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Budget" sheetId="2" r:id="rId5"/>
    <sheet state="visible" name="Transaction data-Clean" sheetId="3" r:id="rId6"/>
    <sheet state="visible" name="Transaction data" sheetId="4" r:id="rId7"/>
    <sheet state="visible" name="Budget vs Actual" sheetId="5" r:id="rId8"/>
    <sheet state="visible" name="Payment Mode" sheetId="6" r:id="rId9"/>
    <sheet state="visible" name="Quarterly Variance Analysis" sheetId="7" r:id="rId10"/>
    <sheet state="visible" name="Quarterly Performance Variance " sheetId="8" r:id="rId11"/>
    <sheet state="visible" name="Monthly Analysis" sheetId="9" r:id="rId12"/>
  </sheets>
  <definedNames/>
  <calcPr/>
</workbook>
</file>

<file path=xl/sharedStrings.xml><?xml version="1.0" encoding="utf-8"?>
<sst xmlns="http://schemas.openxmlformats.org/spreadsheetml/2006/main" count="3344" uniqueCount="261">
  <si>
    <r>
      <rPr>
        <rFont val="Arial"/>
        <b/>
        <color theme="1"/>
        <sz val="12.0"/>
      </rPr>
      <t xml:space="preserve">Step 1:
</t>
    </r>
    <r>
      <rPr>
        <rFont val="Arial"/>
        <b val="0"/>
        <color theme="1"/>
        <sz val="12.0"/>
      </rPr>
      <t>- Sign in to the GMail ID that you have enrolled in the training program with.
    - You will have to enter your password.
    - You might also be asked to verify the login on your phone/other device.</t>
    </r>
  </si>
  <si>
    <r>
      <rPr>
        <rFont val="Arial"/>
        <b/>
        <color theme="1"/>
        <sz val="12.0"/>
      </rPr>
      <t xml:space="preserve">Step 2:
</t>
    </r>
    <r>
      <rPr>
        <rFont val="Arial"/>
        <b val="0"/>
        <color theme="1"/>
        <sz val="12.0"/>
      </rPr>
      <t>- After signing in, make a copy of the question sheet.
- Rename this copy to "&lt;your_name&gt;OLA-7_Variance Analysis"
- Start your work.</t>
    </r>
  </si>
  <si>
    <r>
      <rPr>
        <rFont val="Arial"/>
        <b/>
        <color theme="1"/>
        <sz val="12.0"/>
      </rPr>
      <t xml:space="preserve">Note: </t>
    </r>
    <r>
      <rPr>
        <rFont val="Arial"/>
        <b val="0"/>
        <color theme="1"/>
        <sz val="12.0"/>
      </rPr>
      <t>Do not close the sheet you are working on. It cannot be opened again and you will have to start from the beginning.</t>
    </r>
  </si>
  <si>
    <r>
      <rPr>
        <rFont val="Arial"/>
        <b/>
        <color theme="1"/>
        <sz val="12.0"/>
      </rPr>
      <t xml:space="preserve">Step 3:
</t>
    </r>
    <r>
      <rPr>
        <rFont val="Arial"/>
        <b val="0"/>
        <color theme="1"/>
        <sz val="12.0"/>
      </rPr>
      <t>You have been provided with 3 data sheets named "Budget", "Transaction Data" and "Payment Mode". Each sheet contains a data set. Every column has been described in the respective sheets.</t>
    </r>
    <r>
      <rPr>
        <rFont val="Arial"/>
        <b/>
        <color theme="1"/>
        <sz val="12.0"/>
      </rPr>
      <t xml:space="preserve"> 
</t>
    </r>
    <r>
      <rPr>
        <rFont val="Arial"/>
        <b val="0"/>
        <color theme="1"/>
        <sz val="12.0"/>
      </rPr>
      <t xml:space="preserve">You have been provided with 5 more sheets in which you have to calculate the columns according to the instruction given. Calculation sheet name are as follows -
</t>
    </r>
    <r>
      <rPr>
        <rFont val="Arial"/>
        <b/>
        <color theme="1"/>
        <sz val="12.0"/>
      </rPr>
      <t xml:space="preserve"> - Transaction Data-Clean
 - BudgetvsActual
 - Quarterly Variance Analysis Report
 - Performance Variance Analysis
 - Monthly Analysis Report
</t>
    </r>
    <r>
      <rPr>
        <rFont val="Arial"/>
        <b val="0"/>
        <color theme="1"/>
        <sz val="12.0"/>
      </rPr>
      <t>Please follow the instruction to solve each question.</t>
    </r>
  </si>
  <si>
    <r>
      <rPr>
        <rFont val="Arial"/>
        <b/>
        <color theme="1"/>
        <sz val="12.0"/>
      </rPr>
      <t xml:space="preserve">Step 4:
</t>
    </r>
    <r>
      <rPr>
        <rFont val="Arial"/>
        <b val="0"/>
        <color theme="1"/>
        <sz val="12.0"/>
      </rPr>
      <t>Once done, go to Share --&gt; Restricted --&gt; Access to Anyone with the Link --&gt; Editor --&gt; Copy the Link.</t>
    </r>
  </si>
  <si>
    <r>
      <rPr>
        <rFont val="Arial"/>
        <b/>
        <color theme="1"/>
        <sz val="12.0"/>
      </rPr>
      <t xml:space="preserve">Step 5:
</t>
    </r>
    <r>
      <rPr>
        <rFont val="Arial"/>
        <b val="0"/>
        <color theme="1"/>
        <sz val="12.0"/>
      </rPr>
      <t xml:space="preserve">Paste the link in the Google Form given below and submit within the deadline. 
Make sure you are ready to submit and have copied the Sheet Link with Editor access before opening the form. </t>
    </r>
  </si>
  <si>
    <r>
      <rPr>
        <rFont val="Arial"/>
        <b/>
        <color theme="1"/>
        <sz val="12.0"/>
      </rPr>
      <t xml:space="preserve">Step 6:
</t>
    </r>
    <r>
      <rPr>
        <rFont val="Arial"/>
        <b val="0"/>
        <color theme="1"/>
        <sz val="12.0"/>
      </rPr>
      <t>You can close the exam by clicking the power button in the bottom-right corner.
The password to quit is:</t>
    </r>
    <r>
      <rPr>
        <rFont val="Arial"/>
        <b/>
        <color theme="1"/>
        <sz val="12.0"/>
      </rPr>
      <t xml:space="preserve"> invact@1</t>
    </r>
  </si>
  <si>
    <t>Month</t>
  </si>
  <si>
    <t>Campaign Medium</t>
  </si>
  <si>
    <t>Campaign</t>
  </si>
  <si>
    <t>Budgeted Amount</t>
  </si>
  <si>
    <t>October</t>
  </si>
  <si>
    <t>OnlineDisplay</t>
  </si>
  <si>
    <t>premium_tshirt</t>
  </si>
  <si>
    <t>EmailMarketing</t>
  </si>
  <si>
    <t>SocialMedia</t>
  </si>
  <si>
    <t>Offline</t>
  </si>
  <si>
    <t>AffiliateLink</t>
  </si>
  <si>
    <t>SearchEngine</t>
  </si>
  <si>
    <t>Sales_60%</t>
  </si>
  <si>
    <t>premium_quality_shoes</t>
  </si>
  <si>
    <t>items_below_500</t>
  </si>
  <si>
    <t>buy_one_get_one</t>
  </si>
  <si>
    <t>Jeans_under_999</t>
  </si>
  <si>
    <t>November</t>
  </si>
  <si>
    <t>December</t>
  </si>
  <si>
    <t>Transaction Comment</t>
  </si>
  <si>
    <t>Amount</t>
  </si>
  <si>
    <t>Substitute "|" with "" (in A column )</t>
  </si>
  <si>
    <t>Trim (D Column)</t>
  </si>
  <si>
    <t>Proper [Trimmed data]</t>
  </si>
  <si>
    <t>Payment mode
(Split column F using "/" )</t>
  </si>
  <si>
    <t>Date</t>
  </si>
  <si>
    <t>Card No</t>
  </si>
  <si>
    <t>Campaign Medium Cleaned
Substitute " &amp;" with "" (in column H)</t>
  </si>
  <si>
    <t>Payment mode Final
Use 'UPPER' function in column G</t>
  </si>
  <si>
    <t>| VfS/OnlineDisplay/20221015/premium_tshirt/5676 |</t>
  </si>
  <si>
    <t>| VIN/EmailMarketing/20221102/Sales_60%/4564 |</t>
  </si>
  <si>
    <t>| NEFT/SocialMedia/20221010/premium_quality_shoes/4565 |</t>
  </si>
  <si>
    <t>| CHQ/Offline &amp;/20221021/items_below_500/4566 |</t>
  </si>
  <si>
    <t>| VfS/AffiliateLink/20221018/buy_one_get_one/3455 |</t>
  </si>
  <si>
    <t>| VIN/SearchEngine/20221005/Jeans_under_999/5666 |</t>
  </si>
  <si>
    <t>| NEFT/EmailMarketing/20221010/premium_tshirt/5676 |</t>
  </si>
  <si>
    <t>| NEFT/SocialMedia/20221010/premium_tshirt/5676 |</t>
  </si>
  <si>
    <t>| NEFT/Offline/20221010/premium_tshirt/5676 |</t>
  </si>
  <si>
    <t>| NEFT/AffiliateLink/20221010/premium_tshirt/5676 |</t>
  </si>
  <si>
    <t>| NEFT/SearchEngine/20221010/premium_tshirt/5676 |</t>
  </si>
  <si>
    <t>| CHQ/EmailMarketing &amp;/20221030/Sales_60%/4564 |</t>
  </si>
  <si>
    <t>| VfS/OnlineDisplay/20221007/premium_quality_shoes/4565 |</t>
  </si>
  <si>
    <t>| VIN/EmailMarketing &amp;/20221025/items_below_500/4566 |</t>
  </si>
  <si>
    <t>| NEFT/OnlineDisplay/20221013/premium_tshirt/5676 |</t>
  </si>
  <si>
    <t>| VfS/OnlineDisplay/20221022/Sales_60%/4564 |</t>
  </si>
  <si>
    <t>| CHQ/AffiliateLink/20221027/premium_quality_shoes/4565 |</t>
  </si>
  <si>
    <t>| VIN/SearchEngine &amp;/20221019/items_below_500/4566 |</t>
  </si>
  <si>
    <t>| NEFT/OnlineDisplay/20221005/buy_one_get_one/3455 |</t>
  </si>
  <si>
    <t>| CHQ/OnlineDisplay/20221008/Jeans_under_999/5666 |</t>
  </si>
  <si>
    <t>| VfS/OnlineDisplay/20221016/premium_tshirt/5676 |</t>
  </si>
  <si>
    <t>| NEFT/SocialMedia &amp;/20221024/Sales_60%/4564 |</t>
  </si>
  <si>
    <t>| VfS/EmailMarketing/20221009/premium_quality_shoes/4565 |</t>
  </si>
  <si>
    <t>| VIN/OnlineDisplay &amp;/20221023/items_below_500/4566 |</t>
  </si>
  <si>
    <t>| CHQ/OnlineDisplay/20221107/premium_tshirt/5676 |</t>
  </si>
  <si>
    <t>| VfS/EmailMarketing/20221121/Sales_60%/4564 |</t>
  </si>
  <si>
    <t>| NEFT/SocialMedia/20221124/premium_quality_shoes/4565 |</t>
  </si>
  <si>
    <t>| CHQ/AffiliateLink &amp;/20221007/items_below_500/4566 |</t>
  </si>
  <si>
    <t>| VfS/AffiliateLink/20221212/buy_one_get_one/3455 |</t>
  </si>
  <si>
    <t>| VIN/EmailMarketing/20221015/Jeans_under_999/5666 |</t>
  </si>
  <si>
    <t>| NEFT/OnlineDisplay/20221126/premium_tshirt/5676 |</t>
  </si>
  <si>
    <t>| CHQ/EmailMarketing &amp;/20221203/Sales_60%/4564 |</t>
  </si>
  <si>
    <t>| VfS/SocialMedia/20221218/premium_quality_shoes/4565 |</t>
  </si>
  <si>
    <t>| VIN/OfflINe &amp;/20221214/items_below_500/4566 |</t>
  </si>
  <si>
    <t>| VfS/OnlineDisplay/20221010/premium_tshirt/5676 |</t>
  </si>
  <si>
    <t>| VIN/Offline/20221026/Sales_60%/4564 |</t>
  </si>
  <si>
    <t>| NEFT/Offline/20221030/premium_quality_shoes/4565 |</t>
  </si>
  <si>
    <t>| CHQ/Offline &amp;/20221015/items_below_500/4566 |</t>
  </si>
  <si>
    <t>| VfS/AffiliateLink/20221121/buy_one_get_one/3455 |</t>
  </si>
  <si>
    <t>| VIN/SocialMedia/20221028/Jeans_under_999/5666 |</t>
  </si>
  <si>
    <t>| NEFT/OnlineDisplay/20221101/premium_tshirt/5676 |</t>
  </si>
  <si>
    <t>| CHQ/EmailMarketing &amp;/20221109/Sales_60%/4564 |</t>
  </si>
  <si>
    <t>| VfS/SearchEngine/20221023/premium_quality_shoes/4565 |</t>
  </si>
  <si>
    <t>| VIN/SocialMedia &amp;/20221027/items_below_500/4566 |</t>
  </si>
  <si>
    <t>| CHQ/OnlineDisplay/20221214/premium_tshirt/5676 |</t>
  </si>
  <si>
    <t>| VfS/EmailMarketing/20221219/Sales_60%/4564 |</t>
  </si>
  <si>
    <t>| NEFT/Offline/20221025/premium_quality_shoes/4565 |</t>
  </si>
  <si>
    <t>| CHQ/Offline &amp;/20221230/items_below_500/4566 |</t>
  </si>
  <si>
    <t>| VfS/EmailMarketing/20221007/buy_one_get_one/3455 |</t>
  </si>
  <si>
    <t>| VIN/offline/20221010/Jeans_under_999/5666 |</t>
  </si>
  <si>
    <t>| NEFT/OnlineDisplay/20221015/premium_tshirt/5676 |</t>
  </si>
  <si>
    <t>| CHQ/AffiliateLink &amp;/20221019/Sales_60%/4564 |</t>
  </si>
  <si>
    <t>| VfS/SocialMedia/20221101/premium_quality_shoes/4565 |</t>
  </si>
  <si>
    <t>| VIN/OfflINe &amp;/20221026/items_below_500/4566 |</t>
  </si>
  <si>
    <t>| VIN/SearchEngine/20221002/Sales_60%/4564 |</t>
  </si>
  <si>
    <t>| NEFT/SocialMedia/20221210/premium_quality_shoes/4565 |</t>
  </si>
  <si>
    <t>| CHQ/Offline &amp;/20221221/items_below_500/4566 |</t>
  </si>
  <si>
    <t>| VfS/AffiliateLink/20221118/buy_one_get_one/3455 |</t>
  </si>
  <si>
    <t>| VIN/AffiliateLink/20221005/Jeans_under_999/5666 |</t>
  </si>
  <si>
    <t>| NEFT/OnlineDisplay/20221212/premium_tshirt/5676 |</t>
  </si>
  <si>
    <t>| VfS/SocialMedia/20221107/premium_quality_shoes/4565 |</t>
  </si>
  <si>
    <t>| VIN/OfflINe &amp;/20221225/items_below_500/4566 |</t>
  </si>
  <si>
    <t>| VfS/EmailMarketing/20221022/Sales_60%/4564 |</t>
  </si>
  <si>
    <t>| CHQ/SocialMedia/20221027/premium_quality_shoes/4565 |</t>
  </si>
  <si>
    <t>| VIN/Offline &amp;/20221019/items_below_500/4566 |</t>
  </si>
  <si>
    <t>| NEFT/AffiliateLink/20221105/buy_one_get_one/3455 |</t>
  </si>
  <si>
    <t>| CHQ/SearchEngine/20221008/Jeans_under_999/5666 |</t>
  </si>
  <si>
    <t>| NEFT/EmailMarketing &amp;/20221024/Sales_60%/4564 |</t>
  </si>
  <si>
    <t>| VfS/SocialMedia/20221109/premium_quality_shoes/4565 |</t>
  </si>
  <si>
    <t>| VIN/OfflINe &amp;/20221023/items_below_500/4566 |</t>
  </si>
  <si>
    <t>| CHQ/Offline &amp;/20221207/items_below_500/4566 |</t>
  </si>
  <si>
    <t>| VIN/SearchEngine/20221115/Jeans_under_999/5666 |</t>
  </si>
  <si>
    <t>| VIN/EmailMarketing/20221026/Sales_60%/4564 |</t>
  </si>
  <si>
    <t>| NEFT/SocialMedia/20221030/premium_quality_shoes/4565 |</t>
  </si>
  <si>
    <t>| VIN/SearchEngine/20221028/Jeans_under_999/5666 |</t>
  </si>
  <si>
    <t>| VfS/SocialMedia/20221123/premium_quality_shoes/4565 |</t>
  </si>
  <si>
    <t>| VIN/OfflINe &amp;/20221127/items_below_500/4566 |</t>
  </si>
  <si>
    <t>| NEFT/SocialMedia/20221225/premium_quality_shoes/4565 |</t>
  </si>
  <si>
    <t>| VfS/SearchEngine/20221007/buy_one_get_one/3455 |</t>
  </si>
  <si>
    <t>| VIN/SearchEngine/20221210/Jeans_under_999/5666 |</t>
  </si>
  <si>
    <t>| CHQ/EmailMarketing &amp;/20221019/Sales_60%/4564 |</t>
  </si>
  <si>
    <t>| CHQ/OnlineDisplay/20221002/premium_tshirt/5676 |</t>
  </si>
  <si>
    <t>| VfS/EmailMarketing/20221017/Sales_60%/4564 |</t>
  </si>
  <si>
    <t>| NEFT/SocialMedia/20221205/premium_quality_shoes/4565 |</t>
  </si>
  <si>
    <t>| CHQ/Offline &amp;/20221208/items_below_500/4566 |</t>
  </si>
  <si>
    <t>| VfS/SocialMedia/20221011/buy_one_get_one/3455 |</t>
  </si>
  <si>
    <t>| VIN/SearchEngine/20221114/Jeans_under_999/5666 |</t>
  </si>
  <si>
    <t>| NEFT/OnlineDisplay/20221117/premium_tshirt/5676 |</t>
  </si>
  <si>
    <t>| CHQ/EmailMarketing &amp;/20221120/Sales_60%/4564 |</t>
  </si>
  <si>
    <t>| VIN/OfflINe &amp;/20221126/items_below_500/4566 |</t>
  </si>
  <si>
    <t>| CHQ/OnlineDisplay/20221201/premium_tshirt/5676 |</t>
  </si>
  <si>
    <t>| VfS/EmailMarketing/20221204/Sales_60%/4564 |</t>
  </si>
  <si>
    <t>| NEFT/SocialMedia/20221207/premium_quality_shoes/4565 |</t>
  </si>
  <si>
    <t>| CHQ/Offline &amp;/20221210/items_below_500/4566 |</t>
  </si>
  <si>
    <t>| VfS/AffiliateLink/20221213/buy_one_get_one/3455 |</t>
  </si>
  <si>
    <t>| VIN/SearchEngine/20221216/Jeans_under_999/5666 |</t>
  </si>
  <si>
    <t>| NEFT/OnlineDisplay/20221219/premium_tshirt/5676 |</t>
  </si>
  <si>
    <t>| CHQ/EmailMarketing &amp;/20221222/Sales_60%/4564 |</t>
  </si>
  <si>
    <t>| VfS/SocialMedia/20221225/premium_quality_shoes/4565 |</t>
  </si>
  <si>
    <t>| VIN/OfflINe &amp;/20221228/items_below_500/4566 |</t>
  </si>
  <si>
    <t>| CHQ/OnlineDisplay/20221001/premium_tshirt/5676 |</t>
  </si>
  <si>
    <t>| VfS/EmailMarketing/20221004/Sales_60%/4564 |</t>
  </si>
  <si>
    <t>| NEFT/SocialMedia/20221007/premium_quality_shoes/4565 |</t>
  </si>
  <si>
    <t>| CHQ/Offline &amp;/20221010/items_below_500/4566 |</t>
  </si>
  <si>
    <t>| VfS/Offline/20221013/buy_one_get_one/3455 |</t>
  </si>
  <si>
    <t>| VIN/SearchEngine/20221016/Jeans_under_999/5666 |</t>
  </si>
  <si>
    <t>| NEFT/OnlineDisplay/20221019/premium_tshirt/5676 |</t>
  </si>
  <si>
    <t>| CHQ/EmailMarketing &amp;/20221022/Sales_60%/4564 |</t>
  </si>
  <si>
    <t>| VfS/SocialMedia/20221025/premium_quality_shoes/4565 |</t>
  </si>
  <si>
    <t>| VIN/OfflINe &amp;/20221028/items_below_500/4566 |</t>
  </si>
  <si>
    <t>| CHQ/OnlineDisplay/20221101/premium_tshirt/5676 |</t>
  </si>
  <si>
    <t>| VfS/EmailMarketing/20221104/Sales_60%/4564 |</t>
  </si>
  <si>
    <t>| NEFT/SocialMedia/20221107/premium_quality_shoes/4565 |</t>
  </si>
  <si>
    <t>| CHQ/Offline &amp;/20221110/items_below_500/4566 |</t>
  </si>
  <si>
    <t>| VfS/AffiliateLink/20221113/buy_one_get_one/3455 |</t>
  </si>
  <si>
    <t>| VIN/SearchEngine/20221116/Jeans_under_999/5666 |</t>
  </si>
  <si>
    <t>| NEFT/OnlineDisplay/20221119/premium_tshirt/5676 |</t>
  </si>
  <si>
    <t>| CHQ/EmailMarketing &amp;/20221122/Sales_60%/4564 |</t>
  </si>
  <si>
    <t>| VfS/SocialMedia/20221125/premium_quality_shoes/4565 |</t>
  </si>
  <si>
    <t>| VIN/OfflINe &amp;/20221128/items_below_500/4566 |</t>
  </si>
  <si>
    <t>| VfS/AffiliateLink/20221013/buy_one_get_one/3455 |</t>
  </si>
  <si>
    <t>| NEFT/EmailMarketing/20221119/premium_tshirt/5676 |</t>
  </si>
  <si>
    <t>| NEFT/Offline/20221119/premium_tshirt/5676 |</t>
  </si>
  <si>
    <t>| CHQ/SocialMedia/20221101/premium_tshirt/5676 |</t>
  </si>
  <si>
    <t>| NEFT/SocialMedia/20221119/premium_tshirt/5676 |</t>
  </si>
  <si>
    <t>| CHQ/AffiliateLink/20221101/premium_tshirt/5676 |</t>
  </si>
  <si>
    <t>| NEFT/SearchEngine/20221119/premium_tshirt/5676 |</t>
  </si>
  <si>
    <t>|Vin/OnlineDisplay/20221019/Sales_60%/5676|</t>
  </si>
  <si>
    <t>|Chq/EmailMarketing/20221022/Sales_60%/4564|</t>
  </si>
  <si>
    <t>|Vfs/SocialMedia/20221025/Sales_60%/4565|</t>
  </si>
  <si>
    <t>|Neft/Offline/20221028/Sales_60%/4566|</t>
  </si>
  <si>
    <t>|Chq/AffiliateLink/20221101/Sales_60%/3455|</t>
  </si>
  <si>
    <t>|Vfs/SearchEngine/20221104/Sales_60%/5666|</t>
  </si>
  <si>
    <t>|Vin/OnlineDisplay/20221107/premium_quality_shoes/5676|</t>
  </si>
  <si>
    <t>|Neft/EmailMarketing/20221110/premium_quality_shoes/4564|</t>
  </si>
  <si>
    <t>|Chq/SocialMedia/20221113/premium_quality_shoes/4565|</t>
  </si>
  <si>
    <t>|Vfs/Offline/20221116/premium_quality_shoes/4566|</t>
  </si>
  <si>
    <t>|Vin/AffiliateLink/20221119/premium_quality_shoes/3455|</t>
  </si>
  <si>
    <t>|Chq/SearchEngine/20221122/premium_quality_shoes/5666|</t>
  </si>
  <si>
    <t>|Vfs/OnlineDisplay/20221125/items_below_500/5676|</t>
  </si>
  <si>
    <t>|Chq/SocialMedia/20221101/items_below_500/4565|</t>
  </si>
  <si>
    <t>|Vfs/Offline/20221104/items_below_500/4566|</t>
  </si>
  <si>
    <t>|Vin/AffiliateLink/20221107/items_below_500/3455|</t>
  </si>
  <si>
    <t>|Neft/SearchEngine/20221110/items_below_500/5666|</t>
  </si>
  <si>
    <t>|Chq/OnlineDisplay/20221113/buy_one_get_one/5676|</t>
  </si>
  <si>
    <t>|Vfs/EmailMarketing/20221116/buy_one_get_one/4564|</t>
  </si>
  <si>
    <t>|Vin/SocialMedia/20221119/buy_one_get_one/4565|</t>
  </si>
  <si>
    <t>|Chq/Offline/20221122/buy_one_get_one/4566|</t>
  </si>
  <si>
    <t>|Vfs/AffiliateLink/20221125/buy_one_get_one/3455|</t>
  </si>
  <si>
    <t>|Neft/SearchEngine/20221128/buy_one_get_one/5666|</t>
  </si>
  <si>
    <t>|Chq/OnlineDisplay/20221101/Jeans_under_999/5676|</t>
  </si>
  <si>
    <t>|Vfs/EmailMarketing/20221104/Jeans_under_999/4564|</t>
  </si>
  <si>
    <t>|Vin/SocialMedia/20221107/Jeans_under_999/4565|</t>
  </si>
  <si>
    <t>|Neft/Offline/20221110/Jeans_under_999/4566|</t>
  </si>
  <si>
    <t>|Chq/AffiliateLink/20221113/Jeans_under_999/3455|</t>
  </si>
  <si>
    <t>|Vfs/SearchEngine/20221116/Jeans_under_999/5666|</t>
  </si>
  <si>
    <t>|Vin/OnlineDisplay/20221219/premium_tshirt/5676|</t>
  </si>
  <si>
    <t>|Chq/EmailMarketing/20221222/premium_tshirt/4564|</t>
  </si>
  <si>
    <t>|Vfs/SocialMedia/20221225/premium_tshirt/4565|</t>
  </si>
  <si>
    <t>|Neft/Offline/20221228/premium_tshirt/4566|</t>
  </si>
  <si>
    <t>|Chq/AffiliateLink/20221201/premium_tshirt/3455|</t>
  </si>
  <si>
    <t>|Vfs/SearchEngine/20221204/premium_tshirt/5666|</t>
  </si>
  <si>
    <t>|Vin/OnlineDisplay/20221207/Sales_60%/5676|</t>
  </si>
  <si>
    <t>|Neft/EmailMarketing/20221210/Sales_60%/4564|</t>
  </si>
  <si>
    <t>|Chq/SocialMedia/20221213/Sales_60%/4565|</t>
  </si>
  <si>
    <t>|Vfs/Offline/20221216/Sales_60%/4566|</t>
  </si>
  <si>
    <t>|Vin/AffiliateLink/20221219/Sales_60%/3455|</t>
  </si>
  <si>
    <t>|Chq/SearchEngine/20221222/Sales_60%/5666|</t>
  </si>
  <si>
    <t>|Vfs/OnlineDisplay/20221225/premium_quality_shoes/5676|</t>
  </si>
  <si>
    <t>|Neft/EmailMarketing/20221228/premium_quality_shoes/4564|</t>
  </si>
  <si>
    <t>|Chq/SocialMedia/20221201/premium_quality_shoes/4565|</t>
  </si>
  <si>
    <t>|Vfs/Offline/20221204/premium_quality_shoes/4566|</t>
  </si>
  <si>
    <t>|Vin/AffiliateLink/20221207/premium_quality_shoes/3455|</t>
  </si>
  <si>
    <t>|Neft/SearchEngine/20221210/premium_quality_shoes/5666|</t>
  </si>
  <si>
    <t>|Chq/OnlineDisplay/20221213/items_below_500/5676|</t>
  </si>
  <si>
    <t>|Vfs/EmailMarketing/20221216/items_below_500/4564|</t>
  </si>
  <si>
    <t>|Vin/SocialMedia/20221219/items_below_500/4565|</t>
  </si>
  <si>
    <t>|Chq/Offline/20221222/items_below_500/4566|</t>
  </si>
  <si>
    <t>|Vfs/AffiliateLink/20221225/items_below_500/3455|</t>
  </si>
  <si>
    <t>|Neft/SearchEngine/20221228/items_below_500/5666|</t>
  </si>
  <si>
    <t>|Chq/OnlineDisplay/20221201/buy_one_get_one/5676|</t>
  </si>
  <si>
    <t>|Vfs/EmailMarketing/20221204/buy_one_get_one/4564|</t>
  </si>
  <si>
    <t>|Vin/SocialMedia/20221207/buy_one_get_one/4565|</t>
  </si>
  <si>
    <t>|Neft/Offline/20221210/buy_one_get_one/4566|</t>
  </si>
  <si>
    <t>|Chq/AffiliateLink/20221213/buy_one_get_one/3455|</t>
  </si>
  <si>
    <t>|Vfs/SearchEngine/20221216/buy_one_get_one/5666|</t>
  </si>
  <si>
    <t>|Vin/OnlineDisplay/20221219/Jeans_under_999/5676|</t>
  </si>
  <si>
    <t>|Chq/EmailMarketing/20221222/Jeans_under_999/4564|</t>
  </si>
  <si>
    <t>|Vfs/SocialMedia/20221225/Jeans_under_999/4565|</t>
  </si>
  <si>
    <t>|Neft/Offline/20221228/Jeans_under_999/4566|</t>
  </si>
  <si>
    <t>|Chq/AffiliateLink/20221201/Jeans_under_999/3455|</t>
  </si>
  <si>
    <t>|Vfs/SearchEngine/20221204/Jeans_under_999/5666|</t>
  </si>
  <si>
    <t>|Vfs/SearchEngine/20221104/Jeans_under_999/5666|</t>
  </si>
  <si>
    <t>|Vfs/OnlineDisplay/20221104/Sales_60%/5666|</t>
  </si>
  <si>
    <t>|Vfs/SocialMedia/20221104/Sales_60%/5666|</t>
  </si>
  <si>
    <t>|Vfs/Offline/20221104/Sales_60%/5666|</t>
  </si>
  <si>
    <t>| Vfs/EmailMarketing/20221104/items_below_500/5666 |</t>
  </si>
  <si>
    <t>Month Name</t>
  </si>
  <si>
    <t>Actual Amount</t>
  </si>
  <si>
    <t>Variance</t>
  </si>
  <si>
    <t>Abbreviation</t>
  </si>
  <si>
    <t>Full form</t>
  </si>
  <si>
    <t>VFS</t>
  </si>
  <si>
    <t>Visa Facilitation Services</t>
  </si>
  <si>
    <t>VIN</t>
  </si>
  <si>
    <t>Virtual Identification Number</t>
  </si>
  <si>
    <t>NEFT</t>
  </si>
  <si>
    <t>National Electronic Funds Transfer</t>
  </si>
  <si>
    <t>CHQ</t>
  </si>
  <si>
    <t>Cheque</t>
  </si>
  <si>
    <t>Quarterly Variance Analysis</t>
  </si>
  <si>
    <r>
      <rPr>
        <rFont val="Roboto"/>
        <color theme="1"/>
        <sz val="12.0"/>
      </rPr>
      <t xml:space="preserve">Using the variances calculated by you, Management wants you to create a </t>
    </r>
    <r>
      <rPr>
        <rFont val="Roboto"/>
        <b/>
        <color theme="1"/>
        <sz val="12.0"/>
      </rPr>
      <t>Quarterly Variance Analysis table</t>
    </r>
    <r>
      <rPr>
        <rFont val="Roboto"/>
        <color theme="1"/>
        <sz val="12.0"/>
      </rPr>
      <t xml:space="preserve"> of the campaigns.
Calculate the </t>
    </r>
    <r>
      <rPr>
        <rFont val="Roboto"/>
        <b/>
        <color theme="1"/>
        <sz val="12.0"/>
      </rPr>
      <t xml:space="preserve">Quarterly Variance </t>
    </r>
    <r>
      <rPr>
        <rFont val="Roboto"/>
        <color theme="1"/>
        <sz val="12.0"/>
      </rPr>
      <t xml:space="preserve">for each campaign in a different category. </t>
    </r>
    <r>
      <rPr>
        <rFont val="Roboto, Arial"/>
        <color theme="1"/>
        <sz val="12.0"/>
      </rPr>
      <t xml:space="preserve">
</t>
    </r>
  </si>
  <si>
    <t>Performance Analysis</t>
  </si>
  <si>
    <r>
      <rPr>
        <rFont val="Roboto"/>
        <color theme="1"/>
        <sz val="12.0"/>
      </rPr>
      <t xml:space="preserve">
Assess the performance of each campaign medium and campaign as either '</t>
    </r>
    <r>
      <rPr>
        <rFont val="Roboto"/>
        <b/>
        <color theme="1"/>
        <sz val="12.0"/>
      </rPr>
      <t>Excellent</t>
    </r>
    <r>
      <rPr>
        <rFont val="Roboto"/>
        <color theme="1"/>
        <sz val="12.0"/>
      </rPr>
      <t>’,  "</t>
    </r>
    <r>
      <rPr>
        <rFont val="Roboto"/>
        <b/>
        <color theme="1"/>
        <sz val="12.0"/>
      </rPr>
      <t>Good</t>
    </r>
    <r>
      <rPr>
        <rFont val="Roboto"/>
        <color theme="1"/>
        <sz val="12.0"/>
      </rPr>
      <t>' and ‘</t>
    </r>
    <r>
      <rPr>
        <rFont val="Roboto"/>
        <b/>
        <color theme="1"/>
        <sz val="12.0"/>
      </rPr>
      <t>Bad’</t>
    </r>
    <r>
      <rPr>
        <rFont val="Roboto"/>
        <color theme="1"/>
        <sz val="12.0"/>
      </rPr>
      <t xml:space="preserve">. 
Use the data from the </t>
    </r>
    <r>
      <rPr>
        <rFont val="Roboto"/>
        <b/>
        <color theme="1"/>
        <sz val="12.0"/>
      </rPr>
      <t>Quarterly Variance Analysis Table</t>
    </r>
    <r>
      <rPr>
        <rFont val="Roboto"/>
        <color theme="1"/>
        <sz val="12.0"/>
      </rPr>
      <t xml:space="preserve"> to determine the performance in each campaign.
</t>
    </r>
    <r>
      <rPr>
        <rFont val="Roboto"/>
        <b/>
        <color theme="1"/>
        <sz val="12.0"/>
      </rPr>
      <t xml:space="preserve">
Excellent </t>
    </r>
    <r>
      <rPr>
        <rFont val="Roboto"/>
        <color theme="1"/>
        <sz val="12.0"/>
      </rPr>
      <t>- If the quarterly variance of a particular campaign of a particular category is</t>
    </r>
    <r>
      <rPr>
        <rFont val="Roboto"/>
        <b/>
        <color theme="1"/>
        <sz val="12.0"/>
      </rPr>
      <t xml:space="preserve"> greater than 100000.
</t>
    </r>
    <r>
      <rPr>
        <rFont val="Roboto"/>
        <color theme="1"/>
        <sz val="12.0"/>
      </rPr>
      <t xml:space="preserve">
</t>
    </r>
    <r>
      <rPr>
        <rFont val="Roboto"/>
        <b/>
        <color theme="1"/>
        <sz val="12.0"/>
      </rPr>
      <t>Good</t>
    </r>
    <r>
      <rPr>
        <rFont val="Roboto"/>
        <color theme="1"/>
        <sz val="12.0"/>
      </rPr>
      <t xml:space="preserve">-  If the quarterly variance of a particular campaign medium of a particular category is </t>
    </r>
    <r>
      <rPr>
        <rFont val="Roboto"/>
        <b/>
        <color theme="1"/>
        <sz val="12.0"/>
      </rPr>
      <t xml:space="preserve">greater than 0.
</t>
    </r>
    <r>
      <rPr>
        <rFont val="Arial"/>
        <b/>
        <color theme="1"/>
        <sz val="12.0"/>
      </rPr>
      <t>Bad</t>
    </r>
    <r>
      <rPr>
        <rFont val="Arial"/>
        <color theme="1"/>
        <sz val="12.0"/>
      </rPr>
      <t xml:space="preserve">-  If the quarterly variance of a particular campaign medium of a particular category is </t>
    </r>
    <r>
      <rPr>
        <rFont val="Arial"/>
        <b/>
        <color theme="1"/>
        <sz val="12.0"/>
      </rPr>
      <t>lesser than 0.</t>
    </r>
  </si>
  <si>
    <r>
      <rPr>
        <rFont val="Arial"/>
        <color rgb="FF000000"/>
        <sz val="12.0"/>
      </rPr>
      <t>Count the '</t>
    </r>
    <r>
      <rPr>
        <rFont val="Arial"/>
        <b/>
        <color rgb="FF000000"/>
        <sz val="12.0"/>
      </rPr>
      <t>Excellent</t>
    </r>
    <r>
      <rPr>
        <rFont val="Arial"/>
        <color rgb="FF000000"/>
        <sz val="12.0"/>
      </rPr>
      <t>' , '</t>
    </r>
    <r>
      <rPr>
        <rFont val="Arial"/>
        <b/>
        <color rgb="FF000000"/>
        <sz val="12.0"/>
      </rPr>
      <t>Good</t>
    </r>
    <r>
      <rPr>
        <rFont val="Arial"/>
        <color rgb="FF000000"/>
        <sz val="12.0"/>
      </rPr>
      <t>' and '</t>
    </r>
    <r>
      <rPr>
        <rFont val="Arial"/>
        <b/>
        <color rgb="FF000000"/>
        <sz val="12.0"/>
      </rPr>
      <t>Bad'</t>
    </r>
    <r>
      <rPr>
        <rFont val="Arial"/>
        <color rgb="FF000000"/>
        <sz val="12.0"/>
      </rPr>
      <t xml:space="preserve"> performance of campaign "</t>
    </r>
    <r>
      <rPr>
        <rFont val="Arial"/>
        <b/>
        <color rgb="FF000000"/>
        <sz val="12.0"/>
      </rPr>
      <t xml:space="preserve"> premium tshirt"</t>
    </r>
    <r>
      <rPr>
        <rFont val="Arial"/>
        <color rgb="FF000000"/>
        <sz val="12.0"/>
      </rPr>
      <t xml:space="preserve"> and "</t>
    </r>
    <r>
      <rPr>
        <rFont val="Arial"/>
        <b/>
        <color rgb="FF000000"/>
        <sz val="12.0"/>
      </rPr>
      <t>buy_one_get_one"</t>
    </r>
    <r>
      <rPr>
        <rFont val="Arial"/>
        <color rgb="FF000000"/>
        <sz val="12.0"/>
      </rPr>
      <t>.</t>
    </r>
  </si>
  <si>
    <t>Performance Analysis Count</t>
  </si>
  <si>
    <t xml:space="preserve">Count </t>
  </si>
  <si>
    <r>
      <rPr>
        <rFont val="Arial"/>
        <b/>
        <color theme="1"/>
      </rPr>
      <t xml:space="preserve">Bad </t>
    </r>
    <r>
      <rPr>
        <rFont val="Arial"/>
        <color theme="1"/>
      </rPr>
      <t>performance count</t>
    </r>
  </si>
  <si>
    <r>
      <rPr>
        <rFont val="Arial"/>
        <b/>
        <color theme="1"/>
      </rPr>
      <t xml:space="preserve">Good </t>
    </r>
    <r>
      <rPr>
        <rFont val="Arial"/>
        <color theme="1"/>
      </rPr>
      <t>performance count</t>
    </r>
  </si>
  <si>
    <r>
      <rPr>
        <rFont val="Arial"/>
        <b/>
        <color theme="1"/>
      </rPr>
      <t xml:space="preserve">Excellent </t>
    </r>
    <r>
      <rPr>
        <rFont val="Arial"/>
        <color theme="1"/>
      </rPr>
      <t>performance count</t>
    </r>
  </si>
  <si>
    <t>Create a Monthly Variance Analysis table of the campaign medium for each of the three months.</t>
  </si>
  <si>
    <r>
      <rPr>
        <rFont val="Arial, sans-serif"/>
        <color rgb="FF000000"/>
        <sz val="12.0"/>
      </rPr>
      <t>Shows the number of transactions that took place every month for '</t>
    </r>
    <r>
      <rPr>
        <rFont val="Arial, sans-serif"/>
        <b/>
        <color rgb="FF000000"/>
        <sz val="12.0"/>
      </rPr>
      <t>OnlineDisplay</t>
    </r>
    <r>
      <rPr>
        <rFont val="Arial, sans-serif"/>
        <color rgb="FF000000"/>
        <sz val="12.0"/>
      </rPr>
      <t>' and '</t>
    </r>
    <r>
      <rPr>
        <rFont val="Arial, sans-serif"/>
        <b/>
        <color rgb="FF000000"/>
        <sz val="12.0"/>
      </rPr>
      <t>SocialMedia</t>
    </r>
    <r>
      <rPr>
        <rFont val="Arial, sans-serif"/>
        <color rgb="FF000000"/>
        <sz val="12.0"/>
      </rPr>
      <t>'  in the below table.</t>
    </r>
  </si>
  <si>
    <t>Monthly Transaction Count</t>
  </si>
  <si>
    <r>
      <rPr>
        <rFont val="Arial, sans-serif"/>
        <color rgb="FF000000"/>
        <sz val="12.0"/>
      </rPr>
      <t xml:space="preserve">Find the number of monthly 'actual' payment made through all the </t>
    </r>
    <r>
      <rPr>
        <rFont val="Arial, sans-serif"/>
        <b/>
        <color rgb="FF000000"/>
        <sz val="12.0"/>
      </rPr>
      <t>payment modes</t>
    </r>
    <r>
      <rPr>
        <rFont val="Arial, sans-serif"/>
        <color rgb="FF000000"/>
        <sz val="12.0"/>
      </rPr>
      <t>.</t>
    </r>
  </si>
  <si>
    <t>No. Monthly Actual Payments</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</si>
</sst>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2.0"/>
      <color theme="1"/>
      <name val="Arial"/>
    </font>
    <font>
      <color theme="1"/>
      <name val="Arial"/>
    </font>
    <font>
      <color rgb="FFFFFFFF"/>
      <name val="Arial"/>
    </font>
    <font>
      <b/>
      <u/>
      <sz val="12.0"/>
      <color rgb="FF1155CC"/>
      <name val="Arial"/>
    </font>
    <font>
      <b/>
      <color rgb="FF000000"/>
      <name val="Arial"/>
      <scheme val="minor"/>
    </font>
    <font>
      <color rgb="FFD9D9D9"/>
      <name val="Arial"/>
      <scheme val="minor"/>
    </font>
    <font>
      <color rgb="FF000000"/>
      <name val="Arial"/>
    </font>
    <font>
      <sz val="11.0"/>
      <color rgb="FF4D5156"/>
      <name val="Arial"/>
    </font>
    <font>
      <color theme="1"/>
      <name val="Arial"/>
      <scheme val="minor"/>
    </font>
    <font>
      <b/>
      <color theme="1"/>
      <name val="Arial"/>
      <scheme val="minor"/>
    </font>
    <font>
      <b/>
      <color rgb="FFD9D9D9"/>
      <name val="Arial"/>
      <scheme val="minor"/>
    </font>
    <font>
      <b/>
      <color theme="1"/>
      <name val="Arial"/>
    </font>
    <font/>
    <font>
      <sz val="12.0"/>
      <color theme="1"/>
      <name val="Roboto"/>
    </font>
    <font>
      <sz val="12.0"/>
      <color rgb="FF000000"/>
      <name val="Arial"/>
    </font>
    <font>
      <b/>
      <color rgb="FF000000"/>
      <name val="Arial"/>
    </font>
    <font>
      <b/>
      <sz val="12.0"/>
      <color rgb="FF000000"/>
      <name val="Arial"/>
    </font>
    <font>
      <sz val="12.0"/>
      <color theme="1"/>
      <name val="Arial"/>
      <scheme val="minor"/>
    </font>
    <font>
      <sz val="11.0"/>
      <color rgb="FF000000"/>
      <name val="Arial"/>
    </font>
  </fonts>
  <fills count="6">
    <fill>
      <patternFill patternType="none"/>
    </fill>
    <fill>
      <patternFill patternType="lightGray"/>
    </fill>
    <fill>
      <patternFill patternType="solid">
        <fgColor rgb="FF999999"/>
        <bgColor rgb="FF999999"/>
      </patternFill>
    </fill>
    <fill>
      <patternFill patternType="solid">
        <fgColor rgb="FF073763"/>
        <bgColor rgb="FF073763"/>
      </patternFill>
    </fill>
    <fill>
      <patternFill patternType="solid">
        <fgColor rgb="FFFFFFFF"/>
        <bgColor rgb="FFFFFFFF"/>
      </patternFill>
    </fill>
    <fill>
      <patternFill patternType="solid">
        <fgColor rgb="FFB7B7B7"/>
        <bgColor rgb="FFB7B7B7"/>
      </patternFill>
    </fill>
  </fills>
  <borders count="8">
    <border/>
    <border>
      <left style="thin">
        <color rgb="FFFFFFFF"/>
      </left>
      <right style="thin">
        <color rgb="FFFFFFFF"/>
      </right>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ttom style="thin">
        <color rgb="FFFFFFFF"/>
      </bottom>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vertical="bottom"/>
    </xf>
    <xf borderId="0" fillId="0" fontId="3" numFmtId="0" xfId="0" applyAlignment="1" applyFont="1">
      <alignment horizontal="right" vertical="bottom"/>
    </xf>
    <xf borderId="0" fillId="0" fontId="1" numFmtId="0" xfId="0" applyAlignment="1" applyFont="1">
      <alignment shrinkToFit="0" vertical="bottom" wrapText="1"/>
    </xf>
    <xf borderId="0" fillId="0" fontId="4" numFmtId="0" xfId="0" applyAlignment="1" applyFont="1">
      <alignment vertical="bottom"/>
    </xf>
    <xf borderId="0" fillId="2" fontId="5" numFmtId="0" xfId="0" applyAlignment="1" applyFill="1" applyFont="1">
      <alignment readingOrder="0"/>
    </xf>
    <xf borderId="1" fillId="2" fontId="5" numFmtId="0" xfId="0" applyAlignment="1" applyBorder="1" applyFont="1">
      <alignment readingOrder="0"/>
    </xf>
    <xf borderId="1" fillId="3" fontId="6" numFmtId="0" xfId="0" applyAlignment="1" applyBorder="1" applyFill="1" applyFont="1">
      <alignment readingOrder="0"/>
    </xf>
    <xf borderId="0" fillId="4" fontId="7" numFmtId="0" xfId="0" applyAlignment="1" applyFill="1" applyFont="1">
      <alignment horizontal="left" readingOrder="0"/>
    </xf>
    <xf borderId="0" fillId="4" fontId="8" numFmtId="0" xfId="0" applyAlignment="1" applyFont="1">
      <alignment horizontal="left" readingOrder="0"/>
    </xf>
    <xf borderId="0" fillId="4" fontId="8" numFmtId="0" xfId="0" applyAlignment="1" applyFont="1">
      <alignment horizontal="left" readingOrder="0"/>
    </xf>
    <xf borderId="1" fillId="2" fontId="5" numFmtId="0" xfId="0" applyAlignment="1" applyBorder="1" applyFont="1">
      <alignment readingOrder="0" shrinkToFit="0" wrapText="1"/>
    </xf>
    <xf borderId="1" fillId="3" fontId="6" numFmtId="0" xfId="0" applyBorder="1" applyFont="1"/>
    <xf borderId="0" fillId="0" fontId="9" numFmtId="0" xfId="0" applyFont="1"/>
    <xf borderId="0" fillId="0" fontId="10" numFmtId="0" xfId="0" applyAlignment="1" applyFont="1">
      <alignment readingOrder="0"/>
    </xf>
    <xf borderId="1" fillId="3" fontId="11" numFmtId="0" xfId="0" applyAlignment="1" applyBorder="1" applyFont="1">
      <alignment readingOrder="0"/>
    </xf>
    <xf borderId="0" fillId="0" fontId="6" numFmtId="0" xfId="0" applyFont="1"/>
    <xf borderId="1" fillId="2" fontId="12" numFmtId="0" xfId="0" applyAlignment="1" applyBorder="1" applyFont="1">
      <alignment vertical="bottom"/>
    </xf>
    <xf borderId="2" fillId="2" fontId="12" numFmtId="0" xfId="0" applyAlignment="1" applyBorder="1" applyFont="1">
      <alignment vertical="bottom"/>
    </xf>
    <xf borderId="2" fillId="2" fontId="12" numFmtId="0" xfId="0" applyAlignment="1" applyBorder="1" applyFont="1">
      <alignment shrinkToFit="0" vertical="bottom" wrapText="1"/>
    </xf>
    <xf borderId="2" fillId="2" fontId="12" numFmtId="0" xfId="0" applyAlignment="1" applyBorder="1" applyFont="1">
      <alignment readingOrder="0" shrinkToFit="0" vertical="bottom" wrapText="1"/>
    </xf>
    <xf borderId="0" fillId="2" fontId="5" numFmtId="0" xfId="0" applyAlignment="1" applyFont="1">
      <alignment horizontal="center" readingOrder="0" shrinkToFit="0" wrapText="1"/>
    </xf>
    <xf borderId="1" fillId="2" fontId="5" numFmtId="0" xfId="0" applyAlignment="1" applyBorder="1" applyFont="1">
      <alignment horizontal="center" readingOrder="0" shrinkToFit="0" wrapText="1"/>
    </xf>
    <xf borderId="3" fillId="2" fontId="5" numFmtId="0" xfId="0" applyAlignment="1" applyBorder="1" applyFont="1">
      <alignment horizontal="center" readingOrder="0" shrinkToFit="0" wrapText="1"/>
    </xf>
    <xf borderId="0" fillId="0" fontId="9" numFmtId="0" xfId="0" applyAlignment="1" applyFont="1">
      <alignment shrinkToFit="0" wrapText="1"/>
    </xf>
    <xf borderId="4" fillId="3" fontId="6" numFmtId="0" xfId="0" applyAlignment="1" applyBorder="1" applyFont="1">
      <alignment readingOrder="0"/>
    </xf>
    <xf borderId="5" fillId="0" fontId="9" numFmtId="0" xfId="0" applyBorder="1" applyFont="1"/>
    <xf borderId="0" fillId="0" fontId="9" numFmtId="0" xfId="0" applyAlignment="1" applyFont="1">
      <alignment readingOrder="0"/>
    </xf>
    <xf borderId="5" fillId="5" fontId="10" numFmtId="0" xfId="0" applyAlignment="1" applyBorder="1" applyFill="1" applyFont="1">
      <alignment readingOrder="0"/>
    </xf>
    <xf borderId="5" fillId="0" fontId="9" numFmtId="0" xfId="0" applyAlignment="1" applyBorder="1" applyFont="1">
      <alignment readingOrder="0"/>
    </xf>
    <xf borderId="6" fillId="2" fontId="12" numFmtId="0" xfId="0" applyAlignment="1" applyBorder="1" applyFont="1">
      <alignment horizontal="center" vertical="bottom"/>
    </xf>
    <xf borderId="6" fillId="0" fontId="13" numFmtId="0" xfId="0" applyBorder="1" applyFont="1"/>
    <xf borderId="6" fillId="2" fontId="12" numFmtId="0" xfId="0" applyAlignment="1" applyBorder="1" applyFont="1">
      <alignment readingOrder="0" vertical="bottom"/>
    </xf>
    <xf borderId="7" fillId="0" fontId="2" numFmtId="0" xfId="0" applyAlignment="1" applyBorder="1" applyFont="1">
      <alignment horizontal="right" vertical="bottom"/>
    </xf>
    <xf borderId="0" fillId="0" fontId="14" numFmtId="0" xfId="0" applyAlignment="1" applyFont="1">
      <alignment vertical="top"/>
    </xf>
    <xf borderId="6" fillId="2" fontId="12" numFmtId="0" xfId="0" applyAlignment="1" applyBorder="1" applyFont="1">
      <alignment horizontal="center" readingOrder="0" vertical="bottom"/>
    </xf>
    <xf borderId="0" fillId="0" fontId="2" numFmtId="0" xfId="0" applyAlignment="1" applyFont="1">
      <alignment readingOrder="0" shrinkToFit="0" vertical="top" wrapText="1"/>
    </xf>
    <xf borderId="6" fillId="2" fontId="12" numFmtId="0" xfId="0" applyAlignment="1" applyBorder="1" applyFont="1">
      <alignment vertical="bottom"/>
    </xf>
    <xf borderId="5" fillId="0" fontId="10" numFmtId="0" xfId="0" applyAlignment="1" applyBorder="1" applyFont="1">
      <alignment readingOrder="0"/>
    </xf>
    <xf borderId="5" fillId="0" fontId="10" numFmtId="0" xfId="0" applyBorder="1" applyFont="1"/>
    <xf borderId="0" fillId="0" fontId="9" numFmtId="0" xfId="0" applyFont="1"/>
    <xf borderId="0" fillId="4" fontId="15" numFmtId="0" xfId="0" applyAlignment="1" applyFont="1">
      <alignment horizontal="left" readingOrder="0"/>
    </xf>
    <xf borderId="0" fillId="2" fontId="16" numFmtId="0" xfId="0" applyAlignment="1" applyFont="1">
      <alignment horizontal="left" readingOrder="0"/>
    </xf>
    <xf borderId="0" fillId="0" fontId="15" numFmtId="0" xfId="0" applyAlignment="1" applyFont="1">
      <alignment readingOrder="0"/>
    </xf>
    <xf borderId="0" fillId="0" fontId="17" numFmtId="0" xfId="0" applyAlignment="1" applyFont="1">
      <alignment readingOrder="0"/>
    </xf>
    <xf borderId="5" fillId="0" fontId="10" numFmtId="0" xfId="0" applyAlignment="1" applyBorder="1" applyFont="1">
      <alignment horizontal="center" readingOrder="0"/>
    </xf>
    <xf borderId="5" fillId="0" fontId="10" numFmtId="0" xfId="0" applyAlignment="1" applyBorder="1" applyFont="1">
      <alignment horizontal="center"/>
    </xf>
    <xf borderId="0" fillId="0" fontId="18" numFmtId="0" xfId="0" applyFont="1"/>
    <xf borderId="0" fillId="0" fontId="19" numFmtId="0" xfId="0" applyAlignment="1" applyFont="1">
      <alignment readingOrder="0"/>
    </xf>
    <xf borderId="0" fillId="2" fontId="10" numFmtId="0" xfId="0" applyAlignment="1" applyFont="1">
      <alignment horizontal="center" readingOrder="0"/>
    </xf>
    <xf borderId="5" fillId="2" fontId="12" numFmtId="0" xfId="0" applyAlignment="1" applyBorder="1" applyFont="1">
      <alignment vertical="bottom"/>
    </xf>
    <xf borderId="5" fillId="4" fontId="12"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3">
        <v>4.0</v>
      </c>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1" t="s">
        <v>1</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1" t="s">
        <v>2</v>
      </c>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4" t="s">
        <v>3</v>
      </c>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1" t="s">
        <v>4</v>
      </c>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1" t="s">
        <v>5</v>
      </c>
      <c r="B12" s="2"/>
      <c r="C12" s="2"/>
      <c r="D12" s="2"/>
      <c r="E12" s="2"/>
      <c r="F12" s="2"/>
      <c r="G12" s="2"/>
      <c r="H12" s="2"/>
      <c r="I12" s="2"/>
      <c r="J12" s="2"/>
      <c r="K12" s="2"/>
      <c r="L12" s="2"/>
      <c r="M12" s="2"/>
      <c r="N12" s="2"/>
      <c r="O12" s="2"/>
      <c r="P12" s="2"/>
      <c r="Q12" s="2"/>
      <c r="R12" s="2"/>
      <c r="S12" s="2"/>
      <c r="T12" s="2"/>
      <c r="U12" s="2"/>
      <c r="V12" s="2"/>
      <c r="W12" s="2"/>
      <c r="X12" s="2"/>
      <c r="Y12" s="2"/>
      <c r="Z12" s="2"/>
    </row>
    <row r="13">
      <c r="A13" s="5"/>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1" t="s">
        <v>6</v>
      </c>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sheetData>
  <mergeCells count="2">
    <mergeCell ref="A8:G8"/>
    <mergeCell ref="A13:D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75"/>
    <col customWidth="1" min="3" max="3" width="20.88"/>
    <col customWidth="1" min="4" max="4" width="18.25"/>
    <col customWidth="1" min="8" max="8" width="16.0"/>
  </cols>
  <sheetData>
    <row r="1">
      <c r="A1" s="6" t="s">
        <v>7</v>
      </c>
      <c r="B1" s="7" t="s">
        <v>8</v>
      </c>
      <c r="C1" s="7" t="s">
        <v>9</v>
      </c>
      <c r="D1" s="7" t="s">
        <v>10</v>
      </c>
    </row>
    <row r="2">
      <c r="A2" s="8" t="s">
        <v>11</v>
      </c>
      <c r="B2" s="8" t="s">
        <v>12</v>
      </c>
      <c r="C2" s="8" t="s">
        <v>13</v>
      </c>
      <c r="D2" s="8">
        <v>2508100.0</v>
      </c>
      <c r="G2" s="9"/>
    </row>
    <row r="3">
      <c r="A3" s="8" t="s">
        <v>11</v>
      </c>
      <c r="B3" s="8" t="s">
        <v>14</v>
      </c>
      <c r="C3" s="8" t="s">
        <v>13</v>
      </c>
      <c r="D3" s="8">
        <v>22600.0</v>
      </c>
    </row>
    <row r="4">
      <c r="A4" s="8" t="s">
        <v>11</v>
      </c>
      <c r="B4" s="8" t="s">
        <v>15</v>
      </c>
      <c r="C4" s="8" t="s">
        <v>13</v>
      </c>
      <c r="D4" s="8">
        <v>11500.0</v>
      </c>
    </row>
    <row r="5">
      <c r="A5" s="8" t="s">
        <v>11</v>
      </c>
      <c r="B5" s="8" t="s">
        <v>16</v>
      </c>
      <c r="C5" s="8" t="s">
        <v>13</v>
      </c>
      <c r="D5" s="8">
        <v>64900.0</v>
      </c>
    </row>
    <row r="6">
      <c r="A6" s="8" t="s">
        <v>11</v>
      </c>
      <c r="B6" s="8" t="s">
        <v>17</v>
      </c>
      <c r="C6" s="8" t="s">
        <v>13</v>
      </c>
      <c r="D6" s="8">
        <v>22900.0</v>
      </c>
    </row>
    <row r="7">
      <c r="A7" s="8" t="s">
        <v>11</v>
      </c>
      <c r="B7" s="8" t="s">
        <v>18</v>
      </c>
      <c r="C7" s="8" t="s">
        <v>13</v>
      </c>
      <c r="D7" s="8">
        <v>85300.0</v>
      </c>
    </row>
    <row r="8">
      <c r="A8" s="8" t="s">
        <v>11</v>
      </c>
      <c r="B8" s="8" t="s">
        <v>12</v>
      </c>
      <c r="C8" s="8" t="s">
        <v>19</v>
      </c>
      <c r="D8" s="8">
        <v>29800.0</v>
      </c>
    </row>
    <row r="9">
      <c r="A9" s="8" t="s">
        <v>11</v>
      </c>
      <c r="B9" s="8" t="s">
        <v>14</v>
      </c>
      <c r="C9" s="8" t="s">
        <v>19</v>
      </c>
      <c r="D9" s="8">
        <v>2048000.0</v>
      </c>
    </row>
    <row r="10">
      <c r="A10" s="8" t="s">
        <v>11</v>
      </c>
      <c r="B10" s="8" t="s">
        <v>15</v>
      </c>
      <c r="C10" s="8" t="s">
        <v>19</v>
      </c>
      <c r="D10" s="8">
        <v>19700.0</v>
      </c>
    </row>
    <row r="11">
      <c r="A11" s="8" t="s">
        <v>11</v>
      </c>
      <c r="B11" s="8" t="s">
        <v>16</v>
      </c>
      <c r="C11" s="8" t="s">
        <v>19</v>
      </c>
      <c r="D11" s="8">
        <v>80200.0</v>
      </c>
    </row>
    <row r="12">
      <c r="A12" s="8" t="s">
        <v>11</v>
      </c>
      <c r="B12" s="8" t="s">
        <v>17</v>
      </c>
      <c r="C12" s="8" t="s">
        <v>19</v>
      </c>
      <c r="D12" s="8">
        <v>16200.0</v>
      </c>
    </row>
    <row r="13">
      <c r="A13" s="8" t="s">
        <v>11</v>
      </c>
      <c r="B13" s="8" t="s">
        <v>18</v>
      </c>
      <c r="C13" s="8" t="s">
        <v>19</v>
      </c>
      <c r="D13" s="8">
        <v>96600.0</v>
      </c>
    </row>
    <row r="14">
      <c r="A14" s="8" t="s">
        <v>11</v>
      </c>
      <c r="B14" s="8" t="s">
        <v>12</v>
      </c>
      <c r="C14" s="8" t="s">
        <v>20</v>
      </c>
      <c r="D14" s="8">
        <v>29400.0</v>
      </c>
    </row>
    <row r="15">
      <c r="A15" s="8" t="s">
        <v>11</v>
      </c>
      <c r="B15" s="8" t="s">
        <v>14</v>
      </c>
      <c r="C15" s="8" t="s">
        <v>20</v>
      </c>
      <c r="D15" s="8">
        <v>93200.0</v>
      </c>
    </row>
    <row r="16">
      <c r="A16" s="8" t="s">
        <v>11</v>
      </c>
      <c r="B16" s="8" t="s">
        <v>15</v>
      </c>
      <c r="C16" s="8" t="s">
        <v>20</v>
      </c>
      <c r="D16" s="8">
        <v>1800500.0</v>
      </c>
      <c r="J16" s="10"/>
    </row>
    <row r="17">
      <c r="A17" s="8" t="s">
        <v>11</v>
      </c>
      <c r="B17" s="8" t="s">
        <v>16</v>
      </c>
      <c r="C17" s="8" t="s">
        <v>20</v>
      </c>
      <c r="D17" s="8">
        <v>24500.0</v>
      </c>
      <c r="J17" s="10"/>
    </row>
    <row r="18">
      <c r="A18" s="8" t="s">
        <v>11</v>
      </c>
      <c r="B18" s="8" t="s">
        <v>17</v>
      </c>
      <c r="C18" s="8" t="s">
        <v>20</v>
      </c>
      <c r="D18" s="8">
        <v>53500.0</v>
      </c>
      <c r="J18" s="10"/>
    </row>
    <row r="19">
      <c r="A19" s="8" t="s">
        <v>11</v>
      </c>
      <c r="B19" s="8" t="s">
        <v>18</v>
      </c>
      <c r="C19" s="8" t="s">
        <v>20</v>
      </c>
      <c r="D19" s="8">
        <v>91800.0</v>
      </c>
      <c r="J19" s="11"/>
    </row>
    <row r="20">
      <c r="A20" s="8" t="s">
        <v>11</v>
      </c>
      <c r="B20" s="8" t="s">
        <v>12</v>
      </c>
      <c r="C20" s="8" t="s">
        <v>21</v>
      </c>
      <c r="D20" s="8">
        <v>51600.0</v>
      </c>
      <c r="J20" s="11"/>
    </row>
    <row r="21">
      <c r="A21" s="8" t="s">
        <v>11</v>
      </c>
      <c r="B21" s="8" t="s">
        <v>14</v>
      </c>
      <c r="C21" s="8" t="s">
        <v>21</v>
      </c>
      <c r="D21" s="8">
        <v>49200.0</v>
      </c>
      <c r="J21" s="11"/>
    </row>
    <row r="22">
      <c r="A22" s="8" t="s">
        <v>11</v>
      </c>
      <c r="B22" s="8" t="s">
        <v>15</v>
      </c>
      <c r="C22" s="8" t="s">
        <v>21</v>
      </c>
      <c r="D22" s="8">
        <v>63800.0</v>
      </c>
    </row>
    <row r="23">
      <c r="A23" s="8" t="s">
        <v>11</v>
      </c>
      <c r="B23" s="8" t="s">
        <v>16</v>
      </c>
      <c r="C23" s="8" t="s">
        <v>21</v>
      </c>
      <c r="D23" s="8">
        <v>2000000.0</v>
      </c>
    </row>
    <row r="24">
      <c r="A24" s="8" t="s">
        <v>11</v>
      </c>
      <c r="B24" s="8" t="s">
        <v>17</v>
      </c>
      <c r="C24" s="8" t="s">
        <v>21</v>
      </c>
      <c r="D24" s="8">
        <v>80300.0</v>
      </c>
    </row>
    <row r="25">
      <c r="A25" s="8" t="s">
        <v>11</v>
      </c>
      <c r="B25" s="8" t="s">
        <v>18</v>
      </c>
      <c r="C25" s="8" t="s">
        <v>21</v>
      </c>
      <c r="D25" s="8">
        <v>45400.0</v>
      </c>
    </row>
    <row r="26">
      <c r="A26" s="8" t="s">
        <v>11</v>
      </c>
      <c r="B26" s="8" t="s">
        <v>12</v>
      </c>
      <c r="C26" s="8" t="s">
        <v>22</v>
      </c>
      <c r="D26" s="8">
        <v>76400.0</v>
      </c>
    </row>
    <row r="27">
      <c r="A27" s="8" t="s">
        <v>11</v>
      </c>
      <c r="B27" s="8" t="s">
        <v>14</v>
      </c>
      <c r="C27" s="8" t="s">
        <v>22</v>
      </c>
      <c r="D27" s="8">
        <v>79100.0</v>
      </c>
    </row>
    <row r="28">
      <c r="A28" s="8" t="s">
        <v>11</v>
      </c>
      <c r="B28" s="8" t="s">
        <v>15</v>
      </c>
      <c r="C28" s="8" t="s">
        <v>22</v>
      </c>
      <c r="D28" s="8">
        <v>83800.0</v>
      </c>
    </row>
    <row r="29">
      <c r="A29" s="8" t="s">
        <v>11</v>
      </c>
      <c r="B29" s="8" t="s">
        <v>16</v>
      </c>
      <c r="C29" s="8" t="s">
        <v>22</v>
      </c>
      <c r="D29" s="8">
        <v>14000.0</v>
      </c>
    </row>
    <row r="30">
      <c r="A30" s="8" t="s">
        <v>11</v>
      </c>
      <c r="B30" s="8" t="s">
        <v>17</v>
      </c>
      <c r="C30" s="8" t="s">
        <v>22</v>
      </c>
      <c r="D30" s="8">
        <v>868000.0</v>
      </c>
    </row>
    <row r="31">
      <c r="A31" s="8" t="s">
        <v>11</v>
      </c>
      <c r="B31" s="8" t="s">
        <v>18</v>
      </c>
      <c r="C31" s="8" t="s">
        <v>22</v>
      </c>
      <c r="D31" s="8">
        <v>87000.0</v>
      </c>
    </row>
    <row r="32">
      <c r="A32" s="8" t="s">
        <v>11</v>
      </c>
      <c r="B32" s="8" t="s">
        <v>12</v>
      </c>
      <c r="C32" s="8" t="s">
        <v>23</v>
      </c>
      <c r="D32" s="8">
        <v>43300.0</v>
      </c>
    </row>
    <row r="33">
      <c r="A33" s="8" t="s">
        <v>11</v>
      </c>
      <c r="B33" s="8" t="s">
        <v>14</v>
      </c>
      <c r="C33" s="8" t="s">
        <v>23</v>
      </c>
      <c r="D33" s="8">
        <v>61100.0</v>
      </c>
    </row>
    <row r="34">
      <c r="A34" s="8" t="s">
        <v>11</v>
      </c>
      <c r="B34" s="8" t="s">
        <v>15</v>
      </c>
      <c r="C34" s="8" t="s">
        <v>23</v>
      </c>
      <c r="D34" s="8">
        <v>45800.0</v>
      </c>
    </row>
    <row r="35">
      <c r="A35" s="8" t="s">
        <v>11</v>
      </c>
      <c r="B35" s="8" t="s">
        <v>16</v>
      </c>
      <c r="C35" s="8" t="s">
        <v>23</v>
      </c>
      <c r="D35" s="8">
        <v>73000.0</v>
      </c>
    </row>
    <row r="36">
      <c r="A36" s="8" t="s">
        <v>11</v>
      </c>
      <c r="B36" s="8" t="s">
        <v>17</v>
      </c>
      <c r="C36" s="8" t="s">
        <v>23</v>
      </c>
      <c r="D36" s="8">
        <v>69100.0</v>
      </c>
    </row>
    <row r="37">
      <c r="A37" s="8" t="s">
        <v>11</v>
      </c>
      <c r="B37" s="8" t="s">
        <v>18</v>
      </c>
      <c r="C37" s="8" t="s">
        <v>23</v>
      </c>
      <c r="D37" s="8">
        <v>98000.0</v>
      </c>
    </row>
    <row r="38">
      <c r="A38" s="8" t="s">
        <v>24</v>
      </c>
      <c r="B38" s="8" t="s">
        <v>12</v>
      </c>
      <c r="C38" s="8" t="s">
        <v>13</v>
      </c>
      <c r="D38" s="8">
        <v>2079200.0</v>
      </c>
    </row>
    <row r="39">
      <c r="A39" s="8" t="s">
        <v>24</v>
      </c>
      <c r="B39" s="8" t="s">
        <v>14</v>
      </c>
      <c r="C39" s="8" t="s">
        <v>13</v>
      </c>
      <c r="D39" s="8">
        <v>22100.0</v>
      </c>
    </row>
    <row r="40">
      <c r="A40" s="8" t="s">
        <v>24</v>
      </c>
      <c r="B40" s="8" t="s">
        <v>15</v>
      </c>
      <c r="C40" s="8" t="s">
        <v>13</v>
      </c>
      <c r="D40" s="8">
        <v>59700.0</v>
      </c>
    </row>
    <row r="41">
      <c r="A41" s="8" t="s">
        <v>24</v>
      </c>
      <c r="B41" s="8" t="s">
        <v>16</v>
      </c>
      <c r="C41" s="8" t="s">
        <v>13</v>
      </c>
      <c r="D41" s="8">
        <v>10100.0</v>
      </c>
    </row>
    <row r="42">
      <c r="A42" s="8" t="s">
        <v>24</v>
      </c>
      <c r="B42" s="8" t="s">
        <v>17</v>
      </c>
      <c r="C42" s="8" t="s">
        <v>13</v>
      </c>
      <c r="D42" s="8">
        <v>31100.0</v>
      </c>
    </row>
    <row r="43">
      <c r="A43" s="8" t="s">
        <v>24</v>
      </c>
      <c r="B43" s="8" t="s">
        <v>18</v>
      </c>
      <c r="C43" s="8" t="s">
        <v>13</v>
      </c>
      <c r="D43" s="8">
        <v>50000.0</v>
      </c>
    </row>
    <row r="44">
      <c r="A44" s="8" t="s">
        <v>24</v>
      </c>
      <c r="B44" s="8" t="s">
        <v>12</v>
      </c>
      <c r="C44" s="8" t="s">
        <v>19</v>
      </c>
      <c r="D44" s="8">
        <v>81100.0</v>
      </c>
    </row>
    <row r="45">
      <c r="A45" s="8" t="s">
        <v>24</v>
      </c>
      <c r="B45" s="8" t="s">
        <v>14</v>
      </c>
      <c r="C45" s="8" t="s">
        <v>19</v>
      </c>
      <c r="D45" s="8">
        <v>2091500.0</v>
      </c>
    </row>
    <row r="46">
      <c r="A46" s="8" t="s">
        <v>24</v>
      </c>
      <c r="B46" s="8" t="s">
        <v>15</v>
      </c>
      <c r="C46" s="8" t="s">
        <v>19</v>
      </c>
      <c r="D46" s="8">
        <v>25300.0</v>
      </c>
    </row>
    <row r="47">
      <c r="A47" s="8" t="s">
        <v>24</v>
      </c>
      <c r="B47" s="8" t="s">
        <v>16</v>
      </c>
      <c r="C47" s="8" t="s">
        <v>19</v>
      </c>
      <c r="D47" s="8">
        <v>26000.0</v>
      </c>
    </row>
    <row r="48">
      <c r="A48" s="8" t="s">
        <v>24</v>
      </c>
      <c r="B48" s="8" t="s">
        <v>17</v>
      </c>
      <c r="C48" s="8" t="s">
        <v>19</v>
      </c>
      <c r="D48" s="8">
        <v>88100.0</v>
      </c>
    </row>
    <row r="49">
      <c r="A49" s="8" t="s">
        <v>24</v>
      </c>
      <c r="B49" s="8" t="s">
        <v>18</v>
      </c>
      <c r="C49" s="8" t="s">
        <v>19</v>
      </c>
      <c r="D49" s="8">
        <v>95800.0</v>
      </c>
    </row>
    <row r="50">
      <c r="A50" s="8" t="s">
        <v>24</v>
      </c>
      <c r="B50" s="8" t="s">
        <v>12</v>
      </c>
      <c r="C50" s="8" t="s">
        <v>20</v>
      </c>
      <c r="D50" s="8">
        <v>78200.0</v>
      </c>
    </row>
    <row r="51">
      <c r="A51" s="8" t="s">
        <v>24</v>
      </c>
      <c r="B51" s="8" t="s">
        <v>14</v>
      </c>
      <c r="C51" s="8" t="s">
        <v>20</v>
      </c>
      <c r="D51" s="8">
        <v>57300.0</v>
      </c>
    </row>
    <row r="52">
      <c r="A52" s="8" t="s">
        <v>24</v>
      </c>
      <c r="B52" s="8" t="s">
        <v>15</v>
      </c>
      <c r="C52" s="8" t="s">
        <v>20</v>
      </c>
      <c r="D52" s="8">
        <v>2240000.0</v>
      </c>
    </row>
    <row r="53">
      <c r="A53" s="8" t="s">
        <v>24</v>
      </c>
      <c r="B53" s="8" t="s">
        <v>16</v>
      </c>
      <c r="C53" s="8" t="s">
        <v>20</v>
      </c>
      <c r="D53" s="8">
        <v>64600.0</v>
      </c>
    </row>
    <row r="54">
      <c r="A54" s="8" t="s">
        <v>24</v>
      </c>
      <c r="B54" s="8" t="s">
        <v>17</v>
      </c>
      <c r="C54" s="8" t="s">
        <v>20</v>
      </c>
      <c r="D54" s="8">
        <v>42400.0</v>
      </c>
    </row>
    <row r="55">
      <c r="A55" s="8" t="s">
        <v>24</v>
      </c>
      <c r="B55" s="8" t="s">
        <v>18</v>
      </c>
      <c r="C55" s="8" t="s">
        <v>20</v>
      </c>
      <c r="D55" s="8">
        <v>22900.0</v>
      </c>
    </row>
    <row r="56">
      <c r="A56" s="8" t="s">
        <v>24</v>
      </c>
      <c r="B56" s="8" t="s">
        <v>12</v>
      </c>
      <c r="C56" s="8" t="s">
        <v>21</v>
      </c>
      <c r="D56" s="8">
        <v>59300.0</v>
      </c>
    </row>
    <row r="57">
      <c r="A57" s="8" t="s">
        <v>24</v>
      </c>
      <c r="B57" s="8" t="s">
        <v>14</v>
      </c>
      <c r="C57" s="8" t="s">
        <v>21</v>
      </c>
      <c r="D57" s="8">
        <v>17800.0</v>
      </c>
    </row>
    <row r="58">
      <c r="A58" s="8" t="s">
        <v>24</v>
      </c>
      <c r="B58" s="8" t="s">
        <v>15</v>
      </c>
      <c r="C58" s="8" t="s">
        <v>21</v>
      </c>
      <c r="D58" s="8">
        <v>18100.0</v>
      </c>
    </row>
    <row r="59">
      <c r="A59" s="8" t="s">
        <v>24</v>
      </c>
      <c r="B59" s="8" t="s">
        <v>16</v>
      </c>
      <c r="C59" s="8" t="s">
        <v>21</v>
      </c>
      <c r="D59" s="8">
        <v>1720500.0</v>
      </c>
    </row>
    <row r="60">
      <c r="A60" s="8" t="s">
        <v>24</v>
      </c>
      <c r="B60" s="8" t="s">
        <v>17</v>
      </c>
      <c r="C60" s="8" t="s">
        <v>21</v>
      </c>
      <c r="D60" s="8">
        <v>82800.0</v>
      </c>
    </row>
    <row r="61">
      <c r="A61" s="8" t="s">
        <v>24</v>
      </c>
      <c r="B61" s="8" t="s">
        <v>18</v>
      </c>
      <c r="C61" s="8" t="s">
        <v>21</v>
      </c>
      <c r="D61" s="8">
        <v>68900.0</v>
      </c>
    </row>
    <row r="62">
      <c r="A62" s="8" t="s">
        <v>24</v>
      </c>
      <c r="B62" s="8" t="s">
        <v>12</v>
      </c>
      <c r="C62" s="8" t="s">
        <v>22</v>
      </c>
      <c r="D62" s="8">
        <v>73300.0</v>
      </c>
    </row>
    <row r="63">
      <c r="A63" s="8" t="s">
        <v>24</v>
      </c>
      <c r="B63" s="8" t="s">
        <v>14</v>
      </c>
      <c r="C63" s="8" t="s">
        <v>22</v>
      </c>
      <c r="D63" s="8">
        <v>89300.0</v>
      </c>
    </row>
    <row r="64">
      <c r="A64" s="8" t="s">
        <v>24</v>
      </c>
      <c r="B64" s="8" t="s">
        <v>15</v>
      </c>
      <c r="C64" s="8" t="s">
        <v>22</v>
      </c>
      <c r="D64" s="8">
        <v>99500.0</v>
      </c>
    </row>
    <row r="65">
      <c r="A65" s="8" t="s">
        <v>24</v>
      </c>
      <c r="B65" s="8" t="s">
        <v>16</v>
      </c>
      <c r="C65" s="8" t="s">
        <v>22</v>
      </c>
      <c r="D65" s="8">
        <v>71500.0</v>
      </c>
    </row>
    <row r="66">
      <c r="A66" s="8" t="s">
        <v>24</v>
      </c>
      <c r="B66" s="8" t="s">
        <v>17</v>
      </c>
      <c r="C66" s="8" t="s">
        <v>22</v>
      </c>
      <c r="D66" s="8">
        <v>1200100.0</v>
      </c>
    </row>
    <row r="67">
      <c r="A67" s="8" t="s">
        <v>24</v>
      </c>
      <c r="B67" s="8" t="s">
        <v>18</v>
      </c>
      <c r="C67" s="8" t="s">
        <v>22</v>
      </c>
      <c r="D67" s="8">
        <v>90500.0</v>
      </c>
    </row>
    <row r="68">
      <c r="A68" s="8" t="s">
        <v>24</v>
      </c>
      <c r="B68" s="8" t="s">
        <v>12</v>
      </c>
      <c r="C68" s="8" t="s">
        <v>23</v>
      </c>
      <c r="D68" s="8">
        <v>91300.0</v>
      </c>
    </row>
    <row r="69">
      <c r="A69" s="8" t="s">
        <v>24</v>
      </c>
      <c r="B69" s="8" t="s">
        <v>14</v>
      </c>
      <c r="C69" s="8" t="s">
        <v>23</v>
      </c>
      <c r="D69" s="8">
        <v>44200.0</v>
      </c>
    </row>
    <row r="70">
      <c r="A70" s="8" t="s">
        <v>24</v>
      </c>
      <c r="B70" s="8" t="s">
        <v>15</v>
      </c>
      <c r="C70" s="8" t="s">
        <v>23</v>
      </c>
      <c r="D70" s="8">
        <v>35100.0</v>
      </c>
    </row>
    <row r="71">
      <c r="A71" s="8" t="s">
        <v>24</v>
      </c>
      <c r="B71" s="8" t="s">
        <v>16</v>
      </c>
      <c r="C71" s="8" t="s">
        <v>23</v>
      </c>
      <c r="D71" s="8">
        <v>76200.0</v>
      </c>
    </row>
    <row r="72">
      <c r="A72" s="8" t="s">
        <v>24</v>
      </c>
      <c r="B72" s="8" t="s">
        <v>17</v>
      </c>
      <c r="C72" s="8" t="s">
        <v>23</v>
      </c>
      <c r="D72" s="8">
        <v>12300.0</v>
      </c>
    </row>
    <row r="73">
      <c r="A73" s="8" t="s">
        <v>24</v>
      </c>
      <c r="B73" s="8" t="s">
        <v>18</v>
      </c>
      <c r="C73" s="8" t="s">
        <v>23</v>
      </c>
      <c r="D73" s="8">
        <v>1208000.0</v>
      </c>
    </row>
    <row r="74">
      <c r="A74" s="8" t="s">
        <v>25</v>
      </c>
      <c r="B74" s="8" t="s">
        <v>12</v>
      </c>
      <c r="C74" s="8" t="s">
        <v>13</v>
      </c>
      <c r="D74" s="8">
        <v>1808100.0</v>
      </c>
    </row>
    <row r="75">
      <c r="A75" s="8" t="s">
        <v>25</v>
      </c>
      <c r="B75" s="8" t="s">
        <v>14</v>
      </c>
      <c r="C75" s="8" t="s">
        <v>13</v>
      </c>
      <c r="D75" s="8">
        <v>61100.0</v>
      </c>
    </row>
    <row r="76">
      <c r="A76" s="8" t="s">
        <v>25</v>
      </c>
      <c r="B76" s="8" t="s">
        <v>15</v>
      </c>
      <c r="C76" s="8" t="s">
        <v>13</v>
      </c>
      <c r="D76" s="8">
        <v>82100.0</v>
      </c>
    </row>
    <row r="77">
      <c r="A77" s="8" t="s">
        <v>25</v>
      </c>
      <c r="B77" s="8" t="s">
        <v>16</v>
      </c>
      <c r="C77" s="8" t="s">
        <v>13</v>
      </c>
      <c r="D77" s="8">
        <v>37300.0</v>
      </c>
    </row>
    <row r="78">
      <c r="A78" s="8" t="s">
        <v>25</v>
      </c>
      <c r="B78" s="8" t="s">
        <v>17</v>
      </c>
      <c r="C78" s="8" t="s">
        <v>13</v>
      </c>
      <c r="D78" s="8">
        <v>90900.0</v>
      </c>
    </row>
    <row r="79">
      <c r="A79" s="8" t="s">
        <v>25</v>
      </c>
      <c r="B79" s="8" t="s">
        <v>18</v>
      </c>
      <c r="C79" s="8" t="s">
        <v>13</v>
      </c>
      <c r="D79" s="8">
        <v>17600.0</v>
      </c>
    </row>
    <row r="80">
      <c r="A80" s="8" t="s">
        <v>25</v>
      </c>
      <c r="B80" s="8" t="s">
        <v>12</v>
      </c>
      <c r="C80" s="8" t="s">
        <v>19</v>
      </c>
      <c r="D80" s="8">
        <v>59500.0</v>
      </c>
    </row>
    <row r="81">
      <c r="A81" s="8" t="s">
        <v>25</v>
      </c>
      <c r="B81" s="8" t="s">
        <v>14</v>
      </c>
      <c r="C81" s="8" t="s">
        <v>19</v>
      </c>
      <c r="D81" s="8">
        <v>2100000.0</v>
      </c>
    </row>
    <row r="82">
      <c r="A82" s="8" t="s">
        <v>25</v>
      </c>
      <c r="B82" s="8" t="s">
        <v>15</v>
      </c>
      <c r="C82" s="8" t="s">
        <v>19</v>
      </c>
      <c r="D82" s="8">
        <v>38200.0</v>
      </c>
    </row>
    <row r="83">
      <c r="A83" s="8" t="s">
        <v>25</v>
      </c>
      <c r="B83" s="8" t="s">
        <v>16</v>
      </c>
      <c r="C83" s="8" t="s">
        <v>19</v>
      </c>
      <c r="D83" s="8">
        <v>38200.0</v>
      </c>
    </row>
    <row r="84">
      <c r="A84" s="8" t="s">
        <v>25</v>
      </c>
      <c r="B84" s="8" t="s">
        <v>17</v>
      </c>
      <c r="C84" s="8" t="s">
        <v>19</v>
      </c>
      <c r="D84" s="8">
        <v>61700.0</v>
      </c>
    </row>
    <row r="85">
      <c r="A85" s="8" t="s">
        <v>25</v>
      </c>
      <c r="B85" s="8" t="s">
        <v>18</v>
      </c>
      <c r="C85" s="8" t="s">
        <v>19</v>
      </c>
      <c r="D85" s="8">
        <v>26800.0</v>
      </c>
    </row>
    <row r="86">
      <c r="A86" s="8" t="s">
        <v>25</v>
      </c>
      <c r="B86" s="8" t="s">
        <v>12</v>
      </c>
      <c r="C86" s="8" t="s">
        <v>20</v>
      </c>
      <c r="D86" s="8">
        <v>78300.0</v>
      </c>
    </row>
    <row r="87">
      <c r="A87" s="8" t="s">
        <v>25</v>
      </c>
      <c r="B87" s="8" t="s">
        <v>14</v>
      </c>
      <c r="C87" s="8" t="s">
        <v>20</v>
      </c>
      <c r="D87" s="8">
        <v>49600.0</v>
      </c>
    </row>
    <row r="88">
      <c r="A88" s="8" t="s">
        <v>25</v>
      </c>
      <c r="B88" s="8" t="s">
        <v>15</v>
      </c>
      <c r="C88" s="8" t="s">
        <v>20</v>
      </c>
      <c r="D88" s="8">
        <v>2220000.0</v>
      </c>
    </row>
    <row r="89">
      <c r="A89" s="8" t="s">
        <v>25</v>
      </c>
      <c r="B89" s="8" t="s">
        <v>16</v>
      </c>
      <c r="C89" s="8" t="s">
        <v>20</v>
      </c>
      <c r="D89" s="8">
        <v>12400.0</v>
      </c>
    </row>
    <row r="90">
      <c r="A90" s="8" t="s">
        <v>25</v>
      </c>
      <c r="B90" s="8" t="s">
        <v>17</v>
      </c>
      <c r="C90" s="8" t="s">
        <v>20</v>
      </c>
      <c r="D90" s="8">
        <v>40900.0</v>
      </c>
    </row>
    <row r="91">
      <c r="A91" s="8" t="s">
        <v>25</v>
      </c>
      <c r="B91" s="8" t="s">
        <v>18</v>
      </c>
      <c r="C91" s="8" t="s">
        <v>20</v>
      </c>
      <c r="D91" s="8">
        <v>48600.0</v>
      </c>
    </row>
    <row r="92">
      <c r="A92" s="8" t="s">
        <v>25</v>
      </c>
      <c r="B92" s="8" t="s">
        <v>12</v>
      </c>
      <c r="C92" s="8" t="s">
        <v>21</v>
      </c>
      <c r="D92" s="8">
        <v>66700.0</v>
      </c>
    </row>
    <row r="93">
      <c r="A93" s="8" t="s">
        <v>25</v>
      </c>
      <c r="B93" s="8" t="s">
        <v>14</v>
      </c>
      <c r="C93" s="8" t="s">
        <v>21</v>
      </c>
      <c r="D93" s="8">
        <v>97800.0</v>
      </c>
    </row>
    <row r="94">
      <c r="A94" s="8" t="s">
        <v>25</v>
      </c>
      <c r="B94" s="8" t="s">
        <v>15</v>
      </c>
      <c r="C94" s="8" t="s">
        <v>21</v>
      </c>
      <c r="D94" s="8">
        <v>52400.0</v>
      </c>
    </row>
    <row r="95">
      <c r="A95" s="8" t="s">
        <v>25</v>
      </c>
      <c r="B95" s="8" t="s">
        <v>16</v>
      </c>
      <c r="C95" s="8" t="s">
        <v>21</v>
      </c>
      <c r="D95" s="8">
        <v>1847500.0</v>
      </c>
    </row>
    <row r="96">
      <c r="A96" s="8" t="s">
        <v>25</v>
      </c>
      <c r="B96" s="8" t="s">
        <v>17</v>
      </c>
      <c r="C96" s="8" t="s">
        <v>21</v>
      </c>
      <c r="D96" s="8">
        <v>10300.0</v>
      </c>
    </row>
    <row r="97">
      <c r="A97" s="8" t="s">
        <v>25</v>
      </c>
      <c r="B97" s="8" t="s">
        <v>18</v>
      </c>
      <c r="C97" s="8" t="s">
        <v>21</v>
      </c>
      <c r="D97" s="8">
        <v>31100.0</v>
      </c>
    </row>
    <row r="98">
      <c r="A98" s="8" t="s">
        <v>25</v>
      </c>
      <c r="B98" s="8" t="s">
        <v>12</v>
      </c>
      <c r="C98" s="8" t="s">
        <v>22</v>
      </c>
      <c r="D98" s="8">
        <v>32100.0</v>
      </c>
    </row>
    <row r="99">
      <c r="A99" s="8" t="s">
        <v>25</v>
      </c>
      <c r="B99" s="8" t="s">
        <v>14</v>
      </c>
      <c r="C99" s="8" t="s">
        <v>22</v>
      </c>
      <c r="D99" s="8">
        <v>90300.0</v>
      </c>
    </row>
    <row r="100">
      <c r="A100" s="8" t="s">
        <v>25</v>
      </c>
      <c r="B100" s="8" t="s">
        <v>15</v>
      </c>
      <c r="C100" s="8" t="s">
        <v>22</v>
      </c>
      <c r="D100" s="8">
        <v>87400.0</v>
      </c>
    </row>
    <row r="101">
      <c r="A101" s="8" t="s">
        <v>25</v>
      </c>
      <c r="B101" s="8" t="s">
        <v>16</v>
      </c>
      <c r="C101" s="8" t="s">
        <v>22</v>
      </c>
      <c r="D101" s="8">
        <v>52700.0</v>
      </c>
    </row>
    <row r="102">
      <c r="A102" s="8" t="s">
        <v>25</v>
      </c>
      <c r="B102" s="8" t="s">
        <v>17</v>
      </c>
      <c r="C102" s="8" t="s">
        <v>22</v>
      </c>
      <c r="D102" s="8">
        <v>1116600.0</v>
      </c>
    </row>
    <row r="103">
      <c r="A103" s="8" t="s">
        <v>25</v>
      </c>
      <c r="B103" s="8" t="s">
        <v>18</v>
      </c>
      <c r="C103" s="8" t="s">
        <v>22</v>
      </c>
      <c r="D103" s="8">
        <v>84300.0</v>
      </c>
    </row>
    <row r="104">
      <c r="A104" s="8" t="s">
        <v>25</v>
      </c>
      <c r="B104" s="8" t="s">
        <v>12</v>
      </c>
      <c r="C104" s="8" t="s">
        <v>23</v>
      </c>
      <c r="D104" s="8">
        <v>96900.0</v>
      </c>
    </row>
    <row r="105">
      <c r="A105" s="8" t="s">
        <v>25</v>
      </c>
      <c r="B105" s="8" t="s">
        <v>14</v>
      </c>
      <c r="C105" s="8" t="s">
        <v>23</v>
      </c>
      <c r="D105" s="8">
        <v>52800.0</v>
      </c>
    </row>
    <row r="106">
      <c r="A106" s="8" t="s">
        <v>25</v>
      </c>
      <c r="B106" s="8" t="s">
        <v>15</v>
      </c>
      <c r="C106" s="8" t="s">
        <v>23</v>
      </c>
      <c r="D106" s="8">
        <v>63100.0</v>
      </c>
    </row>
    <row r="107">
      <c r="A107" s="8" t="s">
        <v>25</v>
      </c>
      <c r="B107" s="8" t="s">
        <v>16</v>
      </c>
      <c r="C107" s="8" t="s">
        <v>23</v>
      </c>
      <c r="D107" s="8">
        <v>20500.0</v>
      </c>
    </row>
    <row r="108">
      <c r="A108" s="8" t="s">
        <v>25</v>
      </c>
      <c r="B108" s="8" t="s">
        <v>17</v>
      </c>
      <c r="C108" s="8" t="s">
        <v>23</v>
      </c>
      <c r="D108" s="8">
        <v>63700.0</v>
      </c>
    </row>
    <row r="109">
      <c r="A109" s="8" t="s">
        <v>25</v>
      </c>
      <c r="B109" s="8" t="s">
        <v>18</v>
      </c>
      <c r="C109" s="8" t="s">
        <v>23</v>
      </c>
      <c r="D109" s="8">
        <v>1020000.0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63"/>
    <col customWidth="1" min="2" max="2" width="12.38"/>
    <col customWidth="1" min="3" max="3" width="10.88"/>
    <col customWidth="1" min="4" max="4" width="43.75"/>
    <col customWidth="1" min="5" max="5" width="46.13"/>
    <col customWidth="1" min="6" max="6" width="47.0"/>
    <col customWidth="1" min="7" max="7" width="14.0"/>
    <col customWidth="1" min="8" max="8" width="17.88"/>
    <col customWidth="1" min="9" max="9" width="14.0"/>
    <col customWidth="1" min="10" max="10" width="19.0"/>
    <col customWidth="1" min="11" max="11" width="10.88"/>
    <col customWidth="1" min="12" max="12" width="17.13"/>
    <col customWidth="1" min="13" max="13" width="15.88"/>
  </cols>
  <sheetData>
    <row r="1">
      <c r="A1" s="7" t="s">
        <v>26</v>
      </c>
      <c r="B1" s="7" t="s">
        <v>7</v>
      </c>
      <c r="C1" s="7" t="s">
        <v>27</v>
      </c>
      <c r="D1" s="7" t="s">
        <v>28</v>
      </c>
      <c r="E1" s="7" t="s">
        <v>29</v>
      </c>
      <c r="F1" s="7" t="s">
        <v>30</v>
      </c>
      <c r="G1" s="12" t="s">
        <v>31</v>
      </c>
      <c r="H1" s="7" t="s">
        <v>8</v>
      </c>
      <c r="I1" s="7" t="s">
        <v>32</v>
      </c>
      <c r="J1" s="7" t="s">
        <v>9</v>
      </c>
      <c r="K1" s="7" t="s">
        <v>33</v>
      </c>
      <c r="L1" s="12" t="s">
        <v>34</v>
      </c>
      <c r="M1" s="12" t="s">
        <v>35</v>
      </c>
    </row>
    <row r="2">
      <c r="A2" s="8" t="s">
        <v>36</v>
      </c>
      <c r="B2" s="13" t="s">
        <v>11</v>
      </c>
      <c r="C2" s="8">
        <v>10300.0</v>
      </c>
      <c r="D2" s="14" t="str">
        <f t="shared" ref="D2:D645" si="1">substitute(A2,"|","")</f>
        <v> VfS/OnlineDisplay/20221015/premium_tshirt/5676 </v>
      </c>
      <c r="E2" s="14" t="str">
        <f t="shared" ref="E2:E645" si="2">trim(D2)</f>
        <v>VfS/OnlineDisplay/20221015/premium_tshirt/5676</v>
      </c>
      <c r="F2" s="14" t="str">
        <f t="shared" ref="F2:F645" si="3">proper(E2)</f>
        <v>Vfs/Onlinedisplay/20221015/Premium_Tshirt/5676</v>
      </c>
      <c r="G2" s="14" t="str">
        <f>IFERROR(__xludf.DUMMYFUNCTION("split(F2,""/"")"),"Vfs")</f>
        <v>Vfs</v>
      </c>
      <c r="H2" s="14" t="str">
        <f>IFERROR(__xludf.DUMMYFUNCTION("""COMPUTED_VALUE"""),"Onlinedisplay")</f>
        <v>Onlinedisplay</v>
      </c>
      <c r="I2" s="14">
        <f>IFERROR(__xludf.DUMMYFUNCTION("""COMPUTED_VALUE"""),2.0221015E7)</f>
        <v>20221015</v>
      </c>
      <c r="J2" s="14" t="str">
        <f>IFERROR(__xludf.DUMMYFUNCTION("""COMPUTED_VALUE"""),"Premium_Tshirt")</f>
        <v>Premium_Tshirt</v>
      </c>
      <c r="K2" s="14">
        <f>IFERROR(__xludf.DUMMYFUNCTION("""COMPUTED_VALUE"""),5676.0)</f>
        <v>5676</v>
      </c>
      <c r="L2" s="14" t="str">
        <f t="shared" ref="L2:L645" si="4">substitute(H2," &amp;","")</f>
        <v>Onlinedisplay</v>
      </c>
      <c r="M2" s="14" t="str">
        <f t="shared" ref="M2:M645" si="5">UPPER(G2)</f>
        <v>VFS</v>
      </c>
      <c r="Q2" s="15"/>
    </row>
    <row r="3">
      <c r="A3" s="8" t="s">
        <v>37</v>
      </c>
      <c r="B3" s="13" t="s">
        <v>24</v>
      </c>
      <c r="C3" s="13">
        <v>46000.0</v>
      </c>
      <c r="D3" s="14" t="str">
        <f t="shared" si="1"/>
        <v> VIN/EmailMarketing/20221102/Sales_60%/4564 </v>
      </c>
      <c r="E3" s="14" t="str">
        <f t="shared" si="2"/>
        <v>VIN/EmailMarketing/20221102/Sales_60%/4564</v>
      </c>
      <c r="F3" s="14" t="str">
        <f t="shared" si="3"/>
        <v>Vin/Emailmarketing/20221102/Sales_60%/4564</v>
      </c>
      <c r="G3" s="14" t="str">
        <f>IFERROR(__xludf.DUMMYFUNCTION("split(F3,""/"")"),"Vin")</f>
        <v>Vin</v>
      </c>
      <c r="H3" s="14" t="str">
        <f>IFERROR(__xludf.DUMMYFUNCTION("""COMPUTED_VALUE"""),"Emailmarketing")</f>
        <v>Emailmarketing</v>
      </c>
      <c r="I3" s="14">
        <f>IFERROR(__xludf.DUMMYFUNCTION("""COMPUTED_VALUE"""),2.0221102E7)</f>
        <v>20221102</v>
      </c>
      <c r="J3" s="14" t="str">
        <f>IFERROR(__xludf.DUMMYFUNCTION("""COMPUTED_VALUE"""),"Sales_60%")</f>
        <v>Sales_60%</v>
      </c>
      <c r="K3" s="14">
        <f>IFERROR(__xludf.DUMMYFUNCTION("""COMPUTED_VALUE"""),4564.0)</f>
        <v>4564</v>
      </c>
      <c r="L3" s="14" t="str">
        <f t="shared" si="4"/>
        <v>Emailmarketing</v>
      </c>
      <c r="M3" s="14" t="str">
        <f t="shared" si="5"/>
        <v>VIN</v>
      </c>
      <c r="Q3" s="15"/>
    </row>
    <row r="4">
      <c r="A4" s="8" t="s">
        <v>38</v>
      </c>
      <c r="B4" s="13" t="s">
        <v>11</v>
      </c>
      <c r="C4" s="13">
        <v>84600.0</v>
      </c>
      <c r="D4" s="14" t="str">
        <f t="shared" si="1"/>
        <v> NEFT/SocialMedia/20221010/premium_quality_shoes/4565 </v>
      </c>
      <c r="E4" s="14" t="str">
        <f t="shared" si="2"/>
        <v>NEFT/SocialMedia/20221010/premium_quality_shoes/4565</v>
      </c>
      <c r="F4" s="14" t="str">
        <f t="shared" si="3"/>
        <v>Neft/Socialmedia/20221010/Premium_Quality_Shoes/4565</v>
      </c>
      <c r="G4" s="14" t="str">
        <f>IFERROR(__xludf.DUMMYFUNCTION("split(F4,""/"")"),"Neft")</f>
        <v>Neft</v>
      </c>
      <c r="H4" s="14" t="str">
        <f>IFERROR(__xludf.DUMMYFUNCTION("""COMPUTED_VALUE"""),"Socialmedia")</f>
        <v>Socialmedia</v>
      </c>
      <c r="I4" s="14">
        <f>IFERROR(__xludf.DUMMYFUNCTION("""COMPUTED_VALUE"""),2.022101E7)</f>
        <v>20221010</v>
      </c>
      <c r="J4" s="14" t="str">
        <f>IFERROR(__xludf.DUMMYFUNCTION("""COMPUTED_VALUE"""),"Premium_Quality_Shoes")</f>
        <v>Premium_Quality_Shoes</v>
      </c>
      <c r="K4" s="14">
        <f>IFERROR(__xludf.DUMMYFUNCTION("""COMPUTED_VALUE"""),4565.0)</f>
        <v>4565</v>
      </c>
      <c r="L4" s="14" t="str">
        <f t="shared" si="4"/>
        <v>Socialmedia</v>
      </c>
      <c r="M4" s="14" t="str">
        <f t="shared" si="5"/>
        <v>NEFT</v>
      </c>
    </row>
    <row r="5">
      <c r="A5" s="8" t="s">
        <v>39</v>
      </c>
      <c r="B5" s="13" t="s">
        <v>11</v>
      </c>
      <c r="C5" s="13">
        <v>102700.0</v>
      </c>
      <c r="D5" s="14" t="str">
        <f t="shared" si="1"/>
        <v> CHQ/Offline &amp;/20221021/items_below_500/4566 </v>
      </c>
      <c r="E5" s="14" t="str">
        <f t="shared" si="2"/>
        <v>CHQ/Offline &amp;/20221021/items_below_500/4566</v>
      </c>
      <c r="F5" s="14" t="str">
        <f t="shared" si="3"/>
        <v>Chq/Offline &amp;/20221021/Items_Below_500/4566</v>
      </c>
      <c r="G5" s="14" t="str">
        <f>IFERROR(__xludf.DUMMYFUNCTION("split(F5,""/"")"),"Chq")</f>
        <v>Chq</v>
      </c>
      <c r="H5" s="14" t="str">
        <f>IFERROR(__xludf.DUMMYFUNCTION("""COMPUTED_VALUE"""),"Offline &amp;")</f>
        <v>Offline &amp;</v>
      </c>
      <c r="I5" s="14">
        <f>IFERROR(__xludf.DUMMYFUNCTION("""COMPUTED_VALUE"""),2.0221021E7)</f>
        <v>20221021</v>
      </c>
      <c r="J5" s="14" t="str">
        <f>IFERROR(__xludf.DUMMYFUNCTION("""COMPUTED_VALUE"""),"Items_Below_500")</f>
        <v>Items_Below_500</v>
      </c>
      <c r="K5" s="14">
        <f>IFERROR(__xludf.DUMMYFUNCTION("""COMPUTED_VALUE"""),4566.0)</f>
        <v>4566</v>
      </c>
      <c r="L5" s="14" t="str">
        <f t="shared" si="4"/>
        <v>Offline</v>
      </c>
      <c r="M5" s="14" t="str">
        <f t="shared" si="5"/>
        <v>CHQ</v>
      </c>
      <c r="R5" s="14" t="str">
        <f>IFERROR(__xludf.DUMMYFUNCTION("UNIQUE(P:P)"),"")</f>
        <v/>
      </c>
    </row>
    <row r="6">
      <c r="A6" s="8" t="s">
        <v>40</v>
      </c>
      <c r="B6" s="13" t="s">
        <v>11</v>
      </c>
      <c r="C6" s="13">
        <v>81800.0</v>
      </c>
      <c r="D6" s="14" t="str">
        <f t="shared" si="1"/>
        <v> VfS/AffiliateLink/20221018/buy_one_get_one/3455 </v>
      </c>
      <c r="E6" s="14" t="str">
        <f t="shared" si="2"/>
        <v>VfS/AffiliateLink/20221018/buy_one_get_one/3455</v>
      </c>
      <c r="F6" s="14" t="str">
        <f t="shared" si="3"/>
        <v>Vfs/Affiliatelink/20221018/Buy_One_Get_One/3455</v>
      </c>
      <c r="G6" s="14" t="str">
        <f>IFERROR(__xludf.DUMMYFUNCTION("split(F6,""/"")"),"Vfs")</f>
        <v>Vfs</v>
      </c>
      <c r="H6" s="14" t="str">
        <f>IFERROR(__xludf.DUMMYFUNCTION("""COMPUTED_VALUE"""),"Affiliatelink")</f>
        <v>Affiliatelink</v>
      </c>
      <c r="I6" s="14">
        <f>IFERROR(__xludf.DUMMYFUNCTION("""COMPUTED_VALUE"""),2.0221018E7)</f>
        <v>20221018</v>
      </c>
      <c r="J6" s="14" t="str">
        <f>IFERROR(__xludf.DUMMYFUNCTION("""COMPUTED_VALUE"""),"Buy_One_Get_One")</f>
        <v>Buy_One_Get_One</v>
      </c>
      <c r="K6" s="14">
        <f>IFERROR(__xludf.DUMMYFUNCTION("""COMPUTED_VALUE"""),3455.0)</f>
        <v>3455</v>
      </c>
      <c r="L6" s="14" t="str">
        <f t="shared" si="4"/>
        <v>Affiliatelink</v>
      </c>
      <c r="M6" s="14" t="str">
        <f t="shared" si="5"/>
        <v>VFS</v>
      </c>
    </row>
    <row r="7">
      <c r="A7" s="8" t="s">
        <v>41</v>
      </c>
      <c r="B7" s="13" t="s">
        <v>11</v>
      </c>
      <c r="C7" s="13">
        <v>105100.0</v>
      </c>
      <c r="D7" s="14" t="str">
        <f t="shared" si="1"/>
        <v> VIN/SearchEngine/20221005/Jeans_under_999/5666 </v>
      </c>
      <c r="E7" s="14" t="str">
        <f t="shared" si="2"/>
        <v>VIN/SearchEngine/20221005/Jeans_under_999/5666</v>
      </c>
      <c r="F7" s="14" t="str">
        <f t="shared" si="3"/>
        <v>Vin/Searchengine/20221005/Jeans_Under_999/5666</v>
      </c>
      <c r="G7" s="14" t="str">
        <f>IFERROR(__xludf.DUMMYFUNCTION("split(F7,""/"")"),"Vin")</f>
        <v>Vin</v>
      </c>
      <c r="H7" s="14" t="str">
        <f>IFERROR(__xludf.DUMMYFUNCTION("""COMPUTED_VALUE"""),"Searchengine")</f>
        <v>Searchengine</v>
      </c>
      <c r="I7" s="14">
        <f>IFERROR(__xludf.DUMMYFUNCTION("""COMPUTED_VALUE"""),2.0221005E7)</f>
        <v>20221005</v>
      </c>
      <c r="J7" s="14" t="str">
        <f>IFERROR(__xludf.DUMMYFUNCTION("""COMPUTED_VALUE"""),"Jeans_Under_999")</f>
        <v>Jeans_Under_999</v>
      </c>
      <c r="K7" s="14">
        <f>IFERROR(__xludf.DUMMYFUNCTION("""COMPUTED_VALUE"""),5666.0)</f>
        <v>5666</v>
      </c>
      <c r="L7" s="14" t="str">
        <f t="shared" si="4"/>
        <v>Searchengine</v>
      </c>
      <c r="M7" s="14" t="str">
        <f t="shared" si="5"/>
        <v>VIN</v>
      </c>
    </row>
    <row r="8">
      <c r="A8" s="8" t="s">
        <v>42</v>
      </c>
      <c r="B8" s="13" t="s">
        <v>11</v>
      </c>
      <c r="C8" s="13">
        <v>45400.0</v>
      </c>
      <c r="D8" s="14" t="str">
        <f t="shared" si="1"/>
        <v> NEFT/EmailMarketing/20221010/premium_tshirt/5676 </v>
      </c>
      <c r="E8" s="14" t="str">
        <f t="shared" si="2"/>
        <v>NEFT/EmailMarketing/20221010/premium_tshirt/5676</v>
      </c>
      <c r="F8" s="14" t="str">
        <f t="shared" si="3"/>
        <v>Neft/Emailmarketing/20221010/Premium_Tshirt/5676</v>
      </c>
      <c r="G8" s="14" t="str">
        <f>IFERROR(__xludf.DUMMYFUNCTION("split(F8,""/"")"),"Neft")</f>
        <v>Neft</v>
      </c>
      <c r="H8" s="14" t="str">
        <f>IFERROR(__xludf.DUMMYFUNCTION("""COMPUTED_VALUE"""),"Emailmarketing")</f>
        <v>Emailmarketing</v>
      </c>
      <c r="I8" s="14">
        <f>IFERROR(__xludf.DUMMYFUNCTION("""COMPUTED_VALUE"""),2.022101E7)</f>
        <v>20221010</v>
      </c>
      <c r="J8" s="14" t="str">
        <f>IFERROR(__xludf.DUMMYFUNCTION("""COMPUTED_VALUE"""),"Premium_Tshirt")</f>
        <v>Premium_Tshirt</v>
      </c>
      <c r="K8" s="14">
        <f>IFERROR(__xludf.DUMMYFUNCTION("""COMPUTED_VALUE"""),5676.0)</f>
        <v>5676</v>
      </c>
      <c r="L8" s="14" t="str">
        <f t="shared" si="4"/>
        <v>Emailmarketing</v>
      </c>
      <c r="M8" s="14" t="str">
        <f t="shared" si="5"/>
        <v>NEFT</v>
      </c>
    </row>
    <row r="9">
      <c r="A9" s="8" t="s">
        <v>43</v>
      </c>
      <c r="B9" s="13" t="s">
        <v>11</v>
      </c>
      <c r="C9" s="13">
        <v>113800.0</v>
      </c>
      <c r="D9" s="14" t="str">
        <f t="shared" si="1"/>
        <v> NEFT/SocialMedia/20221010/premium_tshirt/5676 </v>
      </c>
      <c r="E9" s="14" t="str">
        <f t="shared" si="2"/>
        <v>NEFT/SocialMedia/20221010/premium_tshirt/5676</v>
      </c>
      <c r="F9" s="14" t="str">
        <f t="shared" si="3"/>
        <v>Neft/Socialmedia/20221010/Premium_Tshirt/5676</v>
      </c>
      <c r="G9" s="14" t="str">
        <f>IFERROR(__xludf.DUMMYFUNCTION("split(F9,""/"")"),"Neft")</f>
        <v>Neft</v>
      </c>
      <c r="H9" s="14" t="str">
        <f>IFERROR(__xludf.DUMMYFUNCTION("""COMPUTED_VALUE"""),"Socialmedia")</f>
        <v>Socialmedia</v>
      </c>
      <c r="I9" s="14">
        <f>IFERROR(__xludf.DUMMYFUNCTION("""COMPUTED_VALUE"""),2.022101E7)</f>
        <v>20221010</v>
      </c>
      <c r="J9" s="14" t="str">
        <f>IFERROR(__xludf.DUMMYFUNCTION("""COMPUTED_VALUE"""),"Premium_Tshirt")</f>
        <v>Premium_Tshirt</v>
      </c>
      <c r="K9" s="14">
        <f>IFERROR(__xludf.DUMMYFUNCTION("""COMPUTED_VALUE"""),5676.0)</f>
        <v>5676</v>
      </c>
      <c r="L9" s="14" t="str">
        <f t="shared" si="4"/>
        <v>Socialmedia</v>
      </c>
      <c r="M9" s="14" t="str">
        <f t="shared" si="5"/>
        <v>NEFT</v>
      </c>
    </row>
    <row r="10">
      <c r="A10" s="8" t="s">
        <v>44</v>
      </c>
      <c r="B10" s="13" t="s">
        <v>11</v>
      </c>
      <c r="C10" s="13">
        <v>48900.0</v>
      </c>
      <c r="D10" s="14" t="str">
        <f t="shared" si="1"/>
        <v> NEFT/Offline/20221010/premium_tshirt/5676 </v>
      </c>
      <c r="E10" s="14" t="str">
        <f t="shared" si="2"/>
        <v>NEFT/Offline/20221010/premium_tshirt/5676</v>
      </c>
      <c r="F10" s="14" t="str">
        <f t="shared" si="3"/>
        <v>Neft/Offline/20221010/Premium_Tshirt/5676</v>
      </c>
      <c r="G10" s="14" t="str">
        <f>IFERROR(__xludf.DUMMYFUNCTION("split(F10,""/"")"),"Neft")</f>
        <v>Neft</v>
      </c>
      <c r="H10" s="14" t="str">
        <f>IFERROR(__xludf.DUMMYFUNCTION("""COMPUTED_VALUE"""),"Offline")</f>
        <v>Offline</v>
      </c>
      <c r="I10" s="14">
        <f>IFERROR(__xludf.DUMMYFUNCTION("""COMPUTED_VALUE"""),2.022101E7)</f>
        <v>20221010</v>
      </c>
      <c r="J10" s="14" t="str">
        <f>IFERROR(__xludf.DUMMYFUNCTION("""COMPUTED_VALUE"""),"Premium_Tshirt")</f>
        <v>Premium_Tshirt</v>
      </c>
      <c r="K10" s="14">
        <f>IFERROR(__xludf.DUMMYFUNCTION("""COMPUTED_VALUE"""),5676.0)</f>
        <v>5676</v>
      </c>
      <c r="L10" s="14" t="str">
        <f t="shared" si="4"/>
        <v>Offline</v>
      </c>
      <c r="M10" s="14" t="str">
        <f t="shared" si="5"/>
        <v>NEFT</v>
      </c>
    </row>
    <row r="11">
      <c r="A11" s="8" t="s">
        <v>45</v>
      </c>
      <c r="B11" s="13" t="s">
        <v>11</v>
      </c>
      <c r="C11" s="13">
        <v>80900.0</v>
      </c>
      <c r="D11" s="14" t="str">
        <f t="shared" si="1"/>
        <v> NEFT/AffiliateLink/20221010/premium_tshirt/5676 </v>
      </c>
      <c r="E11" s="14" t="str">
        <f t="shared" si="2"/>
        <v>NEFT/AffiliateLink/20221010/premium_tshirt/5676</v>
      </c>
      <c r="F11" s="14" t="str">
        <f t="shared" si="3"/>
        <v>Neft/Affiliatelink/20221010/Premium_Tshirt/5676</v>
      </c>
      <c r="G11" s="14" t="str">
        <f>IFERROR(__xludf.DUMMYFUNCTION("split(F11,""/"")"),"Neft")</f>
        <v>Neft</v>
      </c>
      <c r="H11" s="14" t="str">
        <f>IFERROR(__xludf.DUMMYFUNCTION("""COMPUTED_VALUE"""),"Affiliatelink")</f>
        <v>Affiliatelink</v>
      </c>
      <c r="I11" s="14">
        <f>IFERROR(__xludf.DUMMYFUNCTION("""COMPUTED_VALUE"""),2.022101E7)</f>
        <v>20221010</v>
      </c>
      <c r="J11" s="14" t="str">
        <f>IFERROR(__xludf.DUMMYFUNCTION("""COMPUTED_VALUE"""),"Premium_Tshirt")</f>
        <v>Premium_Tshirt</v>
      </c>
      <c r="K11" s="14">
        <f>IFERROR(__xludf.DUMMYFUNCTION("""COMPUTED_VALUE"""),5676.0)</f>
        <v>5676</v>
      </c>
      <c r="L11" s="14" t="str">
        <f t="shared" si="4"/>
        <v>Affiliatelink</v>
      </c>
      <c r="M11" s="14" t="str">
        <f t="shared" si="5"/>
        <v>NEFT</v>
      </c>
    </row>
    <row r="12">
      <c r="A12" s="8" t="s">
        <v>46</v>
      </c>
      <c r="B12" s="13" t="s">
        <v>11</v>
      </c>
      <c r="C12" s="13">
        <v>111800.0</v>
      </c>
      <c r="D12" s="14" t="str">
        <f t="shared" si="1"/>
        <v> NEFT/SearchEngine/20221010/premium_tshirt/5676 </v>
      </c>
      <c r="E12" s="14" t="str">
        <f t="shared" si="2"/>
        <v>NEFT/SearchEngine/20221010/premium_tshirt/5676</v>
      </c>
      <c r="F12" s="14" t="str">
        <f t="shared" si="3"/>
        <v>Neft/Searchengine/20221010/Premium_Tshirt/5676</v>
      </c>
      <c r="G12" s="14" t="str">
        <f>IFERROR(__xludf.DUMMYFUNCTION("split(F12,""/"")"),"Neft")</f>
        <v>Neft</v>
      </c>
      <c r="H12" s="14" t="str">
        <f>IFERROR(__xludf.DUMMYFUNCTION("""COMPUTED_VALUE"""),"Searchengine")</f>
        <v>Searchengine</v>
      </c>
      <c r="I12" s="14">
        <f>IFERROR(__xludf.DUMMYFUNCTION("""COMPUTED_VALUE"""),2.022101E7)</f>
        <v>20221010</v>
      </c>
      <c r="J12" s="14" t="str">
        <f>IFERROR(__xludf.DUMMYFUNCTION("""COMPUTED_VALUE"""),"Premium_Tshirt")</f>
        <v>Premium_Tshirt</v>
      </c>
      <c r="K12" s="14">
        <f>IFERROR(__xludf.DUMMYFUNCTION("""COMPUTED_VALUE"""),5676.0)</f>
        <v>5676</v>
      </c>
      <c r="L12" s="14" t="str">
        <f t="shared" si="4"/>
        <v>Searchengine</v>
      </c>
      <c r="M12" s="14" t="str">
        <f t="shared" si="5"/>
        <v>NEFT</v>
      </c>
    </row>
    <row r="13">
      <c r="A13" s="8" t="s">
        <v>47</v>
      </c>
      <c r="B13" s="13" t="s">
        <v>11</v>
      </c>
      <c r="C13" s="13">
        <v>119300.0</v>
      </c>
      <c r="D13" s="14" t="str">
        <f t="shared" si="1"/>
        <v> CHQ/EmailMarketing &amp;/20221030/Sales_60%/4564 </v>
      </c>
      <c r="E13" s="14" t="str">
        <f t="shared" si="2"/>
        <v>CHQ/EmailMarketing &amp;/20221030/Sales_60%/4564</v>
      </c>
      <c r="F13" s="14" t="str">
        <f t="shared" si="3"/>
        <v>Chq/Emailmarketing &amp;/20221030/Sales_60%/4564</v>
      </c>
      <c r="G13" s="14" t="str">
        <f>IFERROR(__xludf.DUMMYFUNCTION("split(F13,""/"")"),"Chq")</f>
        <v>Chq</v>
      </c>
      <c r="H13" s="14" t="str">
        <f>IFERROR(__xludf.DUMMYFUNCTION("""COMPUTED_VALUE"""),"Emailmarketing &amp;")</f>
        <v>Emailmarketing &amp;</v>
      </c>
      <c r="I13" s="14">
        <f>IFERROR(__xludf.DUMMYFUNCTION("""COMPUTED_VALUE"""),2.022103E7)</f>
        <v>20221030</v>
      </c>
      <c r="J13" s="14" t="str">
        <f>IFERROR(__xludf.DUMMYFUNCTION("""COMPUTED_VALUE"""),"Sales_60%")</f>
        <v>Sales_60%</v>
      </c>
      <c r="K13" s="14">
        <f>IFERROR(__xludf.DUMMYFUNCTION("""COMPUTED_VALUE"""),4564.0)</f>
        <v>4564</v>
      </c>
      <c r="L13" s="14" t="str">
        <f t="shared" si="4"/>
        <v>Emailmarketing</v>
      </c>
      <c r="M13" s="14" t="str">
        <f t="shared" si="5"/>
        <v>CHQ</v>
      </c>
    </row>
    <row r="14">
      <c r="A14" s="8" t="s">
        <v>48</v>
      </c>
      <c r="B14" s="13" t="s">
        <v>11</v>
      </c>
      <c r="C14" s="8">
        <v>6000.0</v>
      </c>
      <c r="D14" s="14" t="str">
        <f t="shared" si="1"/>
        <v> VfS/OnlineDisplay/20221007/premium_quality_shoes/4565 </v>
      </c>
      <c r="E14" s="14" t="str">
        <f t="shared" si="2"/>
        <v>VfS/OnlineDisplay/20221007/premium_quality_shoes/4565</v>
      </c>
      <c r="F14" s="14" t="str">
        <f t="shared" si="3"/>
        <v>Vfs/Onlinedisplay/20221007/Premium_Quality_Shoes/4565</v>
      </c>
      <c r="G14" s="14" t="str">
        <f>IFERROR(__xludf.DUMMYFUNCTION("split(F14,""/"")"),"Vfs")</f>
        <v>Vfs</v>
      </c>
      <c r="H14" s="14" t="str">
        <f>IFERROR(__xludf.DUMMYFUNCTION("""COMPUTED_VALUE"""),"Onlinedisplay")</f>
        <v>Onlinedisplay</v>
      </c>
      <c r="I14" s="14">
        <f>IFERROR(__xludf.DUMMYFUNCTION("""COMPUTED_VALUE"""),2.0221007E7)</f>
        <v>20221007</v>
      </c>
      <c r="J14" s="14" t="str">
        <f>IFERROR(__xludf.DUMMYFUNCTION("""COMPUTED_VALUE"""),"Premium_Quality_Shoes")</f>
        <v>Premium_Quality_Shoes</v>
      </c>
      <c r="K14" s="14">
        <f>IFERROR(__xludf.DUMMYFUNCTION("""COMPUTED_VALUE"""),4565.0)</f>
        <v>4565</v>
      </c>
      <c r="L14" s="14" t="str">
        <f t="shared" si="4"/>
        <v>Onlinedisplay</v>
      </c>
      <c r="M14" s="14" t="str">
        <f t="shared" si="5"/>
        <v>VFS</v>
      </c>
    </row>
    <row r="15">
      <c r="A15" s="8" t="s">
        <v>49</v>
      </c>
      <c r="B15" s="13" t="s">
        <v>11</v>
      </c>
      <c r="C15" s="13">
        <v>91300.0</v>
      </c>
      <c r="D15" s="14" t="str">
        <f t="shared" si="1"/>
        <v> VIN/EmailMarketing &amp;/20221025/items_below_500/4566 </v>
      </c>
      <c r="E15" s="14" t="str">
        <f t="shared" si="2"/>
        <v>VIN/EmailMarketing &amp;/20221025/items_below_500/4566</v>
      </c>
      <c r="F15" s="14" t="str">
        <f t="shared" si="3"/>
        <v>Vin/Emailmarketing &amp;/20221025/Items_Below_500/4566</v>
      </c>
      <c r="G15" s="14" t="str">
        <f>IFERROR(__xludf.DUMMYFUNCTION("split(F15,""/"")"),"Vin")</f>
        <v>Vin</v>
      </c>
      <c r="H15" s="14" t="str">
        <f>IFERROR(__xludf.DUMMYFUNCTION("""COMPUTED_VALUE"""),"Emailmarketing &amp;")</f>
        <v>Emailmarketing &amp;</v>
      </c>
      <c r="I15" s="14">
        <f>IFERROR(__xludf.DUMMYFUNCTION("""COMPUTED_VALUE"""),2.0221025E7)</f>
        <v>20221025</v>
      </c>
      <c r="J15" s="14" t="str">
        <f>IFERROR(__xludf.DUMMYFUNCTION("""COMPUTED_VALUE"""),"Items_Below_500")</f>
        <v>Items_Below_500</v>
      </c>
      <c r="K15" s="14">
        <f>IFERROR(__xludf.DUMMYFUNCTION("""COMPUTED_VALUE"""),4566.0)</f>
        <v>4566</v>
      </c>
      <c r="L15" s="14" t="str">
        <f t="shared" si="4"/>
        <v>Emailmarketing</v>
      </c>
      <c r="M15" s="14" t="str">
        <f t="shared" si="5"/>
        <v>VIN</v>
      </c>
    </row>
    <row r="16">
      <c r="A16" s="8" t="s">
        <v>50</v>
      </c>
      <c r="B16" s="13" t="s">
        <v>11</v>
      </c>
      <c r="C16" s="13">
        <v>48000.0</v>
      </c>
      <c r="D16" s="14" t="str">
        <f t="shared" si="1"/>
        <v> NEFT/OnlineDisplay/20221013/premium_tshirt/5676 </v>
      </c>
      <c r="E16" s="14" t="str">
        <f t="shared" si="2"/>
        <v>NEFT/OnlineDisplay/20221013/premium_tshirt/5676</v>
      </c>
      <c r="F16" s="14" t="str">
        <f t="shared" si="3"/>
        <v>Neft/Onlinedisplay/20221013/Premium_Tshirt/5676</v>
      </c>
      <c r="G16" s="14" t="str">
        <f>IFERROR(__xludf.DUMMYFUNCTION("split(F16,""/"")"),"Neft")</f>
        <v>Neft</v>
      </c>
      <c r="H16" s="14" t="str">
        <f>IFERROR(__xludf.DUMMYFUNCTION("""COMPUTED_VALUE"""),"Onlinedisplay")</f>
        <v>Onlinedisplay</v>
      </c>
      <c r="I16" s="14">
        <f>IFERROR(__xludf.DUMMYFUNCTION("""COMPUTED_VALUE"""),2.0221013E7)</f>
        <v>20221013</v>
      </c>
      <c r="J16" s="14" t="str">
        <f>IFERROR(__xludf.DUMMYFUNCTION("""COMPUTED_VALUE"""),"Premium_Tshirt")</f>
        <v>Premium_Tshirt</v>
      </c>
      <c r="K16" s="14">
        <f>IFERROR(__xludf.DUMMYFUNCTION("""COMPUTED_VALUE"""),5676.0)</f>
        <v>5676</v>
      </c>
      <c r="L16" s="14" t="str">
        <f t="shared" si="4"/>
        <v>Onlinedisplay</v>
      </c>
      <c r="M16" s="14" t="str">
        <f t="shared" si="5"/>
        <v>NEFT</v>
      </c>
    </row>
    <row r="17">
      <c r="A17" s="8" t="s">
        <v>51</v>
      </c>
      <c r="B17" s="13" t="s">
        <v>11</v>
      </c>
      <c r="C17" s="13">
        <v>92200.0</v>
      </c>
      <c r="D17" s="14" t="str">
        <f t="shared" si="1"/>
        <v> VfS/OnlineDisplay/20221022/Sales_60%/4564 </v>
      </c>
      <c r="E17" s="14" t="str">
        <f t="shared" si="2"/>
        <v>VfS/OnlineDisplay/20221022/Sales_60%/4564</v>
      </c>
      <c r="F17" s="14" t="str">
        <f t="shared" si="3"/>
        <v>Vfs/Onlinedisplay/20221022/Sales_60%/4564</v>
      </c>
      <c r="G17" s="14" t="str">
        <f>IFERROR(__xludf.DUMMYFUNCTION("split(F17,""/"")"),"Vfs")</f>
        <v>Vfs</v>
      </c>
      <c r="H17" s="14" t="str">
        <f>IFERROR(__xludf.DUMMYFUNCTION("""COMPUTED_VALUE"""),"Onlinedisplay")</f>
        <v>Onlinedisplay</v>
      </c>
      <c r="I17" s="14">
        <f>IFERROR(__xludf.DUMMYFUNCTION("""COMPUTED_VALUE"""),2.0221022E7)</f>
        <v>20221022</v>
      </c>
      <c r="J17" s="14" t="str">
        <f>IFERROR(__xludf.DUMMYFUNCTION("""COMPUTED_VALUE"""),"Sales_60%")</f>
        <v>Sales_60%</v>
      </c>
      <c r="K17" s="14">
        <f>IFERROR(__xludf.DUMMYFUNCTION("""COMPUTED_VALUE"""),4564.0)</f>
        <v>4564</v>
      </c>
      <c r="L17" s="14" t="str">
        <f t="shared" si="4"/>
        <v>Onlinedisplay</v>
      </c>
      <c r="M17" s="14" t="str">
        <f t="shared" si="5"/>
        <v>VFS</v>
      </c>
    </row>
    <row r="18">
      <c r="A18" s="8" t="s">
        <v>52</v>
      </c>
      <c r="B18" s="13" t="s">
        <v>11</v>
      </c>
      <c r="C18" s="13">
        <v>120900.0</v>
      </c>
      <c r="D18" s="14" t="str">
        <f t="shared" si="1"/>
        <v> CHQ/AffiliateLink/20221027/premium_quality_shoes/4565 </v>
      </c>
      <c r="E18" s="14" t="str">
        <f t="shared" si="2"/>
        <v>CHQ/AffiliateLink/20221027/premium_quality_shoes/4565</v>
      </c>
      <c r="F18" s="14" t="str">
        <f t="shared" si="3"/>
        <v>Chq/Affiliatelink/20221027/Premium_Quality_Shoes/4565</v>
      </c>
      <c r="G18" s="14" t="str">
        <f>IFERROR(__xludf.DUMMYFUNCTION("split(F18,""/"")"),"Chq")</f>
        <v>Chq</v>
      </c>
      <c r="H18" s="14" t="str">
        <f>IFERROR(__xludf.DUMMYFUNCTION("""COMPUTED_VALUE"""),"Affiliatelink")</f>
        <v>Affiliatelink</v>
      </c>
      <c r="I18" s="14">
        <f>IFERROR(__xludf.DUMMYFUNCTION("""COMPUTED_VALUE"""),2.0221027E7)</f>
        <v>20221027</v>
      </c>
      <c r="J18" s="14" t="str">
        <f>IFERROR(__xludf.DUMMYFUNCTION("""COMPUTED_VALUE"""),"Premium_Quality_Shoes")</f>
        <v>Premium_Quality_Shoes</v>
      </c>
      <c r="K18" s="14">
        <f>IFERROR(__xludf.DUMMYFUNCTION("""COMPUTED_VALUE"""),4565.0)</f>
        <v>4565</v>
      </c>
      <c r="L18" s="14" t="str">
        <f t="shared" si="4"/>
        <v>Affiliatelink</v>
      </c>
      <c r="M18" s="14" t="str">
        <f t="shared" si="5"/>
        <v>CHQ</v>
      </c>
    </row>
    <row r="19">
      <c r="A19" s="8" t="s">
        <v>53</v>
      </c>
      <c r="B19" s="13" t="s">
        <v>11</v>
      </c>
      <c r="C19" s="13">
        <v>123900.0</v>
      </c>
      <c r="D19" s="14" t="str">
        <f t="shared" si="1"/>
        <v> VIN/SearchEngine &amp;/20221019/items_below_500/4566 </v>
      </c>
      <c r="E19" s="14" t="str">
        <f t="shared" si="2"/>
        <v>VIN/SearchEngine &amp;/20221019/items_below_500/4566</v>
      </c>
      <c r="F19" s="14" t="str">
        <f t="shared" si="3"/>
        <v>Vin/Searchengine &amp;/20221019/Items_Below_500/4566</v>
      </c>
      <c r="G19" s="14" t="str">
        <f>IFERROR(__xludf.DUMMYFUNCTION("split(F19,""/"")"),"Vin")</f>
        <v>Vin</v>
      </c>
      <c r="H19" s="14" t="str">
        <f>IFERROR(__xludf.DUMMYFUNCTION("""COMPUTED_VALUE"""),"Searchengine &amp;")</f>
        <v>Searchengine &amp;</v>
      </c>
      <c r="I19" s="14">
        <f>IFERROR(__xludf.DUMMYFUNCTION("""COMPUTED_VALUE"""),2.0221019E7)</f>
        <v>20221019</v>
      </c>
      <c r="J19" s="14" t="str">
        <f>IFERROR(__xludf.DUMMYFUNCTION("""COMPUTED_VALUE"""),"Items_Below_500")</f>
        <v>Items_Below_500</v>
      </c>
      <c r="K19" s="14">
        <f>IFERROR(__xludf.DUMMYFUNCTION("""COMPUTED_VALUE"""),4566.0)</f>
        <v>4566</v>
      </c>
      <c r="L19" s="14" t="str">
        <f t="shared" si="4"/>
        <v>Searchengine</v>
      </c>
      <c r="M19" s="14" t="str">
        <f t="shared" si="5"/>
        <v>VIN</v>
      </c>
    </row>
    <row r="20">
      <c r="A20" s="8" t="s">
        <v>54</v>
      </c>
      <c r="B20" s="13" t="s">
        <v>11</v>
      </c>
      <c r="C20" s="13">
        <v>41600.0</v>
      </c>
      <c r="D20" s="14" t="str">
        <f t="shared" si="1"/>
        <v> NEFT/OnlineDisplay/20221005/buy_one_get_one/3455 </v>
      </c>
      <c r="E20" s="14" t="str">
        <f t="shared" si="2"/>
        <v>NEFT/OnlineDisplay/20221005/buy_one_get_one/3455</v>
      </c>
      <c r="F20" s="14" t="str">
        <f t="shared" si="3"/>
        <v>Neft/Onlinedisplay/20221005/Buy_One_Get_One/3455</v>
      </c>
      <c r="G20" s="14" t="str">
        <f>IFERROR(__xludf.DUMMYFUNCTION("split(F20,""/"")"),"Neft")</f>
        <v>Neft</v>
      </c>
      <c r="H20" s="14" t="str">
        <f>IFERROR(__xludf.DUMMYFUNCTION("""COMPUTED_VALUE"""),"Onlinedisplay")</f>
        <v>Onlinedisplay</v>
      </c>
      <c r="I20" s="14">
        <f>IFERROR(__xludf.DUMMYFUNCTION("""COMPUTED_VALUE"""),2.0221005E7)</f>
        <v>20221005</v>
      </c>
      <c r="J20" s="14" t="str">
        <f>IFERROR(__xludf.DUMMYFUNCTION("""COMPUTED_VALUE"""),"Buy_One_Get_One")</f>
        <v>Buy_One_Get_One</v>
      </c>
      <c r="K20" s="14">
        <f>IFERROR(__xludf.DUMMYFUNCTION("""COMPUTED_VALUE"""),3455.0)</f>
        <v>3455</v>
      </c>
      <c r="L20" s="14" t="str">
        <f t="shared" si="4"/>
        <v>Onlinedisplay</v>
      </c>
      <c r="M20" s="14" t="str">
        <f t="shared" si="5"/>
        <v>NEFT</v>
      </c>
    </row>
    <row r="21">
      <c r="A21" s="8" t="s">
        <v>55</v>
      </c>
      <c r="B21" s="13" t="s">
        <v>11</v>
      </c>
      <c r="C21" s="13">
        <v>77100.0</v>
      </c>
      <c r="D21" s="14" t="str">
        <f t="shared" si="1"/>
        <v> CHQ/OnlineDisplay/20221008/Jeans_under_999/5666 </v>
      </c>
      <c r="E21" s="14" t="str">
        <f t="shared" si="2"/>
        <v>CHQ/OnlineDisplay/20221008/Jeans_under_999/5666</v>
      </c>
      <c r="F21" s="14" t="str">
        <f t="shared" si="3"/>
        <v>Chq/Onlinedisplay/20221008/Jeans_Under_999/5666</v>
      </c>
      <c r="G21" s="14" t="str">
        <f>IFERROR(__xludf.DUMMYFUNCTION("split(F21,""/"")"),"Chq")</f>
        <v>Chq</v>
      </c>
      <c r="H21" s="14" t="str">
        <f>IFERROR(__xludf.DUMMYFUNCTION("""COMPUTED_VALUE"""),"Onlinedisplay")</f>
        <v>Onlinedisplay</v>
      </c>
      <c r="I21" s="14">
        <f>IFERROR(__xludf.DUMMYFUNCTION("""COMPUTED_VALUE"""),2.0221008E7)</f>
        <v>20221008</v>
      </c>
      <c r="J21" s="14" t="str">
        <f>IFERROR(__xludf.DUMMYFUNCTION("""COMPUTED_VALUE"""),"Jeans_Under_999")</f>
        <v>Jeans_Under_999</v>
      </c>
      <c r="K21" s="14">
        <f>IFERROR(__xludf.DUMMYFUNCTION("""COMPUTED_VALUE"""),5666.0)</f>
        <v>5666</v>
      </c>
      <c r="L21" s="14" t="str">
        <f t="shared" si="4"/>
        <v>Onlinedisplay</v>
      </c>
      <c r="M21" s="14" t="str">
        <f t="shared" si="5"/>
        <v>CHQ</v>
      </c>
    </row>
    <row r="22">
      <c r="A22" s="8" t="s">
        <v>56</v>
      </c>
      <c r="B22" s="13" t="s">
        <v>11</v>
      </c>
      <c r="C22" s="13">
        <v>47800.0</v>
      </c>
      <c r="D22" s="14" t="str">
        <f t="shared" si="1"/>
        <v> VfS/OnlineDisplay/20221016/premium_tshirt/5676 </v>
      </c>
      <c r="E22" s="14" t="str">
        <f t="shared" si="2"/>
        <v>VfS/OnlineDisplay/20221016/premium_tshirt/5676</v>
      </c>
      <c r="F22" s="14" t="str">
        <f t="shared" si="3"/>
        <v>Vfs/Onlinedisplay/20221016/Premium_Tshirt/5676</v>
      </c>
      <c r="G22" s="14" t="str">
        <f>IFERROR(__xludf.DUMMYFUNCTION("split(F22,""/"")"),"Vfs")</f>
        <v>Vfs</v>
      </c>
      <c r="H22" s="14" t="str">
        <f>IFERROR(__xludf.DUMMYFUNCTION("""COMPUTED_VALUE"""),"Onlinedisplay")</f>
        <v>Onlinedisplay</v>
      </c>
      <c r="I22" s="14">
        <f>IFERROR(__xludf.DUMMYFUNCTION("""COMPUTED_VALUE"""),2.0221016E7)</f>
        <v>20221016</v>
      </c>
      <c r="J22" s="14" t="str">
        <f>IFERROR(__xludf.DUMMYFUNCTION("""COMPUTED_VALUE"""),"Premium_Tshirt")</f>
        <v>Premium_Tshirt</v>
      </c>
      <c r="K22" s="14">
        <f>IFERROR(__xludf.DUMMYFUNCTION("""COMPUTED_VALUE"""),5676.0)</f>
        <v>5676</v>
      </c>
      <c r="L22" s="14" t="str">
        <f t="shared" si="4"/>
        <v>Onlinedisplay</v>
      </c>
      <c r="M22" s="14" t="str">
        <f t="shared" si="5"/>
        <v>VFS</v>
      </c>
    </row>
    <row r="23">
      <c r="A23" s="8" t="s">
        <v>57</v>
      </c>
      <c r="B23" s="13" t="s">
        <v>11</v>
      </c>
      <c r="C23" s="13">
        <v>57900.0</v>
      </c>
      <c r="D23" s="14" t="str">
        <f t="shared" si="1"/>
        <v> NEFT/SocialMedia &amp;/20221024/Sales_60%/4564 </v>
      </c>
      <c r="E23" s="14" t="str">
        <f t="shared" si="2"/>
        <v>NEFT/SocialMedia &amp;/20221024/Sales_60%/4564</v>
      </c>
      <c r="F23" s="14" t="str">
        <f t="shared" si="3"/>
        <v>Neft/Socialmedia &amp;/20221024/Sales_60%/4564</v>
      </c>
      <c r="G23" s="14" t="str">
        <f>IFERROR(__xludf.DUMMYFUNCTION("split(F23,""/"")"),"Neft")</f>
        <v>Neft</v>
      </c>
      <c r="H23" s="14" t="str">
        <f>IFERROR(__xludf.DUMMYFUNCTION("""COMPUTED_VALUE"""),"Socialmedia &amp;")</f>
        <v>Socialmedia &amp;</v>
      </c>
      <c r="I23" s="14">
        <f>IFERROR(__xludf.DUMMYFUNCTION("""COMPUTED_VALUE"""),2.0221024E7)</f>
        <v>20221024</v>
      </c>
      <c r="J23" s="14" t="str">
        <f>IFERROR(__xludf.DUMMYFUNCTION("""COMPUTED_VALUE"""),"Sales_60%")</f>
        <v>Sales_60%</v>
      </c>
      <c r="K23" s="14">
        <f>IFERROR(__xludf.DUMMYFUNCTION("""COMPUTED_VALUE"""),4564.0)</f>
        <v>4564</v>
      </c>
      <c r="L23" s="14" t="str">
        <f t="shared" si="4"/>
        <v>Socialmedia</v>
      </c>
      <c r="M23" s="14" t="str">
        <f t="shared" si="5"/>
        <v>NEFT</v>
      </c>
    </row>
    <row r="24">
      <c r="A24" s="8" t="s">
        <v>58</v>
      </c>
      <c r="B24" s="13" t="s">
        <v>11</v>
      </c>
      <c r="C24" s="13">
        <v>54700.0</v>
      </c>
      <c r="D24" s="14" t="str">
        <f t="shared" si="1"/>
        <v> VfS/EmailMarketing/20221009/premium_quality_shoes/4565 </v>
      </c>
      <c r="E24" s="14" t="str">
        <f t="shared" si="2"/>
        <v>VfS/EmailMarketing/20221009/premium_quality_shoes/4565</v>
      </c>
      <c r="F24" s="14" t="str">
        <f t="shared" si="3"/>
        <v>Vfs/Emailmarketing/20221009/Premium_Quality_Shoes/4565</v>
      </c>
      <c r="G24" s="14" t="str">
        <f>IFERROR(__xludf.DUMMYFUNCTION("split(F24,""/"")"),"Vfs")</f>
        <v>Vfs</v>
      </c>
      <c r="H24" s="14" t="str">
        <f>IFERROR(__xludf.DUMMYFUNCTION("""COMPUTED_VALUE"""),"Emailmarketing")</f>
        <v>Emailmarketing</v>
      </c>
      <c r="I24" s="14">
        <f>IFERROR(__xludf.DUMMYFUNCTION("""COMPUTED_VALUE"""),2.0221009E7)</f>
        <v>20221009</v>
      </c>
      <c r="J24" s="14" t="str">
        <f>IFERROR(__xludf.DUMMYFUNCTION("""COMPUTED_VALUE"""),"Premium_Quality_Shoes")</f>
        <v>Premium_Quality_Shoes</v>
      </c>
      <c r="K24" s="14">
        <f>IFERROR(__xludf.DUMMYFUNCTION("""COMPUTED_VALUE"""),4565.0)</f>
        <v>4565</v>
      </c>
      <c r="L24" s="14" t="str">
        <f t="shared" si="4"/>
        <v>Emailmarketing</v>
      </c>
      <c r="M24" s="14" t="str">
        <f t="shared" si="5"/>
        <v>VFS</v>
      </c>
    </row>
    <row r="25">
      <c r="A25" s="8" t="s">
        <v>59</v>
      </c>
      <c r="B25" s="13" t="s">
        <v>11</v>
      </c>
      <c r="C25" s="13">
        <v>100600.0</v>
      </c>
      <c r="D25" s="14" t="str">
        <f t="shared" si="1"/>
        <v> VIN/OnlineDisplay &amp;/20221023/items_below_500/4566 </v>
      </c>
      <c r="E25" s="14" t="str">
        <f t="shared" si="2"/>
        <v>VIN/OnlineDisplay &amp;/20221023/items_below_500/4566</v>
      </c>
      <c r="F25" s="14" t="str">
        <f t="shared" si="3"/>
        <v>Vin/Onlinedisplay &amp;/20221023/Items_Below_500/4566</v>
      </c>
      <c r="G25" s="14" t="str">
        <f>IFERROR(__xludf.DUMMYFUNCTION("split(F25,""/"")"),"Vin")</f>
        <v>Vin</v>
      </c>
      <c r="H25" s="14" t="str">
        <f>IFERROR(__xludf.DUMMYFUNCTION("""COMPUTED_VALUE"""),"Onlinedisplay &amp;")</f>
        <v>Onlinedisplay &amp;</v>
      </c>
      <c r="I25" s="14">
        <f>IFERROR(__xludf.DUMMYFUNCTION("""COMPUTED_VALUE"""),2.0221023E7)</f>
        <v>20221023</v>
      </c>
      <c r="J25" s="14" t="str">
        <f>IFERROR(__xludf.DUMMYFUNCTION("""COMPUTED_VALUE"""),"Items_Below_500")</f>
        <v>Items_Below_500</v>
      </c>
      <c r="K25" s="14">
        <f>IFERROR(__xludf.DUMMYFUNCTION("""COMPUTED_VALUE"""),4566.0)</f>
        <v>4566</v>
      </c>
      <c r="L25" s="14" t="str">
        <f t="shared" si="4"/>
        <v>Onlinedisplay</v>
      </c>
      <c r="M25" s="14" t="str">
        <f t="shared" si="5"/>
        <v>VIN</v>
      </c>
    </row>
    <row r="26">
      <c r="A26" s="8" t="s">
        <v>60</v>
      </c>
      <c r="B26" s="13" t="s">
        <v>24</v>
      </c>
      <c r="C26" s="13">
        <v>75600.0</v>
      </c>
      <c r="D26" s="14" t="str">
        <f t="shared" si="1"/>
        <v> CHQ/OnlineDisplay/20221107/premium_tshirt/5676 </v>
      </c>
      <c r="E26" s="14" t="str">
        <f t="shared" si="2"/>
        <v>CHQ/OnlineDisplay/20221107/premium_tshirt/5676</v>
      </c>
      <c r="F26" s="14" t="str">
        <f t="shared" si="3"/>
        <v>Chq/Onlinedisplay/20221107/Premium_Tshirt/5676</v>
      </c>
      <c r="G26" s="14" t="str">
        <f>IFERROR(__xludf.DUMMYFUNCTION("split(F26,""/"")"),"Chq")</f>
        <v>Chq</v>
      </c>
      <c r="H26" s="14" t="str">
        <f>IFERROR(__xludf.DUMMYFUNCTION("""COMPUTED_VALUE"""),"Onlinedisplay")</f>
        <v>Onlinedisplay</v>
      </c>
      <c r="I26" s="14">
        <f>IFERROR(__xludf.DUMMYFUNCTION("""COMPUTED_VALUE"""),2.0221107E7)</f>
        <v>20221107</v>
      </c>
      <c r="J26" s="14" t="str">
        <f>IFERROR(__xludf.DUMMYFUNCTION("""COMPUTED_VALUE"""),"Premium_Tshirt")</f>
        <v>Premium_Tshirt</v>
      </c>
      <c r="K26" s="14">
        <f>IFERROR(__xludf.DUMMYFUNCTION("""COMPUTED_VALUE"""),5676.0)</f>
        <v>5676</v>
      </c>
      <c r="L26" s="14" t="str">
        <f t="shared" si="4"/>
        <v>Onlinedisplay</v>
      </c>
      <c r="M26" s="14" t="str">
        <f t="shared" si="5"/>
        <v>CHQ</v>
      </c>
    </row>
    <row r="27">
      <c r="A27" s="8" t="s">
        <v>61</v>
      </c>
      <c r="B27" s="13" t="s">
        <v>24</v>
      </c>
      <c r="C27" s="13">
        <v>78000.0</v>
      </c>
      <c r="D27" s="14" t="str">
        <f t="shared" si="1"/>
        <v> VfS/EmailMarketing/20221121/Sales_60%/4564 </v>
      </c>
      <c r="E27" s="14" t="str">
        <f t="shared" si="2"/>
        <v>VfS/EmailMarketing/20221121/Sales_60%/4564</v>
      </c>
      <c r="F27" s="14" t="str">
        <f t="shared" si="3"/>
        <v>Vfs/Emailmarketing/20221121/Sales_60%/4564</v>
      </c>
      <c r="G27" s="14" t="str">
        <f>IFERROR(__xludf.DUMMYFUNCTION("split(F27,""/"")"),"Vfs")</f>
        <v>Vfs</v>
      </c>
      <c r="H27" s="14" t="str">
        <f>IFERROR(__xludf.DUMMYFUNCTION("""COMPUTED_VALUE"""),"Emailmarketing")</f>
        <v>Emailmarketing</v>
      </c>
      <c r="I27" s="14">
        <f>IFERROR(__xludf.DUMMYFUNCTION("""COMPUTED_VALUE"""),2.0221121E7)</f>
        <v>20221121</v>
      </c>
      <c r="J27" s="14" t="str">
        <f>IFERROR(__xludf.DUMMYFUNCTION("""COMPUTED_VALUE"""),"Sales_60%")</f>
        <v>Sales_60%</v>
      </c>
      <c r="K27" s="14">
        <f>IFERROR(__xludf.DUMMYFUNCTION("""COMPUTED_VALUE"""),4564.0)</f>
        <v>4564</v>
      </c>
      <c r="L27" s="14" t="str">
        <f t="shared" si="4"/>
        <v>Emailmarketing</v>
      </c>
      <c r="M27" s="14" t="str">
        <f t="shared" si="5"/>
        <v>VFS</v>
      </c>
    </row>
    <row r="28">
      <c r="A28" s="8" t="s">
        <v>62</v>
      </c>
      <c r="B28" s="13" t="s">
        <v>24</v>
      </c>
      <c r="C28" s="13">
        <v>93100.0</v>
      </c>
      <c r="D28" s="14" t="str">
        <f t="shared" si="1"/>
        <v> NEFT/SocialMedia/20221124/premium_quality_shoes/4565 </v>
      </c>
      <c r="E28" s="14" t="str">
        <f t="shared" si="2"/>
        <v>NEFT/SocialMedia/20221124/premium_quality_shoes/4565</v>
      </c>
      <c r="F28" s="14" t="str">
        <f t="shared" si="3"/>
        <v>Neft/Socialmedia/20221124/Premium_Quality_Shoes/4565</v>
      </c>
      <c r="G28" s="14" t="str">
        <f>IFERROR(__xludf.DUMMYFUNCTION("split(F28,""/"")"),"Neft")</f>
        <v>Neft</v>
      </c>
      <c r="H28" s="14" t="str">
        <f>IFERROR(__xludf.DUMMYFUNCTION("""COMPUTED_VALUE"""),"Socialmedia")</f>
        <v>Socialmedia</v>
      </c>
      <c r="I28" s="14">
        <f>IFERROR(__xludf.DUMMYFUNCTION("""COMPUTED_VALUE"""),2.0221124E7)</f>
        <v>20221124</v>
      </c>
      <c r="J28" s="14" t="str">
        <f>IFERROR(__xludf.DUMMYFUNCTION("""COMPUTED_VALUE"""),"Premium_Quality_Shoes")</f>
        <v>Premium_Quality_Shoes</v>
      </c>
      <c r="K28" s="14">
        <f>IFERROR(__xludf.DUMMYFUNCTION("""COMPUTED_VALUE"""),4565.0)</f>
        <v>4565</v>
      </c>
      <c r="L28" s="14" t="str">
        <f t="shared" si="4"/>
        <v>Socialmedia</v>
      </c>
      <c r="M28" s="14" t="str">
        <f t="shared" si="5"/>
        <v>NEFT</v>
      </c>
    </row>
    <row r="29">
      <c r="A29" s="8" t="s">
        <v>63</v>
      </c>
      <c r="B29" s="13" t="s">
        <v>11</v>
      </c>
      <c r="C29" s="13">
        <v>80100.0</v>
      </c>
      <c r="D29" s="14" t="str">
        <f t="shared" si="1"/>
        <v> CHQ/AffiliateLink &amp;/20221007/items_below_500/4566 </v>
      </c>
      <c r="E29" s="14" t="str">
        <f t="shared" si="2"/>
        <v>CHQ/AffiliateLink &amp;/20221007/items_below_500/4566</v>
      </c>
      <c r="F29" s="14" t="str">
        <f t="shared" si="3"/>
        <v>Chq/Affiliatelink &amp;/20221007/Items_Below_500/4566</v>
      </c>
      <c r="G29" s="14" t="str">
        <f>IFERROR(__xludf.DUMMYFUNCTION("split(F29,""/"")"),"Chq")</f>
        <v>Chq</v>
      </c>
      <c r="H29" s="14" t="str">
        <f>IFERROR(__xludf.DUMMYFUNCTION("""COMPUTED_VALUE"""),"Affiliatelink &amp;")</f>
        <v>Affiliatelink &amp;</v>
      </c>
      <c r="I29" s="14">
        <f>IFERROR(__xludf.DUMMYFUNCTION("""COMPUTED_VALUE"""),2.0221007E7)</f>
        <v>20221007</v>
      </c>
      <c r="J29" s="14" t="str">
        <f>IFERROR(__xludf.DUMMYFUNCTION("""COMPUTED_VALUE"""),"Items_Below_500")</f>
        <v>Items_Below_500</v>
      </c>
      <c r="K29" s="14">
        <f>IFERROR(__xludf.DUMMYFUNCTION("""COMPUTED_VALUE"""),4566.0)</f>
        <v>4566</v>
      </c>
      <c r="L29" s="14" t="str">
        <f t="shared" si="4"/>
        <v>Affiliatelink</v>
      </c>
      <c r="M29" s="14" t="str">
        <f t="shared" si="5"/>
        <v>CHQ</v>
      </c>
    </row>
    <row r="30">
      <c r="A30" s="8" t="s">
        <v>64</v>
      </c>
      <c r="B30" s="13" t="s">
        <v>25</v>
      </c>
      <c r="C30" s="13">
        <v>75100.0</v>
      </c>
      <c r="D30" s="14" t="str">
        <f t="shared" si="1"/>
        <v> VfS/AffiliateLink/20221212/buy_one_get_one/3455 </v>
      </c>
      <c r="E30" s="14" t="str">
        <f t="shared" si="2"/>
        <v>VfS/AffiliateLink/20221212/buy_one_get_one/3455</v>
      </c>
      <c r="F30" s="14" t="str">
        <f t="shared" si="3"/>
        <v>Vfs/Affiliatelink/20221212/Buy_One_Get_One/3455</v>
      </c>
      <c r="G30" s="14" t="str">
        <f>IFERROR(__xludf.DUMMYFUNCTION("split(F30,""/"")"),"Vfs")</f>
        <v>Vfs</v>
      </c>
      <c r="H30" s="14" t="str">
        <f>IFERROR(__xludf.DUMMYFUNCTION("""COMPUTED_VALUE"""),"Affiliatelink")</f>
        <v>Affiliatelink</v>
      </c>
      <c r="I30" s="14">
        <f>IFERROR(__xludf.DUMMYFUNCTION("""COMPUTED_VALUE"""),2.0221212E7)</f>
        <v>20221212</v>
      </c>
      <c r="J30" s="14" t="str">
        <f>IFERROR(__xludf.DUMMYFUNCTION("""COMPUTED_VALUE"""),"Buy_One_Get_One")</f>
        <v>Buy_One_Get_One</v>
      </c>
      <c r="K30" s="14">
        <f>IFERROR(__xludf.DUMMYFUNCTION("""COMPUTED_VALUE"""),3455.0)</f>
        <v>3455</v>
      </c>
      <c r="L30" s="14" t="str">
        <f t="shared" si="4"/>
        <v>Affiliatelink</v>
      </c>
      <c r="M30" s="14" t="str">
        <f t="shared" si="5"/>
        <v>VFS</v>
      </c>
    </row>
    <row r="31">
      <c r="A31" s="16" t="s">
        <v>65</v>
      </c>
      <c r="B31" s="13" t="s">
        <v>11</v>
      </c>
      <c r="C31" s="13">
        <v>109800.0</v>
      </c>
      <c r="D31" s="14" t="str">
        <f t="shared" si="1"/>
        <v> VIN/EmailMarketing/20221015/Jeans_under_999/5666 </v>
      </c>
      <c r="E31" s="14" t="str">
        <f t="shared" si="2"/>
        <v>VIN/EmailMarketing/20221015/Jeans_under_999/5666</v>
      </c>
      <c r="F31" s="14" t="str">
        <f t="shared" si="3"/>
        <v>Vin/Emailmarketing/20221015/Jeans_Under_999/5666</v>
      </c>
      <c r="G31" s="14" t="str">
        <f>IFERROR(__xludf.DUMMYFUNCTION("split(F31,""/"")"),"Vin")</f>
        <v>Vin</v>
      </c>
      <c r="H31" s="14" t="str">
        <f>IFERROR(__xludf.DUMMYFUNCTION("""COMPUTED_VALUE"""),"Emailmarketing")</f>
        <v>Emailmarketing</v>
      </c>
      <c r="I31" s="14">
        <f>IFERROR(__xludf.DUMMYFUNCTION("""COMPUTED_VALUE"""),2.0221015E7)</f>
        <v>20221015</v>
      </c>
      <c r="J31" s="14" t="str">
        <f>IFERROR(__xludf.DUMMYFUNCTION("""COMPUTED_VALUE"""),"Jeans_Under_999")</f>
        <v>Jeans_Under_999</v>
      </c>
      <c r="K31" s="14">
        <f>IFERROR(__xludf.DUMMYFUNCTION("""COMPUTED_VALUE"""),5666.0)</f>
        <v>5666</v>
      </c>
      <c r="L31" s="14" t="str">
        <f t="shared" si="4"/>
        <v>Emailmarketing</v>
      </c>
      <c r="M31" s="14" t="str">
        <f t="shared" si="5"/>
        <v>VIN</v>
      </c>
    </row>
    <row r="32">
      <c r="A32" s="8" t="s">
        <v>66</v>
      </c>
      <c r="B32" s="13" t="s">
        <v>24</v>
      </c>
      <c r="C32" s="13">
        <v>93200.0</v>
      </c>
      <c r="D32" s="14" t="str">
        <f t="shared" si="1"/>
        <v> NEFT/OnlineDisplay/20221126/premium_tshirt/5676 </v>
      </c>
      <c r="E32" s="14" t="str">
        <f t="shared" si="2"/>
        <v>NEFT/OnlineDisplay/20221126/premium_tshirt/5676</v>
      </c>
      <c r="F32" s="14" t="str">
        <f t="shared" si="3"/>
        <v>Neft/Onlinedisplay/20221126/Premium_Tshirt/5676</v>
      </c>
      <c r="G32" s="14" t="str">
        <f>IFERROR(__xludf.DUMMYFUNCTION("split(F32,""/"")"),"Neft")</f>
        <v>Neft</v>
      </c>
      <c r="H32" s="14" t="str">
        <f>IFERROR(__xludf.DUMMYFUNCTION("""COMPUTED_VALUE"""),"Onlinedisplay")</f>
        <v>Onlinedisplay</v>
      </c>
      <c r="I32" s="14">
        <f>IFERROR(__xludf.DUMMYFUNCTION("""COMPUTED_VALUE"""),2.0221126E7)</f>
        <v>20221126</v>
      </c>
      <c r="J32" s="14" t="str">
        <f>IFERROR(__xludf.DUMMYFUNCTION("""COMPUTED_VALUE"""),"Premium_Tshirt")</f>
        <v>Premium_Tshirt</v>
      </c>
      <c r="K32" s="14">
        <f>IFERROR(__xludf.DUMMYFUNCTION("""COMPUTED_VALUE"""),5676.0)</f>
        <v>5676</v>
      </c>
      <c r="L32" s="14" t="str">
        <f t="shared" si="4"/>
        <v>Onlinedisplay</v>
      </c>
      <c r="M32" s="14" t="str">
        <f t="shared" si="5"/>
        <v>NEFT</v>
      </c>
    </row>
    <row r="33">
      <c r="A33" s="8" t="s">
        <v>67</v>
      </c>
      <c r="B33" s="13" t="s">
        <v>25</v>
      </c>
      <c r="C33" s="8">
        <v>21600.0</v>
      </c>
      <c r="D33" s="14" t="str">
        <f t="shared" si="1"/>
        <v> CHQ/EmailMarketing &amp;/20221203/Sales_60%/4564 </v>
      </c>
      <c r="E33" s="14" t="str">
        <f t="shared" si="2"/>
        <v>CHQ/EmailMarketing &amp;/20221203/Sales_60%/4564</v>
      </c>
      <c r="F33" s="14" t="str">
        <f t="shared" si="3"/>
        <v>Chq/Emailmarketing &amp;/20221203/Sales_60%/4564</v>
      </c>
      <c r="G33" s="14" t="str">
        <f>IFERROR(__xludf.DUMMYFUNCTION("split(F33,""/"")"),"Chq")</f>
        <v>Chq</v>
      </c>
      <c r="H33" s="14" t="str">
        <f>IFERROR(__xludf.DUMMYFUNCTION("""COMPUTED_VALUE"""),"Emailmarketing &amp;")</f>
        <v>Emailmarketing &amp;</v>
      </c>
      <c r="I33" s="14">
        <f>IFERROR(__xludf.DUMMYFUNCTION("""COMPUTED_VALUE"""),2.0221203E7)</f>
        <v>20221203</v>
      </c>
      <c r="J33" s="14" t="str">
        <f>IFERROR(__xludf.DUMMYFUNCTION("""COMPUTED_VALUE"""),"Sales_60%")</f>
        <v>Sales_60%</v>
      </c>
      <c r="K33" s="14">
        <f>IFERROR(__xludf.DUMMYFUNCTION("""COMPUTED_VALUE"""),4564.0)</f>
        <v>4564</v>
      </c>
      <c r="L33" s="14" t="str">
        <f t="shared" si="4"/>
        <v>Emailmarketing</v>
      </c>
      <c r="M33" s="14" t="str">
        <f t="shared" si="5"/>
        <v>CHQ</v>
      </c>
    </row>
    <row r="34">
      <c r="A34" s="8" t="s">
        <v>68</v>
      </c>
      <c r="B34" s="13" t="s">
        <v>25</v>
      </c>
      <c r="C34" s="13">
        <v>61100.0</v>
      </c>
      <c r="D34" s="14" t="str">
        <f t="shared" si="1"/>
        <v> VfS/SocialMedia/20221218/premium_quality_shoes/4565 </v>
      </c>
      <c r="E34" s="14" t="str">
        <f t="shared" si="2"/>
        <v>VfS/SocialMedia/20221218/premium_quality_shoes/4565</v>
      </c>
      <c r="F34" s="14" t="str">
        <f t="shared" si="3"/>
        <v>Vfs/Socialmedia/20221218/Premium_Quality_Shoes/4565</v>
      </c>
      <c r="G34" s="14" t="str">
        <f>IFERROR(__xludf.DUMMYFUNCTION("split(F34,""/"")"),"Vfs")</f>
        <v>Vfs</v>
      </c>
      <c r="H34" s="14" t="str">
        <f>IFERROR(__xludf.DUMMYFUNCTION("""COMPUTED_VALUE"""),"Socialmedia")</f>
        <v>Socialmedia</v>
      </c>
      <c r="I34" s="14">
        <f>IFERROR(__xludf.DUMMYFUNCTION("""COMPUTED_VALUE"""),2.0221218E7)</f>
        <v>20221218</v>
      </c>
      <c r="J34" s="14" t="str">
        <f>IFERROR(__xludf.DUMMYFUNCTION("""COMPUTED_VALUE"""),"Premium_Quality_Shoes")</f>
        <v>Premium_Quality_Shoes</v>
      </c>
      <c r="K34" s="14">
        <f>IFERROR(__xludf.DUMMYFUNCTION("""COMPUTED_VALUE"""),4565.0)</f>
        <v>4565</v>
      </c>
      <c r="L34" s="14" t="str">
        <f t="shared" si="4"/>
        <v>Socialmedia</v>
      </c>
      <c r="M34" s="14" t="str">
        <f t="shared" si="5"/>
        <v>VFS</v>
      </c>
    </row>
    <row r="35">
      <c r="A35" s="8" t="s">
        <v>69</v>
      </c>
      <c r="B35" s="13" t="s">
        <v>25</v>
      </c>
      <c r="C35" s="8">
        <v>18000.0</v>
      </c>
      <c r="D35" s="14" t="str">
        <f t="shared" si="1"/>
        <v> VIN/OfflINe &amp;/20221214/items_below_500/4566 </v>
      </c>
      <c r="E35" s="14" t="str">
        <f t="shared" si="2"/>
        <v>VIN/OfflINe &amp;/20221214/items_below_500/4566</v>
      </c>
      <c r="F35" s="14" t="str">
        <f t="shared" si="3"/>
        <v>Vin/Offline &amp;/20221214/Items_Below_500/4566</v>
      </c>
      <c r="G35" s="14" t="str">
        <f>IFERROR(__xludf.DUMMYFUNCTION("split(F35,""/"")"),"Vin")</f>
        <v>Vin</v>
      </c>
      <c r="H35" s="14" t="str">
        <f>IFERROR(__xludf.DUMMYFUNCTION("""COMPUTED_VALUE"""),"Offline &amp;")</f>
        <v>Offline &amp;</v>
      </c>
      <c r="I35" s="14">
        <f>IFERROR(__xludf.DUMMYFUNCTION("""COMPUTED_VALUE"""),2.0221214E7)</f>
        <v>20221214</v>
      </c>
      <c r="J35" s="14" t="str">
        <f>IFERROR(__xludf.DUMMYFUNCTION("""COMPUTED_VALUE"""),"Items_Below_500")</f>
        <v>Items_Below_500</v>
      </c>
      <c r="K35" s="14">
        <f>IFERROR(__xludf.DUMMYFUNCTION("""COMPUTED_VALUE"""),4566.0)</f>
        <v>4566</v>
      </c>
      <c r="L35" s="14" t="str">
        <f t="shared" si="4"/>
        <v>Offline</v>
      </c>
      <c r="M35" s="14" t="str">
        <f t="shared" si="5"/>
        <v>VIN</v>
      </c>
    </row>
    <row r="36">
      <c r="A36" s="8" t="s">
        <v>70</v>
      </c>
      <c r="B36" s="13" t="s">
        <v>11</v>
      </c>
      <c r="C36" s="13">
        <v>99700.0</v>
      </c>
      <c r="D36" s="14" t="str">
        <f t="shared" si="1"/>
        <v> VfS/OnlineDisplay/20221010/premium_tshirt/5676 </v>
      </c>
      <c r="E36" s="14" t="str">
        <f t="shared" si="2"/>
        <v>VfS/OnlineDisplay/20221010/premium_tshirt/5676</v>
      </c>
      <c r="F36" s="14" t="str">
        <f t="shared" si="3"/>
        <v>Vfs/Onlinedisplay/20221010/Premium_Tshirt/5676</v>
      </c>
      <c r="G36" s="14" t="str">
        <f>IFERROR(__xludf.DUMMYFUNCTION("split(F36,""/"")"),"Vfs")</f>
        <v>Vfs</v>
      </c>
      <c r="H36" s="14" t="str">
        <f>IFERROR(__xludf.DUMMYFUNCTION("""COMPUTED_VALUE"""),"Onlinedisplay")</f>
        <v>Onlinedisplay</v>
      </c>
      <c r="I36" s="14">
        <f>IFERROR(__xludf.DUMMYFUNCTION("""COMPUTED_VALUE"""),2.022101E7)</f>
        <v>20221010</v>
      </c>
      <c r="J36" s="14" t="str">
        <f>IFERROR(__xludf.DUMMYFUNCTION("""COMPUTED_VALUE"""),"Premium_Tshirt")</f>
        <v>Premium_Tshirt</v>
      </c>
      <c r="K36" s="14">
        <f>IFERROR(__xludf.DUMMYFUNCTION("""COMPUTED_VALUE"""),5676.0)</f>
        <v>5676</v>
      </c>
      <c r="L36" s="14" t="str">
        <f t="shared" si="4"/>
        <v>Onlinedisplay</v>
      </c>
      <c r="M36" s="14" t="str">
        <f t="shared" si="5"/>
        <v>VFS</v>
      </c>
    </row>
    <row r="37">
      <c r="A37" s="8" t="s">
        <v>71</v>
      </c>
      <c r="B37" s="13" t="s">
        <v>11</v>
      </c>
      <c r="C37" s="13">
        <v>76400.0</v>
      </c>
      <c r="D37" s="14" t="str">
        <f t="shared" si="1"/>
        <v> VIN/Offline/20221026/Sales_60%/4564 </v>
      </c>
      <c r="E37" s="14" t="str">
        <f t="shared" si="2"/>
        <v>VIN/Offline/20221026/Sales_60%/4564</v>
      </c>
      <c r="F37" s="14" t="str">
        <f t="shared" si="3"/>
        <v>Vin/Offline/20221026/Sales_60%/4564</v>
      </c>
      <c r="G37" s="14" t="str">
        <f>IFERROR(__xludf.DUMMYFUNCTION("split(F37,""/"")"),"Vin")</f>
        <v>Vin</v>
      </c>
      <c r="H37" s="14" t="str">
        <f>IFERROR(__xludf.DUMMYFUNCTION("""COMPUTED_VALUE"""),"Offline")</f>
        <v>Offline</v>
      </c>
      <c r="I37" s="14">
        <f>IFERROR(__xludf.DUMMYFUNCTION("""COMPUTED_VALUE"""),2.0221026E7)</f>
        <v>20221026</v>
      </c>
      <c r="J37" s="14" t="str">
        <f>IFERROR(__xludf.DUMMYFUNCTION("""COMPUTED_VALUE"""),"Sales_60%")</f>
        <v>Sales_60%</v>
      </c>
      <c r="K37" s="14">
        <f>IFERROR(__xludf.DUMMYFUNCTION("""COMPUTED_VALUE"""),4564.0)</f>
        <v>4564</v>
      </c>
      <c r="L37" s="14" t="str">
        <f t="shared" si="4"/>
        <v>Offline</v>
      </c>
      <c r="M37" s="14" t="str">
        <f t="shared" si="5"/>
        <v>VIN</v>
      </c>
    </row>
    <row r="38">
      <c r="A38" s="8" t="s">
        <v>72</v>
      </c>
      <c r="B38" s="13" t="s">
        <v>11</v>
      </c>
      <c r="C38" s="13">
        <v>115900.0</v>
      </c>
      <c r="D38" s="14" t="str">
        <f t="shared" si="1"/>
        <v> NEFT/Offline/20221030/premium_quality_shoes/4565 </v>
      </c>
      <c r="E38" s="14" t="str">
        <f t="shared" si="2"/>
        <v>NEFT/Offline/20221030/premium_quality_shoes/4565</v>
      </c>
      <c r="F38" s="14" t="str">
        <f t="shared" si="3"/>
        <v>Neft/Offline/20221030/Premium_Quality_Shoes/4565</v>
      </c>
      <c r="G38" s="14" t="str">
        <f>IFERROR(__xludf.DUMMYFUNCTION("split(F38,""/"")"),"Neft")</f>
        <v>Neft</v>
      </c>
      <c r="H38" s="14" t="str">
        <f>IFERROR(__xludf.DUMMYFUNCTION("""COMPUTED_VALUE"""),"Offline")</f>
        <v>Offline</v>
      </c>
      <c r="I38" s="14">
        <f>IFERROR(__xludf.DUMMYFUNCTION("""COMPUTED_VALUE"""),2.022103E7)</f>
        <v>20221030</v>
      </c>
      <c r="J38" s="14" t="str">
        <f>IFERROR(__xludf.DUMMYFUNCTION("""COMPUTED_VALUE"""),"Premium_Quality_Shoes")</f>
        <v>Premium_Quality_Shoes</v>
      </c>
      <c r="K38" s="14">
        <f>IFERROR(__xludf.DUMMYFUNCTION("""COMPUTED_VALUE"""),4565.0)</f>
        <v>4565</v>
      </c>
      <c r="L38" s="14" t="str">
        <f t="shared" si="4"/>
        <v>Offline</v>
      </c>
      <c r="M38" s="14" t="str">
        <f t="shared" si="5"/>
        <v>NEFT</v>
      </c>
    </row>
    <row r="39">
      <c r="A39" s="8" t="s">
        <v>73</v>
      </c>
      <c r="B39" s="13" t="s">
        <v>11</v>
      </c>
      <c r="C39" s="13">
        <v>117200.0</v>
      </c>
      <c r="D39" s="14" t="str">
        <f t="shared" si="1"/>
        <v> CHQ/Offline &amp;/20221015/items_below_500/4566 </v>
      </c>
      <c r="E39" s="14" t="str">
        <f t="shared" si="2"/>
        <v>CHQ/Offline &amp;/20221015/items_below_500/4566</v>
      </c>
      <c r="F39" s="14" t="str">
        <f t="shared" si="3"/>
        <v>Chq/Offline &amp;/20221015/Items_Below_500/4566</v>
      </c>
      <c r="G39" s="14" t="str">
        <f>IFERROR(__xludf.DUMMYFUNCTION("split(F39,""/"")"),"Chq")</f>
        <v>Chq</v>
      </c>
      <c r="H39" s="14" t="str">
        <f>IFERROR(__xludf.DUMMYFUNCTION("""COMPUTED_VALUE"""),"Offline &amp;")</f>
        <v>Offline &amp;</v>
      </c>
      <c r="I39" s="14">
        <f>IFERROR(__xludf.DUMMYFUNCTION("""COMPUTED_VALUE"""),2.0221015E7)</f>
        <v>20221015</v>
      </c>
      <c r="J39" s="14" t="str">
        <f>IFERROR(__xludf.DUMMYFUNCTION("""COMPUTED_VALUE"""),"Items_Below_500")</f>
        <v>Items_Below_500</v>
      </c>
      <c r="K39" s="14">
        <f>IFERROR(__xludf.DUMMYFUNCTION("""COMPUTED_VALUE"""),4566.0)</f>
        <v>4566</v>
      </c>
      <c r="L39" s="14" t="str">
        <f t="shared" si="4"/>
        <v>Offline</v>
      </c>
      <c r="M39" s="14" t="str">
        <f t="shared" si="5"/>
        <v>CHQ</v>
      </c>
    </row>
    <row r="40">
      <c r="A40" s="8" t="s">
        <v>74</v>
      </c>
      <c r="B40" s="13" t="s">
        <v>24</v>
      </c>
      <c r="C40" s="13">
        <v>56400.0</v>
      </c>
      <c r="D40" s="14" t="str">
        <f t="shared" si="1"/>
        <v> VfS/AffiliateLink/20221121/buy_one_get_one/3455 </v>
      </c>
      <c r="E40" s="14" t="str">
        <f t="shared" si="2"/>
        <v>VfS/AffiliateLink/20221121/buy_one_get_one/3455</v>
      </c>
      <c r="F40" s="14" t="str">
        <f t="shared" si="3"/>
        <v>Vfs/Affiliatelink/20221121/Buy_One_Get_One/3455</v>
      </c>
      <c r="G40" s="14" t="str">
        <f>IFERROR(__xludf.DUMMYFUNCTION("split(F40,""/"")"),"Vfs")</f>
        <v>Vfs</v>
      </c>
      <c r="H40" s="14" t="str">
        <f>IFERROR(__xludf.DUMMYFUNCTION("""COMPUTED_VALUE"""),"Affiliatelink")</f>
        <v>Affiliatelink</v>
      </c>
      <c r="I40" s="14">
        <f>IFERROR(__xludf.DUMMYFUNCTION("""COMPUTED_VALUE"""),2.0221121E7)</f>
        <v>20221121</v>
      </c>
      <c r="J40" s="14" t="str">
        <f>IFERROR(__xludf.DUMMYFUNCTION("""COMPUTED_VALUE"""),"Buy_One_Get_One")</f>
        <v>Buy_One_Get_One</v>
      </c>
      <c r="K40" s="14">
        <f>IFERROR(__xludf.DUMMYFUNCTION("""COMPUTED_VALUE"""),3455.0)</f>
        <v>3455</v>
      </c>
      <c r="L40" s="14" t="str">
        <f t="shared" si="4"/>
        <v>Affiliatelink</v>
      </c>
      <c r="M40" s="14" t="str">
        <f t="shared" si="5"/>
        <v>VFS</v>
      </c>
    </row>
    <row r="41">
      <c r="A41" s="8" t="s">
        <v>75</v>
      </c>
      <c r="B41" s="13" t="s">
        <v>11</v>
      </c>
      <c r="C41" s="13">
        <v>71800.0</v>
      </c>
      <c r="D41" s="14" t="str">
        <f t="shared" si="1"/>
        <v> VIN/SocialMedia/20221028/Jeans_under_999/5666 </v>
      </c>
      <c r="E41" s="14" t="str">
        <f t="shared" si="2"/>
        <v>VIN/SocialMedia/20221028/Jeans_under_999/5666</v>
      </c>
      <c r="F41" s="14" t="str">
        <f t="shared" si="3"/>
        <v>Vin/Socialmedia/20221028/Jeans_Under_999/5666</v>
      </c>
      <c r="G41" s="14" t="str">
        <f>IFERROR(__xludf.DUMMYFUNCTION("split(F41,""/"")"),"Vin")</f>
        <v>Vin</v>
      </c>
      <c r="H41" s="14" t="str">
        <f>IFERROR(__xludf.DUMMYFUNCTION("""COMPUTED_VALUE"""),"Socialmedia")</f>
        <v>Socialmedia</v>
      </c>
      <c r="I41" s="14">
        <f>IFERROR(__xludf.DUMMYFUNCTION("""COMPUTED_VALUE"""),2.0221028E7)</f>
        <v>20221028</v>
      </c>
      <c r="J41" s="14" t="str">
        <f>IFERROR(__xludf.DUMMYFUNCTION("""COMPUTED_VALUE"""),"Jeans_Under_999")</f>
        <v>Jeans_Under_999</v>
      </c>
      <c r="K41" s="14">
        <f>IFERROR(__xludf.DUMMYFUNCTION("""COMPUTED_VALUE"""),5666.0)</f>
        <v>5666</v>
      </c>
      <c r="L41" s="14" t="str">
        <f t="shared" si="4"/>
        <v>Socialmedia</v>
      </c>
      <c r="M41" s="14" t="str">
        <f t="shared" si="5"/>
        <v>VIN</v>
      </c>
    </row>
    <row r="42">
      <c r="A42" s="8" t="s">
        <v>76</v>
      </c>
      <c r="B42" s="13" t="s">
        <v>24</v>
      </c>
      <c r="C42" s="13">
        <v>71300.0</v>
      </c>
      <c r="D42" s="14" t="str">
        <f t="shared" si="1"/>
        <v> NEFT/OnlineDisplay/20221101/premium_tshirt/5676 </v>
      </c>
      <c r="E42" s="14" t="str">
        <f t="shared" si="2"/>
        <v>NEFT/OnlineDisplay/20221101/premium_tshirt/5676</v>
      </c>
      <c r="F42" s="14" t="str">
        <f t="shared" si="3"/>
        <v>Neft/Onlinedisplay/20221101/Premium_Tshirt/5676</v>
      </c>
      <c r="G42" s="14" t="str">
        <f>IFERROR(__xludf.DUMMYFUNCTION("split(F42,""/"")"),"Neft")</f>
        <v>Neft</v>
      </c>
      <c r="H42" s="14" t="str">
        <f>IFERROR(__xludf.DUMMYFUNCTION("""COMPUTED_VALUE"""),"Onlinedisplay")</f>
        <v>Onlinedisplay</v>
      </c>
      <c r="I42" s="14">
        <f>IFERROR(__xludf.DUMMYFUNCTION("""COMPUTED_VALUE"""),2.0221101E7)</f>
        <v>20221101</v>
      </c>
      <c r="J42" s="14" t="str">
        <f>IFERROR(__xludf.DUMMYFUNCTION("""COMPUTED_VALUE"""),"Premium_Tshirt")</f>
        <v>Premium_Tshirt</v>
      </c>
      <c r="K42" s="14">
        <f>IFERROR(__xludf.DUMMYFUNCTION("""COMPUTED_VALUE"""),5676.0)</f>
        <v>5676</v>
      </c>
      <c r="L42" s="14" t="str">
        <f t="shared" si="4"/>
        <v>Onlinedisplay</v>
      </c>
      <c r="M42" s="14" t="str">
        <f t="shared" si="5"/>
        <v>NEFT</v>
      </c>
    </row>
    <row r="43">
      <c r="A43" s="8" t="s">
        <v>77</v>
      </c>
      <c r="B43" s="13" t="s">
        <v>24</v>
      </c>
      <c r="C43" s="13">
        <v>51100.0</v>
      </c>
      <c r="D43" s="14" t="str">
        <f t="shared" si="1"/>
        <v> CHQ/EmailMarketing &amp;/20221109/Sales_60%/4564 </v>
      </c>
      <c r="E43" s="14" t="str">
        <f t="shared" si="2"/>
        <v>CHQ/EmailMarketing &amp;/20221109/Sales_60%/4564</v>
      </c>
      <c r="F43" s="14" t="str">
        <f t="shared" si="3"/>
        <v>Chq/Emailmarketing &amp;/20221109/Sales_60%/4564</v>
      </c>
      <c r="G43" s="14" t="str">
        <f>IFERROR(__xludf.DUMMYFUNCTION("split(F43,""/"")"),"Chq")</f>
        <v>Chq</v>
      </c>
      <c r="H43" s="14" t="str">
        <f>IFERROR(__xludf.DUMMYFUNCTION("""COMPUTED_VALUE"""),"Emailmarketing &amp;")</f>
        <v>Emailmarketing &amp;</v>
      </c>
      <c r="I43" s="14">
        <f>IFERROR(__xludf.DUMMYFUNCTION("""COMPUTED_VALUE"""),2.0221109E7)</f>
        <v>20221109</v>
      </c>
      <c r="J43" s="14" t="str">
        <f>IFERROR(__xludf.DUMMYFUNCTION("""COMPUTED_VALUE"""),"Sales_60%")</f>
        <v>Sales_60%</v>
      </c>
      <c r="K43" s="14">
        <f>IFERROR(__xludf.DUMMYFUNCTION("""COMPUTED_VALUE"""),4564.0)</f>
        <v>4564</v>
      </c>
      <c r="L43" s="14" t="str">
        <f t="shared" si="4"/>
        <v>Emailmarketing</v>
      </c>
      <c r="M43" s="14" t="str">
        <f t="shared" si="5"/>
        <v>CHQ</v>
      </c>
    </row>
    <row r="44">
      <c r="A44" s="8" t="s">
        <v>78</v>
      </c>
      <c r="B44" s="13" t="s">
        <v>11</v>
      </c>
      <c r="C44" s="13">
        <v>83500.0</v>
      </c>
      <c r="D44" s="14" t="str">
        <f t="shared" si="1"/>
        <v> VfS/SearchEngine/20221023/premium_quality_shoes/4565 </v>
      </c>
      <c r="E44" s="14" t="str">
        <f t="shared" si="2"/>
        <v>VfS/SearchEngine/20221023/premium_quality_shoes/4565</v>
      </c>
      <c r="F44" s="14" t="str">
        <f t="shared" si="3"/>
        <v>Vfs/Searchengine/20221023/Premium_Quality_Shoes/4565</v>
      </c>
      <c r="G44" s="14" t="str">
        <f>IFERROR(__xludf.DUMMYFUNCTION("split(F44,""/"")"),"Vfs")</f>
        <v>Vfs</v>
      </c>
      <c r="H44" s="14" t="str">
        <f>IFERROR(__xludf.DUMMYFUNCTION("""COMPUTED_VALUE"""),"Searchengine")</f>
        <v>Searchengine</v>
      </c>
      <c r="I44" s="14">
        <f>IFERROR(__xludf.DUMMYFUNCTION("""COMPUTED_VALUE"""),2.0221023E7)</f>
        <v>20221023</v>
      </c>
      <c r="J44" s="14" t="str">
        <f>IFERROR(__xludf.DUMMYFUNCTION("""COMPUTED_VALUE"""),"Premium_Quality_Shoes")</f>
        <v>Premium_Quality_Shoes</v>
      </c>
      <c r="K44" s="14">
        <f>IFERROR(__xludf.DUMMYFUNCTION("""COMPUTED_VALUE"""),4565.0)</f>
        <v>4565</v>
      </c>
      <c r="L44" s="14" t="str">
        <f t="shared" si="4"/>
        <v>Searchengine</v>
      </c>
      <c r="M44" s="14" t="str">
        <f t="shared" si="5"/>
        <v>VFS</v>
      </c>
    </row>
    <row r="45">
      <c r="A45" s="8" t="s">
        <v>79</v>
      </c>
      <c r="B45" s="13" t="s">
        <v>11</v>
      </c>
      <c r="C45" s="13">
        <v>92700.0</v>
      </c>
      <c r="D45" s="14" t="str">
        <f t="shared" si="1"/>
        <v> VIN/SocialMedia &amp;/20221027/items_below_500/4566 </v>
      </c>
      <c r="E45" s="14" t="str">
        <f t="shared" si="2"/>
        <v>VIN/SocialMedia &amp;/20221027/items_below_500/4566</v>
      </c>
      <c r="F45" s="14" t="str">
        <f t="shared" si="3"/>
        <v>Vin/Socialmedia &amp;/20221027/Items_Below_500/4566</v>
      </c>
      <c r="G45" s="14" t="str">
        <f>IFERROR(__xludf.DUMMYFUNCTION("split(F45,""/"")"),"Vin")</f>
        <v>Vin</v>
      </c>
      <c r="H45" s="14" t="str">
        <f>IFERROR(__xludf.DUMMYFUNCTION("""COMPUTED_VALUE"""),"Socialmedia &amp;")</f>
        <v>Socialmedia &amp;</v>
      </c>
      <c r="I45" s="14">
        <f>IFERROR(__xludf.DUMMYFUNCTION("""COMPUTED_VALUE"""),2.0221027E7)</f>
        <v>20221027</v>
      </c>
      <c r="J45" s="14" t="str">
        <f>IFERROR(__xludf.DUMMYFUNCTION("""COMPUTED_VALUE"""),"Items_Below_500")</f>
        <v>Items_Below_500</v>
      </c>
      <c r="K45" s="14">
        <f>IFERROR(__xludf.DUMMYFUNCTION("""COMPUTED_VALUE"""),4566.0)</f>
        <v>4566</v>
      </c>
      <c r="L45" s="14" t="str">
        <f t="shared" si="4"/>
        <v>Socialmedia</v>
      </c>
      <c r="M45" s="14" t="str">
        <f t="shared" si="5"/>
        <v>VIN</v>
      </c>
    </row>
    <row r="46">
      <c r="A46" s="8" t="s">
        <v>80</v>
      </c>
      <c r="B46" s="13" t="s">
        <v>25</v>
      </c>
      <c r="C46" s="13">
        <v>56900.0</v>
      </c>
      <c r="D46" s="14" t="str">
        <f t="shared" si="1"/>
        <v> CHQ/OnlineDisplay/20221214/premium_tshirt/5676 </v>
      </c>
      <c r="E46" s="14" t="str">
        <f t="shared" si="2"/>
        <v>CHQ/OnlineDisplay/20221214/premium_tshirt/5676</v>
      </c>
      <c r="F46" s="14" t="str">
        <f t="shared" si="3"/>
        <v>Chq/Onlinedisplay/20221214/Premium_Tshirt/5676</v>
      </c>
      <c r="G46" s="14" t="str">
        <f>IFERROR(__xludf.DUMMYFUNCTION("split(F46,""/"")"),"Chq")</f>
        <v>Chq</v>
      </c>
      <c r="H46" s="14" t="str">
        <f>IFERROR(__xludf.DUMMYFUNCTION("""COMPUTED_VALUE"""),"Onlinedisplay")</f>
        <v>Onlinedisplay</v>
      </c>
      <c r="I46" s="14">
        <f>IFERROR(__xludf.DUMMYFUNCTION("""COMPUTED_VALUE"""),2.0221214E7)</f>
        <v>20221214</v>
      </c>
      <c r="J46" s="14" t="str">
        <f>IFERROR(__xludf.DUMMYFUNCTION("""COMPUTED_VALUE"""),"Premium_Tshirt")</f>
        <v>Premium_Tshirt</v>
      </c>
      <c r="K46" s="14">
        <f>IFERROR(__xludf.DUMMYFUNCTION("""COMPUTED_VALUE"""),5676.0)</f>
        <v>5676</v>
      </c>
      <c r="L46" s="14" t="str">
        <f t="shared" si="4"/>
        <v>Onlinedisplay</v>
      </c>
      <c r="M46" s="14" t="str">
        <f t="shared" si="5"/>
        <v>CHQ</v>
      </c>
    </row>
    <row r="47">
      <c r="A47" s="8" t="s">
        <v>81</v>
      </c>
      <c r="B47" s="13" t="s">
        <v>25</v>
      </c>
      <c r="C47" s="13">
        <v>32900.0</v>
      </c>
      <c r="D47" s="14" t="str">
        <f t="shared" si="1"/>
        <v> VfS/EmailMarketing/20221219/Sales_60%/4564 </v>
      </c>
      <c r="E47" s="14" t="str">
        <f t="shared" si="2"/>
        <v>VfS/EmailMarketing/20221219/Sales_60%/4564</v>
      </c>
      <c r="F47" s="14" t="str">
        <f t="shared" si="3"/>
        <v>Vfs/Emailmarketing/20221219/Sales_60%/4564</v>
      </c>
      <c r="G47" s="14" t="str">
        <f>IFERROR(__xludf.DUMMYFUNCTION("split(F47,""/"")"),"Vfs")</f>
        <v>Vfs</v>
      </c>
      <c r="H47" s="14" t="str">
        <f>IFERROR(__xludf.DUMMYFUNCTION("""COMPUTED_VALUE"""),"Emailmarketing")</f>
        <v>Emailmarketing</v>
      </c>
      <c r="I47" s="14">
        <f>IFERROR(__xludf.DUMMYFUNCTION("""COMPUTED_VALUE"""),2.0221219E7)</f>
        <v>20221219</v>
      </c>
      <c r="J47" s="14" t="str">
        <f>IFERROR(__xludf.DUMMYFUNCTION("""COMPUTED_VALUE"""),"Sales_60%")</f>
        <v>Sales_60%</v>
      </c>
      <c r="K47" s="14">
        <f>IFERROR(__xludf.DUMMYFUNCTION("""COMPUTED_VALUE"""),4564.0)</f>
        <v>4564</v>
      </c>
      <c r="L47" s="14" t="str">
        <f t="shared" si="4"/>
        <v>Emailmarketing</v>
      </c>
      <c r="M47" s="14" t="str">
        <f t="shared" si="5"/>
        <v>VFS</v>
      </c>
    </row>
    <row r="48">
      <c r="A48" s="8" t="s">
        <v>82</v>
      </c>
      <c r="B48" s="13" t="s">
        <v>11</v>
      </c>
      <c r="C48" s="13">
        <v>76800.0</v>
      </c>
      <c r="D48" s="14" t="str">
        <f t="shared" si="1"/>
        <v> NEFT/Offline/20221025/premium_quality_shoes/4565 </v>
      </c>
      <c r="E48" s="14" t="str">
        <f t="shared" si="2"/>
        <v>NEFT/Offline/20221025/premium_quality_shoes/4565</v>
      </c>
      <c r="F48" s="14" t="str">
        <f t="shared" si="3"/>
        <v>Neft/Offline/20221025/Premium_Quality_Shoes/4565</v>
      </c>
      <c r="G48" s="14" t="str">
        <f>IFERROR(__xludf.DUMMYFUNCTION("split(F48,""/"")"),"Neft")</f>
        <v>Neft</v>
      </c>
      <c r="H48" s="14" t="str">
        <f>IFERROR(__xludf.DUMMYFUNCTION("""COMPUTED_VALUE"""),"Offline")</f>
        <v>Offline</v>
      </c>
      <c r="I48" s="14">
        <f>IFERROR(__xludf.DUMMYFUNCTION("""COMPUTED_VALUE"""),2.0221025E7)</f>
        <v>20221025</v>
      </c>
      <c r="J48" s="14" t="str">
        <f>IFERROR(__xludf.DUMMYFUNCTION("""COMPUTED_VALUE"""),"Premium_Quality_Shoes")</f>
        <v>Premium_Quality_Shoes</v>
      </c>
      <c r="K48" s="14">
        <f>IFERROR(__xludf.DUMMYFUNCTION("""COMPUTED_VALUE"""),4565.0)</f>
        <v>4565</v>
      </c>
      <c r="L48" s="14" t="str">
        <f t="shared" si="4"/>
        <v>Offline</v>
      </c>
      <c r="M48" s="14" t="str">
        <f t="shared" si="5"/>
        <v>NEFT</v>
      </c>
    </row>
    <row r="49">
      <c r="A49" s="8" t="s">
        <v>83</v>
      </c>
      <c r="B49" s="13" t="s">
        <v>25</v>
      </c>
      <c r="C49" s="8">
        <v>18600.0</v>
      </c>
      <c r="D49" s="14" t="str">
        <f t="shared" si="1"/>
        <v> CHQ/Offline &amp;/20221230/items_below_500/4566 </v>
      </c>
      <c r="E49" s="14" t="str">
        <f t="shared" si="2"/>
        <v>CHQ/Offline &amp;/20221230/items_below_500/4566</v>
      </c>
      <c r="F49" s="14" t="str">
        <f t="shared" si="3"/>
        <v>Chq/Offline &amp;/20221230/Items_Below_500/4566</v>
      </c>
      <c r="G49" s="14" t="str">
        <f>IFERROR(__xludf.DUMMYFUNCTION("split(F49,""/"")"),"Chq")</f>
        <v>Chq</v>
      </c>
      <c r="H49" s="14" t="str">
        <f>IFERROR(__xludf.DUMMYFUNCTION("""COMPUTED_VALUE"""),"Offline &amp;")</f>
        <v>Offline &amp;</v>
      </c>
      <c r="I49" s="14">
        <f>IFERROR(__xludf.DUMMYFUNCTION("""COMPUTED_VALUE"""),2.022123E7)</f>
        <v>20221230</v>
      </c>
      <c r="J49" s="14" t="str">
        <f>IFERROR(__xludf.DUMMYFUNCTION("""COMPUTED_VALUE"""),"Items_Below_500")</f>
        <v>Items_Below_500</v>
      </c>
      <c r="K49" s="14">
        <f>IFERROR(__xludf.DUMMYFUNCTION("""COMPUTED_VALUE"""),4566.0)</f>
        <v>4566</v>
      </c>
      <c r="L49" s="14" t="str">
        <f t="shared" si="4"/>
        <v>Offline</v>
      </c>
      <c r="M49" s="14" t="str">
        <f t="shared" si="5"/>
        <v>CHQ</v>
      </c>
    </row>
    <row r="50">
      <c r="A50" s="8" t="s">
        <v>84</v>
      </c>
      <c r="B50" s="13" t="s">
        <v>11</v>
      </c>
      <c r="C50" s="13">
        <v>65700.0</v>
      </c>
      <c r="D50" s="14" t="str">
        <f t="shared" si="1"/>
        <v> VfS/EmailMarketing/20221007/buy_one_get_one/3455 </v>
      </c>
      <c r="E50" s="14" t="str">
        <f t="shared" si="2"/>
        <v>VfS/EmailMarketing/20221007/buy_one_get_one/3455</v>
      </c>
      <c r="F50" s="14" t="str">
        <f t="shared" si="3"/>
        <v>Vfs/Emailmarketing/20221007/Buy_One_Get_One/3455</v>
      </c>
      <c r="G50" s="14" t="str">
        <f>IFERROR(__xludf.DUMMYFUNCTION("split(F50,""/"")"),"Vfs")</f>
        <v>Vfs</v>
      </c>
      <c r="H50" s="14" t="str">
        <f>IFERROR(__xludf.DUMMYFUNCTION("""COMPUTED_VALUE"""),"Emailmarketing")</f>
        <v>Emailmarketing</v>
      </c>
      <c r="I50" s="14">
        <f>IFERROR(__xludf.DUMMYFUNCTION("""COMPUTED_VALUE"""),2.0221007E7)</f>
        <v>20221007</v>
      </c>
      <c r="J50" s="14" t="str">
        <f>IFERROR(__xludf.DUMMYFUNCTION("""COMPUTED_VALUE"""),"Buy_One_Get_One")</f>
        <v>Buy_One_Get_One</v>
      </c>
      <c r="K50" s="14">
        <f>IFERROR(__xludf.DUMMYFUNCTION("""COMPUTED_VALUE"""),3455.0)</f>
        <v>3455</v>
      </c>
      <c r="L50" s="14" t="str">
        <f t="shared" si="4"/>
        <v>Emailmarketing</v>
      </c>
      <c r="M50" s="14" t="str">
        <f t="shared" si="5"/>
        <v>VFS</v>
      </c>
    </row>
    <row r="51">
      <c r="A51" s="8" t="s">
        <v>85</v>
      </c>
      <c r="B51" s="13" t="s">
        <v>11</v>
      </c>
      <c r="C51" s="13">
        <v>54900.0</v>
      </c>
      <c r="D51" s="14" t="str">
        <f t="shared" si="1"/>
        <v> VIN/offline/20221010/Jeans_under_999/5666 </v>
      </c>
      <c r="E51" s="14" t="str">
        <f t="shared" si="2"/>
        <v>VIN/offline/20221010/Jeans_under_999/5666</v>
      </c>
      <c r="F51" s="14" t="str">
        <f t="shared" si="3"/>
        <v>Vin/Offline/20221010/Jeans_Under_999/5666</v>
      </c>
      <c r="G51" s="14" t="str">
        <f>IFERROR(__xludf.DUMMYFUNCTION("split(F51,""/"")"),"Vin")</f>
        <v>Vin</v>
      </c>
      <c r="H51" s="14" t="str">
        <f>IFERROR(__xludf.DUMMYFUNCTION("""COMPUTED_VALUE"""),"Offline")</f>
        <v>Offline</v>
      </c>
      <c r="I51" s="14">
        <f>IFERROR(__xludf.DUMMYFUNCTION("""COMPUTED_VALUE"""),2.022101E7)</f>
        <v>20221010</v>
      </c>
      <c r="J51" s="14" t="str">
        <f>IFERROR(__xludf.DUMMYFUNCTION("""COMPUTED_VALUE"""),"Jeans_Under_999")</f>
        <v>Jeans_Under_999</v>
      </c>
      <c r="K51" s="14">
        <f>IFERROR(__xludf.DUMMYFUNCTION("""COMPUTED_VALUE"""),5666.0)</f>
        <v>5666</v>
      </c>
      <c r="L51" s="14" t="str">
        <f t="shared" si="4"/>
        <v>Offline</v>
      </c>
      <c r="M51" s="14" t="str">
        <f t="shared" si="5"/>
        <v>VIN</v>
      </c>
    </row>
    <row r="52">
      <c r="A52" s="8" t="s">
        <v>86</v>
      </c>
      <c r="B52" s="13" t="s">
        <v>11</v>
      </c>
      <c r="C52" s="8">
        <v>11800.0</v>
      </c>
      <c r="D52" s="14" t="str">
        <f t="shared" si="1"/>
        <v> NEFT/OnlineDisplay/20221015/premium_tshirt/5676 </v>
      </c>
      <c r="E52" s="14" t="str">
        <f t="shared" si="2"/>
        <v>NEFT/OnlineDisplay/20221015/premium_tshirt/5676</v>
      </c>
      <c r="F52" s="14" t="str">
        <f t="shared" si="3"/>
        <v>Neft/Onlinedisplay/20221015/Premium_Tshirt/5676</v>
      </c>
      <c r="G52" s="14" t="str">
        <f>IFERROR(__xludf.DUMMYFUNCTION("split(F52,""/"")"),"Neft")</f>
        <v>Neft</v>
      </c>
      <c r="H52" s="14" t="str">
        <f>IFERROR(__xludf.DUMMYFUNCTION("""COMPUTED_VALUE"""),"Onlinedisplay")</f>
        <v>Onlinedisplay</v>
      </c>
      <c r="I52" s="14">
        <f>IFERROR(__xludf.DUMMYFUNCTION("""COMPUTED_VALUE"""),2.0221015E7)</f>
        <v>20221015</v>
      </c>
      <c r="J52" s="14" t="str">
        <f>IFERROR(__xludf.DUMMYFUNCTION("""COMPUTED_VALUE"""),"Premium_Tshirt")</f>
        <v>Premium_Tshirt</v>
      </c>
      <c r="K52" s="14">
        <f>IFERROR(__xludf.DUMMYFUNCTION("""COMPUTED_VALUE"""),5676.0)</f>
        <v>5676</v>
      </c>
      <c r="L52" s="14" t="str">
        <f t="shared" si="4"/>
        <v>Onlinedisplay</v>
      </c>
      <c r="M52" s="14" t="str">
        <f t="shared" si="5"/>
        <v>NEFT</v>
      </c>
    </row>
    <row r="53">
      <c r="A53" s="8" t="s">
        <v>87</v>
      </c>
      <c r="B53" s="13" t="s">
        <v>11</v>
      </c>
      <c r="C53" s="13">
        <v>108500.0</v>
      </c>
      <c r="D53" s="14" t="str">
        <f t="shared" si="1"/>
        <v> CHQ/AffiliateLink &amp;/20221019/Sales_60%/4564 </v>
      </c>
      <c r="E53" s="14" t="str">
        <f t="shared" si="2"/>
        <v>CHQ/AffiliateLink &amp;/20221019/Sales_60%/4564</v>
      </c>
      <c r="F53" s="14" t="str">
        <f t="shared" si="3"/>
        <v>Chq/Affiliatelink &amp;/20221019/Sales_60%/4564</v>
      </c>
      <c r="G53" s="14" t="str">
        <f>IFERROR(__xludf.DUMMYFUNCTION("split(F53,""/"")"),"Chq")</f>
        <v>Chq</v>
      </c>
      <c r="H53" s="14" t="str">
        <f>IFERROR(__xludf.DUMMYFUNCTION("""COMPUTED_VALUE"""),"Affiliatelink &amp;")</f>
        <v>Affiliatelink &amp;</v>
      </c>
      <c r="I53" s="14">
        <f>IFERROR(__xludf.DUMMYFUNCTION("""COMPUTED_VALUE"""),2.0221019E7)</f>
        <v>20221019</v>
      </c>
      <c r="J53" s="14" t="str">
        <f>IFERROR(__xludf.DUMMYFUNCTION("""COMPUTED_VALUE"""),"Sales_60%")</f>
        <v>Sales_60%</v>
      </c>
      <c r="K53" s="14">
        <f>IFERROR(__xludf.DUMMYFUNCTION("""COMPUTED_VALUE"""),4564.0)</f>
        <v>4564</v>
      </c>
      <c r="L53" s="14" t="str">
        <f t="shared" si="4"/>
        <v>Affiliatelink</v>
      </c>
      <c r="M53" s="14" t="str">
        <f t="shared" si="5"/>
        <v>CHQ</v>
      </c>
    </row>
    <row r="54">
      <c r="A54" s="8" t="s">
        <v>88</v>
      </c>
      <c r="B54" s="13" t="s">
        <v>24</v>
      </c>
      <c r="C54" s="13">
        <v>58500.0</v>
      </c>
      <c r="D54" s="14" t="str">
        <f t="shared" si="1"/>
        <v> VfS/SocialMedia/20221101/premium_quality_shoes/4565 </v>
      </c>
      <c r="E54" s="14" t="str">
        <f t="shared" si="2"/>
        <v>VfS/SocialMedia/20221101/premium_quality_shoes/4565</v>
      </c>
      <c r="F54" s="14" t="str">
        <f t="shared" si="3"/>
        <v>Vfs/Socialmedia/20221101/Premium_Quality_Shoes/4565</v>
      </c>
      <c r="G54" s="14" t="str">
        <f>IFERROR(__xludf.DUMMYFUNCTION("split(F54,""/"")"),"Vfs")</f>
        <v>Vfs</v>
      </c>
      <c r="H54" s="14" t="str">
        <f>IFERROR(__xludf.DUMMYFUNCTION("""COMPUTED_VALUE"""),"Socialmedia")</f>
        <v>Socialmedia</v>
      </c>
      <c r="I54" s="14">
        <f>IFERROR(__xludf.DUMMYFUNCTION("""COMPUTED_VALUE"""),2.0221101E7)</f>
        <v>20221101</v>
      </c>
      <c r="J54" s="14" t="str">
        <f>IFERROR(__xludf.DUMMYFUNCTION("""COMPUTED_VALUE"""),"Premium_Quality_Shoes")</f>
        <v>Premium_Quality_Shoes</v>
      </c>
      <c r="K54" s="14">
        <f>IFERROR(__xludf.DUMMYFUNCTION("""COMPUTED_VALUE"""),4565.0)</f>
        <v>4565</v>
      </c>
      <c r="L54" s="14" t="str">
        <f t="shared" si="4"/>
        <v>Socialmedia</v>
      </c>
      <c r="M54" s="14" t="str">
        <f t="shared" si="5"/>
        <v>VFS</v>
      </c>
    </row>
    <row r="55">
      <c r="A55" s="8" t="s">
        <v>89</v>
      </c>
      <c r="B55" s="13" t="s">
        <v>11</v>
      </c>
      <c r="C55" s="13">
        <v>122000.0</v>
      </c>
      <c r="D55" s="14" t="str">
        <f t="shared" si="1"/>
        <v> VIN/OfflINe &amp;/20221026/items_below_500/4566 </v>
      </c>
      <c r="E55" s="14" t="str">
        <f t="shared" si="2"/>
        <v>VIN/OfflINe &amp;/20221026/items_below_500/4566</v>
      </c>
      <c r="F55" s="14" t="str">
        <f t="shared" si="3"/>
        <v>Vin/Offline &amp;/20221026/Items_Below_500/4566</v>
      </c>
      <c r="G55" s="14" t="str">
        <f>IFERROR(__xludf.DUMMYFUNCTION("split(F55,""/"")"),"Vin")</f>
        <v>Vin</v>
      </c>
      <c r="H55" s="14" t="str">
        <f>IFERROR(__xludf.DUMMYFUNCTION("""COMPUTED_VALUE"""),"Offline &amp;")</f>
        <v>Offline &amp;</v>
      </c>
      <c r="I55" s="14">
        <f>IFERROR(__xludf.DUMMYFUNCTION("""COMPUTED_VALUE"""),2.0221026E7)</f>
        <v>20221026</v>
      </c>
      <c r="J55" s="14" t="str">
        <f>IFERROR(__xludf.DUMMYFUNCTION("""COMPUTED_VALUE"""),"Items_Below_500")</f>
        <v>Items_Below_500</v>
      </c>
      <c r="K55" s="14">
        <f>IFERROR(__xludf.DUMMYFUNCTION("""COMPUTED_VALUE"""),4566.0)</f>
        <v>4566</v>
      </c>
      <c r="L55" s="14" t="str">
        <f t="shared" si="4"/>
        <v>Offline</v>
      </c>
      <c r="M55" s="14" t="str">
        <f t="shared" si="5"/>
        <v>VIN</v>
      </c>
    </row>
    <row r="56">
      <c r="A56" s="8" t="s">
        <v>36</v>
      </c>
      <c r="B56" s="13" t="s">
        <v>11</v>
      </c>
      <c r="C56" s="13">
        <v>103100.0</v>
      </c>
      <c r="D56" s="14" t="str">
        <f t="shared" si="1"/>
        <v> VfS/OnlineDisplay/20221015/premium_tshirt/5676 </v>
      </c>
      <c r="E56" s="14" t="str">
        <f t="shared" si="2"/>
        <v>VfS/OnlineDisplay/20221015/premium_tshirt/5676</v>
      </c>
      <c r="F56" s="14" t="str">
        <f t="shared" si="3"/>
        <v>Vfs/Onlinedisplay/20221015/Premium_Tshirt/5676</v>
      </c>
      <c r="G56" s="14" t="str">
        <f>IFERROR(__xludf.DUMMYFUNCTION("split(F56,""/"")"),"Vfs")</f>
        <v>Vfs</v>
      </c>
      <c r="H56" s="14" t="str">
        <f>IFERROR(__xludf.DUMMYFUNCTION("""COMPUTED_VALUE"""),"Onlinedisplay")</f>
        <v>Onlinedisplay</v>
      </c>
      <c r="I56" s="14">
        <f>IFERROR(__xludf.DUMMYFUNCTION("""COMPUTED_VALUE"""),2.0221015E7)</f>
        <v>20221015</v>
      </c>
      <c r="J56" s="14" t="str">
        <f>IFERROR(__xludf.DUMMYFUNCTION("""COMPUTED_VALUE"""),"Premium_Tshirt")</f>
        <v>Premium_Tshirt</v>
      </c>
      <c r="K56" s="14">
        <f>IFERROR(__xludf.DUMMYFUNCTION("""COMPUTED_VALUE"""),5676.0)</f>
        <v>5676</v>
      </c>
      <c r="L56" s="14" t="str">
        <f t="shared" si="4"/>
        <v>Onlinedisplay</v>
      </c>
      <c r="M56" s="14" t="str">
        <f t="shared" si="5"/>
        <v>VFS</v>
      </c>
    </row>
    <row r="57">
      <c r="A57" s="8" t="s">
        <v>90</v>
      </c>
      <c r="B57" s="13" t="s">
        <v>11</v>
      </c>
      <c r="C57" s="13">
        <v>42400.0</v>
      </c>
      <c r="D57" s="14" t="str">
        <f t="shared" si="1"/>
        <v> VIN/SearchEngine/20221002/Sales_60%/4564 </v>
      </c>
      <c r="E57" s="14" t="str">
        <f t="shared" si="2"/>
        <v>VIN/SearchEngine/20221002/Sales_60%/4564</v>
      </c>
      <c r="F57" s="14" t="str">
        <f t="shared" si="3"/>
        <v>Vin/Searchengine/20221002/Sales_60%/4564</v>
      </c>
      <c r="G57" s="14" t="str">
        <f>IFERROR(__xludf.DUMMYFUNCTION("split(F57,""/"")"),"Vin")</f>
        <v>Vin</v>
      </c>
      <c r="H57" s="14" t="str">
        <f>IFERROR(__xludf.DUMMYFUNCTION("""COMPUTED_VALUE"""),"Searchengine")</f>
        <v>Searchengine</v>
      </c>
      <c r="I57" s="14">
        <f>IFERROR(__xludf.DUMMYFUNCTION("""COMPUTED_VALUE"""),2.0221002E7)</f>
        <v>20221002</v>
      </c>
      <c r="J57" s="14" t="str">
        <f>IFERROR(__xludf.DUMMYFUNCTION("""COMPUTED_VALUE"""),"Sales_60%")</f>
        <v>Sales_60%</v>
      </c>
      <c r="K57" s="14">
        <f>IFERROR(__xludf.DUMMYFUNCTION("""COMPUTED_VALUE"""),4564.0)</f>
        <v>4564</v>
      </c>
      <c r="L57" s="14" t="str">
        <f t="shared" si="4"/>
        <v>Searchengine</v>
      </c>
      <c r="M57" s="14" t="str">
        <f t="shared" si="5"/>
        <v>VIN</v>
      </c>
    </row>
    <row r="58">
      <c r="A58" s="8" t="s">
        <v>91</v>
      </c>
      <c r="B58" s="13" t="s">
        <v>25</v>
      </c>
      <c r="C58" s="13">
        <v>61700.0</v>
      </c>
      <c r="D58" s="14" t="str">
        <f t="shared" si="1"/>
        <v> NEFT/SocialMedia/20221210/premium_quality_shoes/4565 </v>
      </c>
      <c r="E58" s="14" t="str">
        <f t="shared" si="2"/>
        <v>NEFT/SocialMedia/20221210/premium_quality_shoes/4565</v>
      </c>
      <c r="F58" s="14" t="str">
        <f t="shared" si="3"/>
        <v>Neft/Socialmedia/20221210/Premium_Quality_Shoes/4565</v>
      </c>
      <c r="G58" s="14" t="str">
        <f>IFERROR(__xludf.DUMMYFUNCTION("split(F58,""/"")"),"Neft")</f>
        <v>Neft</v>
      </c>
      <c r="H58" s="14" t="str">
        <f>IFERROR(__xludf.DUMMYFUNCTION("""COMPUTED_VALUE"""),"Socialmedia")</f>
        <v>Socialmedia</v>
      </c>
      <c r="I58" s="14">
        <f>IFERROR(__xludf.DUMMYFUNCTION("""COMPUTED_VALUE"""),2.022121E7)</f>
        <v>20221210</v>
      </c>
      <c r="J58" s="14" t="str">
        <f>IFERROR(__xludf.DUMMYFUNCTION("""COMPUTED_VALUE"""),"Premium_Quality_Shoes")</f>
        <v>Premium_Quality_Shoes</v>
      </c>
      <c r="K58" s="14">
        <f>IFERROR(__xludf.DUMMYFUNCTION("""COMPUTED_VALUE"""),4565.0)</f>
        <v>4565</v>
      </c>
      <c r="L58" s="14" t="str">
        <f t="shared" si="4"/>
        <v>Socialmedia</v>
      </c>
      <c r="M58" s="14" t="str">
        <f t="shared" si="5"/>
        <v>NEFT</v>
      </c>
    </row>
    <row r="59">
      <c r="A59" s="8" t="s">
        <v>92</v>
      </c>
      <c r="B59" s="13" t="s">
        <v>25</v>
      </c>
      <c r="C59" s="13">
        <v>81200.0</v>
      </c>
      <c r="D59" s="14" t="str">
        <f t="shared" si="1"/>
        <v> CHQ/Offline &amp;/20221221/items_below_500/4566 </v>
      </c>
      <c r="E59" s="14" t="str">
        <f t="shared" si="2"/>
        <v>CHQ/Offline &amp;/20221221/items_below_500/4566</v>
      </c>
      <c r="F59" s="14" t="str">
        <f t="shared" si="3"/>
        <v>Chq/Offline &amp;/20221221/Items_Below_500/4566</v>
      </c>
      <c r="G59" s="14" t="str">
        <f>IFERROR(__xludf.DUMMYFUNCTION("split(F59,""/"")"),"Chq")</f>
        <v>Chq</v>
      </c>
      <c r="H59" s="14" t="str">
        <f>IFERROR(__xludf.DUMMYFUNCTION("""COMPUTED_VALUE"""),"Offline &amp;")</f>
        <v>Offline &amp;</v>
      </c>
      <c r="I59" s="14">
        <f>IFERROR(__xludf.DUMMYFUNCTION("""COMPUTED_VALUE"""),2.0221221E7)</f>
        <v>20221221</v>
      </c>
      <c r="J59" s="14" t="str">
        <f>IFERROR(__xludf.DUMMYFUNCTION("""COMPUTED_VALUE"""),"Items_Below_500")</f>
        <v>Items_Below_500</v>
      </c>
      <c r="K59" s="14">
        <f>IFERROR(__xludf.DUMMYFUNCTION("""COMPUTED_VALUE"""),4566.0)</f>
        <v>4566</v>
      </c>
      <c r="L59" s="14" t="str">
        <f t="shared" si="4"/>
        <v>Offline</v>
      </c>
      <c r="M59" s="14" t="str">
        <f t="shared" si="5"/>
        <v>CHQ</v>
      </c>
    </row>
    <row r="60">
      <c r="A60" s="8" t="s">
        <v>93</v>
      </c>
      <c r="B60" s="13" t="s">
        <v>24</v>
      </c>
      <c r="C60" s="8">
        <v>17100.0</v>
      </c>
      <c r="D60" s="14" t="str">
        <f t="shared" si="1"/>
        <v> VfS/AffiliateLink/20221118/buy_one_get_one/3455 </v>
      </c>
      <c r="E60" s="14" t="str">
        <f t="shared" si="2"/>
        <v>VfS/AffiliateLink/20221118/buy_one_get_one/3455</v>
      </c>
      <c r="F60" s="14" t="str">
        <f t="shared" si="3"/>
        <v>Vfs/Affiliatelink/20221118/Buy_One_Get_One/3455</v>
      </c>
      <c r="G60" s="14" t="str">
        <f>IFERROR(__xludf.DUMMYFUNCTION("split(F60,""/"")"),"Vfs")</f>
        <v>Vfs</v>
      </c>
      <c r="H60" s="14" t="str">
        <f>IFERROR(__xludf.DUMMYFUNCTION("""COMPUTED_VALUE"""),"Affiliatelink")</f>
        <v>Affiliatelink</v>
      </c>
      <c r="I60" s="14">
        <f>IFERROR(__xludf.DUMMYFUNCTION("""COMPUTED_VALUE"""),2.0221118E7)</f>
        <v>20221118</v>
      </c>
      <c r="J60" s="14" t="str">
        <f>IFERROR(__xludf.DUMMYFUNCTION("""COMPUTED_VALUE"""),"Buy_One_Get_One")</f>
        <v>Buy_One_Get_One</v>
      </c>
      <c r="K60" s="14">
        <f>IFERROR(__xludf.DUMMYFUNCTION("""COMPUTED_VALUE"""),3455.0)</f>
        <v>3455</v>
      </c>
      <c r="L60" s="14" t="str">
        <f t="shared" si="4"/>
        <v>Affiliatelink</v>
      </c>
      <c r="M60" s="14" t="str">
        <f t="shared" si="5"/>
        <v>VFS</v>
      </c>
    </row>
    <row r="61">
      <c r="A61" s="8" t="s">
        <v>94</v>
      </c>
      <c r="B61" s="13" t="s">
        <v>11</v>
      </c>
      <c r="C61" s="13">
        <v>102800.0</v>
      </c>
      <c r="D61" s="14" t="str">
        <f t="shared" si="1"/>
        <v> VIN/AffiliateLink/20221005/Jeans_under_999/5666 </v>
      </c>
      <c r="E61" s="14" t="str">
        <f t="shared" si="2"/>
        <v>VIN/AffiliateLink/20221005/Jeans_under_999/5666</v>
      </c>
      <c r="F61" s="14" t="str">
        <f t="shared" si="3"/>
        <v>Vin/Affiliatelink/20221005/Jeans_Under_999/5666</v>
      </c>
      <c r="G61" s="14" t="str">
        <f>IFERROR(__xludf.DUMMYFUNCTION("split(F61,""/"")"),"Vin")</f>
        <v>Vin</v>
      </c>
      <c r="H61" s="14" t="str">
        <f>IFERROR(__xludf.DUMMYFUNCTION("""COMPUTED_VALUE"""),"Affiliatelink")</f>
        <v>Affiliatelink</v>
      </c>
      <c r="I61" s="14">
        <f>IFERROR(__xludf.DUMMYFUNCTION("""COMPUTED_VALUE"""),2.0221005E7)</f>
        <v>20221005</v>
      </c>
      <c r="J61" s="14" t="str">
        <f>IFERROR(__xludf.DUMMYFUNCTION("""COMPUTED_VALUE"""),"Jeans_Under_999")</f>
        <v>Jeans_Under_999</v>
      </c>
      <c r="K61" s="14">
        <f>IFERROR(__xludf.DUMMYFUNCTION("""COMPUTED_VALUE"""),5666.0)</f>
        <v>5666</v>
      </c>
      <c r="L61" s="14" t="str">
        <f t="shared" si="4"/>
        <v>Affiliatelink</v>
      </c>
      <c r="M61" s="14" t="str">
        <f t="shared" si="5"/>
        <v>VIN</v>
      </c>
    </row>
    <row r="62">
      <c r="A62" s="8" t="s">
        <v>95</v>
      </c>
      <c r="B62" s="13" t="s">
        <v>25</v>
      </c>
      <c r="C62" s="13">
        <v>29800.0</v>
      </c>
      <c r="D62" s="14" t="str">
        <f t="shared" si="1"/>
        <v> NEFT/OnlineDisplay/20221212/premium_tshirt/5676 </v>
      </c>
      <c r="E62" s="14" t="str">
        <f t="shared" si="2"/>
        <v>NEFT/OnlineDisplay/20221212/premium_tshirt/5676</v>
      </c>
      <c r="F62" s="14" t="str">
        <f t="shared" si="3"/>
        <v>Neft/Onlinedisplay/20221212/Premium_Tshirt/5676</v>
      </c>
      <c r="G62" s="14" t="str">
        <f>IFERROR(__xludf.DUMMYFUNCTION("split(F62,""/"")"),"Neft")</f>
        <v>Neft</v>
      </c>
      <c r="H62" s="14" t="str">
        <f>IFERROR(__xludf.DUMMYFUNCTION("""COMPUTED_VALUE"""),"Onlinedisplay")</f>
        <v>Onlinedisplay</v>
      </c>
      <c r="I62" s="14">
        <f>IFERROR(__xludf.DUMMYFUNCTION("""COMPUTED_VALUE"""),2.0221212E7)</f>
        <v>20221212</v>
      </c>
      <c r="J62" s="14" t="str">
        <f>IFERROR(__xludf.DUMMYFUNCTION("""COMPUTED_VALUE"""),"Premium_Tshirt")</f>
        <v>Premium_Tshirt</v>
      </c>
      <c r="K62" s="14">
        <f>IFERROR(__xludf.DUMMYFUNCTION("""COMPUTED_VALUE"""),5676.0)</f>
        <v>5676</v>
      </c>
      <c r="L62" s="14" t="str">
        <f t="shared" si="4"/>
        <v>Onlinedisplay</v>
      </c>
      <c r="M62" s="14" t="str">
        <f t="shared" si="5"/>
        <v>NEFT</v>
      </c>
    </row>
    <row r="63">
      <c r="A63" s="8" t="s">
        <v>47</v>
      </c>
      <c r="B63" s="13" t="s">
        <v>11</v>
      </c>
      <c r="C63" s="13">
        <v>61400.0</v>
      </c>
      <c r="D63" s="14" t="str">
        <f t="shared" si="1"/>
        <v> CHQ/EmailMarketing &amp;/20221030/Sales_60%/4564 </v>
      </c>
      <c r="E63" s="14" t="str">
        <f t="shared" si="2"/>
        <v>CHQ/EmailMarketing &amp;/20221030/Sales_60%/4564</v>
      </c>
      <c r="F63" s="14" t="str">
        <f t="shared" si="3"/>
        <v>Chq/Emailmarketing &amp;/20221030/Sales_60%/4564</v>
      </c>
      <c r="G63" s="14" t="str">
        <f>IFERROR(__xludf.DUMMYFUNCTION("split(F63,""/"")"),"Chq")</f>
        <v>Chq</v>
      </c>
      <c r="H63" s="14" t="str">
        <f>IFERROR(__xludf.DUMMYFUNCTION("""COMPUTED_VALUE"""),"Emailmarketing &amp;")</f>
        <v>Emailmarketing &amp;</v>
      </c>
      <c r="I63" s="14">
        <f>IFERROR(__xludf.DUMMYFUNCTION("""COMPUTED_VALUE"""),2.022103E7)</f>
        <v>20221030</v>
      </c>
      <c r="J63" s="14" t="str">
        <f>IFERROR(__xludf.DUMMYFUNCTION("""COMPUTED_VALUE"""),"Sales_60%")</f>
        <v>Sales_60%</v>
      </c>
      <c r="K63" s="14">
        <f>IFERROR(__xludf.DUMMYFUNCTION("""COMPUTED_VALUE"""),4564.0)</f>
        <v>4564</v>
      </c>
      <c r="L63" s="14" t="str">
        <f t="shared" si="4"/>
        <v>Emailmarketing</v>
      </c>
      <c r="M63" s="14" t="str">
        <f t="shared" si="5"/>
        <v>CHQ</v>
      </c>
    </row>
    <row r="64">
      <c r="A64" s="8" t="s">
        <v>96</v>
      </c>
      <c r="B64" s="13" t="s">
        <v>24</v>
      </c>
      <c r="C64" s="13">
        <v>77600.0</v>
      </c>
      <c r="D64" s="14" t="str">
        <f t="shared" si="1"/>
        <v> VfS/SocialMedia/20221107/premium_quality_shoes/4565 </v>
      </c>
      <c r="E64" s="14" t="str">
        <f t="shared" si="2"/>
        <v>VfS/SocialMedia/20221107/premium_quality_shoes/4565</v>
      </c>
      <c r="F64" s="14" t="str">
        <f t="shared" si="3"/>
        <v>Vfs/Socialmedia/20221107/Premium_Quality_Shoes/4565</v>
      </c>
      <c r="G64" s="14" t="str">
        <f>IFERROR(__xludf.DUMMYFUNCTION("split(F64,""/"")"),"Vfs")</f>
        <v>Vfs</v>
      </c>
      <c r="H64" s="14" t="str">
        <f>IFERROR(__xludf.DUMMYFUNCTION("""COMPUTED_VALUE"""),"Socialmedia")</f>
        <v>Socialmedia</v>
      </c>
      <c r="I64" s="14">
        <f>IFERROR(__xludf.DUMMYFUNCTION("""COMPUTED_VALUE"""),2.0221107E7)</f>
        <v>20221107</v>
      </c>
      <c r="J64" s="14" t="str">
        <f>IFERROR(__xludf.DUMMYFUNCTION("""COMPUTED_VALUE"""),"Premium_Quality_Shoes")</f>
        <v>Premium_Quality_Shoes</v>
      </c>
      <c r="K64" s="14">
        <f>IFERROR(__xludf.DUMMYFUNCTION("""COMPUTED_VALUE"""),4565.0)</f>
        <v>4565</v>
      </c>
      <c r="L64" s="14" t="str">
        <f t="shared" si="4"/>
        <v>Socialmedia</v>
      </c>
      <c r="M64" s="14" t="str">
        <f t="shared" si="5"/>
        <v>VFS</v>
      </c>
    </row>
    <row r="65">
      <c r="A65" s="8" t="s">
        <v>97</v>
      </c>
      <c r="B65" s="13" t="s">
        <v>25</v>
      </c>
      <c r="C65" s="13">
        <v>32100.0</v>
      </c>
      <c r="D65" s="14" t="str">
        <f t="shared" si="1"/>
        <v> VIN/OfflINe &amp;/20221225/items_below_500/4566 </v>
      </c>
      <c r="E65" s="14" t="str">
        <f t="shared" si="2"/>
        <v>VIN/OfflINe &amp;/20221225/items_below_500/4566</v>
      </c>
      <c r="F65" s="14" t="str">
        <f t="shared" si="3"/>
        <v>Vin/Offline &amp;/20221225/Items_Below_500/4566</v>
      </c>
      <c r="G65" s="14" t="str">
        <f>IFERROR(__xludf.DUMMYFUNCTION("split(F65,""/"")"),"Vin")</f>
        <v>Vin</v>
      </c>
      <c r="H65" s="14" t="str">
        <f>IFERROR(__xludf.DUMMYFUNCTION("""COMPUTED_VALUE"""),"Offline &amp;")</f>
        <v>Offline &amp;</v>
      </c>
      <c r="I65" s="14">
        <f>IFERROR(__xludf.DUMMYFUNCTION("""COMPUTED_VALUE"""),2.0221225E7)</f>
        <v>20221225</v>
      </c>
      <c r="J65" s="14" t="str">
        <f>IFERROR(__xludf.DUMMYFUNCTION("""COMPUTED_VALUE"""),"Items_Below_500")</f>
        <v>Items_Below_500</v>
      </c>
      <c r="K65" s="14">
        <f>IFERROR(__xludf.DUMMYFUNCTION("""COMPUTED_VALUE"""),4566.0)</f>
        <v>4566</v>
      </c>
      <c r="L65" s="14" t="str">
        <f t="shared" si="4"/>
        <v>Offline</v>
      </c>
      <c r="M65" s="14" t="str">
        <f t="shared" si="5"/>
        <v>VIN</v>
      </c>
    </row>
    <row r="66">
      <c r="A66" s="8" t="s">
        <v>50</v>
      </c>
      <c r="B66" s="13" t="s">
        <v>11</v>
      </c>
      <c r="C66" s="13">
        <v>87400.0</v>
      </c>
      <c r="D66" s="14" t="str">
        <f t="shared" si="1"/>
        <v> NEFT/OnlineDisplay/20221013/premium_tshirt/5676 </v>
      </c>
      <c r="E66" s="14" t="str">
        <f t="shared" si="2"/>
        <v>NEFT/OnlineDisplay/20221013/premium_tshirt/5676</v>
      </c>
      <c r="F66" s="14" t="str">
        <f t="shared" si="3"/>
        <v>Neft/Onlinedisplay/20221013/Premium_Tshirt/5676</v>
      </c>
      <c r="G66" s="14" t="str">
        <f>IFERROR(__xludf.DUMMYFUNCTION("split(F66,""/"")"),"Neft")</f>
        <v>Neft</v>
      </c>
      <c r="H66" s="14" t="str">
        <f>IFERROR(__xludf.DUMMYFUNCTION("""COMPUTED_VALUE"""),"Onlinedisplay")</f>
        <v>Onlinedisplay</v>
      </c>
      <c r="I66" s="14">
        <f>IFERROR(__xludf.DUMMYFUNCTION("""COMPUTED_VALUE"""),2.0221013E7)</f>
        <v>20221013</v>
      </c>
      <c r="J66" s="14" t="str">
        <f>IFERROR(__xludf.DUMMYFUNCTION("""COMPUTED_VALUE"""),"Premium_Tshirt")</f>
        <v>Premium_Tshirt</v>
      </c>
      <c r="K66" s="14">
        <f>IFERROR(__xludf.DUMMYFUNCTION("""COMPUTED_VALUE"""),5676.0)</f>
        <v>5676</v>
      </c>
      <c r="L66" s="14" t="str">
        <f t="shared" si="4"/>
        <v>Onlinedisplay</v>
      </c>
      <c r="M66" s="14" t="str">
        <f t="shared" si="5"/>
        <v>NEFT</v>
      </c>
    </row>
    <row r="67">
      <c r="A67" s="8" t="s">
        <v>98</v>
      </c>
      <c r="B67" s="13" t="s">
        <v>11</v>
      </c>
      <c r="C67" s="13">
        <v>109200.0</v>
      </c>
      <c r="D67" s="14" t="str">
        <f t="shared" si="1"/>
        <v> VfS/EmailMarketing/20221022/Sales_60%/4564 </v>
      </c>
      <c r="E67" s="14" t="str">
        <f t="shared" si="2"/>
        <v>VfS/EmailMarketing/20221022/Sales_60%/4564</v>
      </c>
      <c r="F67" s="14" t="str">
        <f t="shared" si="3"/>
        <v>Vfs/Emailmarketing/20221022/Sales_60%/4564</v>
      </c>
      <c r="G67" s="14" t="str">
        <f>IFERROR(__xludf.DUMMYFUNCTION("split(F67,""/"")"),"Vfs")</f>
        <v>Vfs</v>
      </c>
      <c r="H67" s="14" t="str">
        <f>IFERROR(__xludf.DUMMYFUNCTION("""COMPUTED_VALUE"""),"Emailmarketing")</f>
        <v>Emailmarketing</v>
      </c>
      <c r="I67" s="14">
        <f>IFERROR(__xludf.DUMMYFUNCTION("""COMPUTED_VALUE"""),2.0221022E7)</f>
        <v>20221022</v>
      </c>
      <c r="J67" s="14" t="str">
        <f>IFERROR(__xludf.DUMMYFUNCTION("""COMPUTED_VALUE"""),"Sales_60%")</f>
        <v>Sales_60%</v>
      </c>
      <c r="K67" s="14">
        <f>IFERROR(__xludf.DUMMYFUNCTION("""COMPUTED_VALUE"""),4564.0)</f>
        <v>4564</v>
      </c>
      <c r="L67" s="14" t="str">
        <f t="shared" si="4"/>
        <v>Emailmarketing</v>
      </c>
      <c r="M67" s="14" t="str">
        <f t="shared" si="5"/>
        <v>VFS</v>
      </c>
    </row>
    <row r="68">
      <c r="A68" s="8" t="s">
        <v>99</v>
      </c>
      <c r="B68" s="13" t="s">
        <v>11</v>
      </c>
      <c r="C68" s="13">
        <v>104200.0</v>
      </c>
      <c r="D68" s="14" t="str">
        <f t="shared" si="1"/>
        <v> CHQ/SocialMedia/20221027/premium_quality_shoes/4565 </v>
      </c>
      <c r="E68" s="14" t="str">
        <f t="shared" si="2"/>
        <v>CHQ/SocialMedia/20221027/premium_quality_shoes/4565</v>
      </c>
      <c r="F68" s="14" t="str">
        <f t="shared" si="3"/>
        <v>Chq/Socialmedia/20221027/Premium_Quality_Shoes/4565</v>
      </c>
      <c r="G68" s="14" t="str">
        <f>IFERROR(__xludf.DUMMYFUNCTION("split(F68,""/"")"),"Chq")</f>
        <v>Chq</v>
      </c>
      <c r="H68" s="14" t="str">
        <f>IFERROR(__xludf.DUMMYFUNCTION("""COMPUTED_VALUE"""),"Socialmedia")</f>
        <v>Socialmedia</v>
      </c>
      <c r="I68" s="14">
        <f>IFERROR(__xludf.DUMMYFUNCTION("""COMPUTED_VALUE"""),2.0221027E7)</f>
        <v>20221027</v>
      </c>
      <c r="J68" s="14" t="str">
        <f>IFERROR(__xludf.DUMMYFUNCTION("""COMPUTED_VALUE"""),"Premium_Quality_Shoes")</f>
        <v>Premium_Quality_Shoes</v>
      </c>
      <c r="K68" s="14">
        <f>IFERROR(__xludf.DUMMYFUNCTION("""COMPUTED_VALUE"""),4565.0)</f>
        <v>4565</v>
      </c>
      <c r="L68" s="14" t="str">
        <f t="shared" si="4"/>
        <v>Socialmedia</v>
      </c>
      <c r="M68" s="14" t="str">
        <f t="shared" si="5"/>
        <v>CHQ</v>
      </c>
    </row>
    <row r="69">
      <c r="A69" s="8" t="s">
        <v>100</v>
      </c>
      <c r="B69" s="13" t="s">
        <v>11</v>
      </c>
      <c r="C69" s="13">
        <v>110400.0</v>
      </c>
      <c r="D69" s="14" t="str">
        <f t="shared" si="1"/>
        <v> VIN/Offline &amp;/20221019/items_below_500/4566 </v>
      </c>
      <c r="E69" s="14" t="str">
        <f t="shared" si="2"/>
        <v>VIN/Offline &amp;/20221019/items_below_500/4566</v>
      </c>
      <c r="F69" s="14" t="str">
        <f t="shared" si="3"/>
        <v>Vin/Offline &amp;/20221019/Items_Below_500/4566</v>
      </c>
      <c r="G69" s="14" t="str">
        <f>IFERROR(__xludf.DUMMYFUNCTION("split(F69,""/"")"),"Vin")</f>
        <v>Vin</v>
      </c>
      <c r="H69" s="14" t="str">
        <f>IFERROR(__xludf.DUMMYFUNCTION("""COMPUTED_VALUE"""),"Offline &amp;")</f>
        <v>Offline &amp;</v>
      </c>
      <c r="I69" s="14">
        <f>IFERROR(__xludf.DUMMYFUNCTION("""COMPUTED_VALUE"""),2.0221019E7)</f>
        <v>20221019</v>
      </c>
      <c r="J69" s="14" t="str">
        <f>IFERROR(__xludf.DUMMYFUNCTION("""COMPUTED_VALUE"""),"Items_Below_500")</f>
        <v>Items_Below_500</v>
      </c>
      <c r="K69" s="14">
        <f>IFERROR(__xludf.DUMMYFUNCTION("""COMPUTED_VALUE"""),4566.0)</f>
        <v>4566</v>
      </c>
      <c r="L69" s="14" t="str">
        <f t="shared" si="4"/>
        <v>Offline</v>
      </c>
      <c r="M69" s="14" t="str">
        <f t="shared" si="5"/>
        <v>VIN</v>
      </c>
    </row>
    <row r="70">
      <c r="A70" s="8" t="s">
        <v>101</v>
      </c>
      <c r="B70" s="13" t="s">
        <v>24</v>
      </c>
      <c r="C70" s="13">
        <v>59700.0</v>
      </c>
      <c r="D70" s="14" t="str">
        <f t="shared" si="1"/>
        <v> NEFT/AffiliateLink/20221105/buy_one_get_one/3455 </v>
      </c>
      <c r="E70" s="14" t="str">
        <f t="shared" si="2"/>
        <v>NEFT/AffiliateLink/20221105/buy_one_get_one/3455</v>
      </c>
      <c r="F70" s="14" t="str">
        <f t="shared" si="3"/>
        <v>Neft/Affiliatelink/20221105/Buy_One_Get_One/3455</v>
      </c>
      <c r="G70" s="14" t="str">
        <f>IFERROR(__xludf.DUMMYFUNCTION("split(F70,""/"")"),"Neft")</f>
        <v>Neft</v>
      </c>
      <c r="H70" s="14" t="str">
        <f>IFERROR(__xludf.DUMMYFUNCTION("""COMPUTED_VALUE"""),"Affiliatelink")</f>
        <v>Affiliatelink</v>
      </c>
      <c r="I70" s="14">
        <f>IFERROR(__xludf.DUMMYFUNCTION("""COMPUTED_VALUE"""),2.0221105E7)</f>
        <v>20221105</v>
      </c>
      <c r="J70" s="14" t="str">
        <f>IFERROR(__xludf.DUMMYFUNCTION("""COMPUTED_VALUE"""),"Buy_One_Get_One")</f>
        <v>Buy_One_Get_One</v>
      </c>
      <c r="K70" s="14">
        <f>IFERROR(__xludf.DUMMYFUNCTION("""COMPUTED_VALUE"""),3455.0)</f>
        <v>3455</v>
      </c>
      <c r="L70" s="14" t="str">
        <f t="shared" si="4"/>
        <v>Affiliatelink</v>
      </c>
      <c r="M70" s="14" t="str">
        <f t="shared" si="5"/>
        <v>NEFT</v>
      </c>
    </row>
    <row r="71">
      <c r="A71" s="8" t="s">
        <v>102</v>
      </c>
      <c r="B71" s="13" t="s">
        <v>11</v>
      </c>
      <c r="C71" s="13">
        <v>46100.0</v>
      </c>
      <c r="D71" s="14" t="str">
        <f t="shared" si="1"/>
        <v> CHQ/SearchEngine/20221008/Jeans_under_999/5666 </v>
      </c>
      <c r="E71" s="14" t="str">
        <f t="shared" si="2"/>
        <v>CHQ/SearchEngine/20221008/Jeans_under_999/5666</v>
      </c>
      <c r="F71" s="14" t="str">
        <f t="shared" si="3"/>
        <v>Chq/Searchengine/20221008/Jeans_Under_999/5666</v>
      </c>
      <c r="G71" s="14" t="str">
        <f>IFERROR(__xludf.DUMMYFUNCTION("split(F71,""/"")"),"Chq")</f>
        <v>Chq</v>
      </c>
      <c r="H71" s="14" t="str">
        <f>IFERROR(__xludf.DUMMYFUNCTION("""COMPUTED_VALUE"""),"Searchengine")</f>
        <v>Searchengine</v>
      </c>
      <c r="I71" s="14">
        <f>IFERROR(__xludf.DUMMYFUNCTION("""COMPUTED_VALUE"""),2.0221008E7)</f>
        <v>20221008</v>
      </c>
      <c r="J71" s="14" t="str">
        <f>IFERROR(__xludf.DUMMYFUNCTION("""COMPUTED_VALUE"""),"Jeans_Under_999")</f>
        <v>Jeans_Under_999</v>
      </c>
      <c r="K71" s="14">
        <f>IFERROR(__xludf.DUMMYFUNCTION("""COMPUTED_VALUE"""),5666.0)</f>
        <v>5666</v>
      </c>
      <c r="L71" s="14" t="str">
        <f t="shared" si="4"/>
        <v>Searchengine</v>
      </c>
      <c r="M71" s="14" t="str">
        <f t="shared" si="5"/>
        <v>CHQ</v>
      </c>
    </row>
    <row r="72">
      <c r="A72" s="8" t="s">
        <v>56</v>
      </c>
      <c r="B72" s="13" t="s">
        <v>11</v>
      </c>
      <c r="C72" s="13">
        <v>63500.0</v>
      </c>
      <c r="D72" s="14" t="str">
        <f t="shared" si="1"/>
        <v> VfS/OnlineDisplay/20221016/premium_tshirt/5676 </v>
      </c>
      <c r="E72" s="14" t="str">
        <f t="shared" si="2"/>
        <v>VfS/OnlineDisplay/20221016/premium_tshirt/5676</v>
      </c>
      <c r="F72" s="14" t="str">
        <f t="shared" si="3"/>
        <v>Vfs/Onlinedisplay/20221016/Premium_Tshirt/5676</v>
      </c>
      <c r="G72" s="14" t="str">
        <f>IFERROR(__xludf.DUMMYFUNCTION("split(F72,""/"")"),"Vfs")</f>
        <v>Vfs</v>
      </c>
      <c r="H72" s="14" t="str">
        <f>IFERROR(__xludf.DUMMYFUNCTION("""COMPUTED_VALUE"""),"Onlinedisplay")</f>
        <v>Onlinedisplay</v>
      </c>
      <c r="I72" s="14">
        <f>IFERROR(__xludf.DUMMYFUNCTION("""COMPUTED_VALUE"""),2.0221016E7)</f>
        <v>20221016</v>
      </c>
      <c r="J72" s="14" t="str">
        <f>IFERROR(__xludf.DUMMYFUNCTION("""COMPUTED_VALUE"""),"Premium_Tshirt")</f>
        <v>Premium_Tshirt</v>
      </c>
      <c r="K72" s="14">
        <f>IFERROR(__xludf.DUMMYFUNCTION("""COMPUTED_VALUE"""),5676.0)</f>
        <v>5676</v>
      </c>
      <c r="L72" s="14" t="str">
        <f t="shared" si="4"/>
        <v>Onlinedisplay</v>
      </c>
      <c r="M72" s="14" t="str">
        <f t="shared" si="5"/>
        <v>VFS</v>
      </c>
    </row>
    <row r="73">
      <c r="A73" s="8" t="s">
        <v>103</v>
      </c>
      <c r="B73" s="13" t="s">
        <v>11</v>
      </c>
      <c r="C73" s="13">
        <v>98600.0</v>
      </c>
      <c r="D73" s="14" t="str">
        <f t="shared" si="1"/>
        <v> NEFT/EmailMarketing &amp;/20221024/Sales_60%/4564 </v>
      </c>
      <c r="E73" s="14" t="str">
        <f t="shared" si="2"/>
        <v>NEFT/EmailMarketing &amp;/20221024/Sales_60%/4564</v>
      </c>
      <c r="F73" s="14" t="str">
        <f t="shared" si="3"/>
        <v>Neft/Emailmarketing &amp;/20221024/Sales_60%/4564</v>
      </c>
      <c r="G73" s="14" t="str">
        <f>IFERROR(__xludf.DUMMYFUNCTION("split(F73,""/"")"),"Neft")</f>
        <v>Neft</v>
      </c>
      <c r="H73" s="14" t="str">
        <f>IFERROR(__xludf.DUMMYFUNCTION("""COMPUTED_VALUE"""),"Emailmarketing &amp;")</f>
        <v>Emailmarketing &amp;</v>
      </c>
      <c r="I73" s="14">
        <f>IFERROR(__xludf.DUMMYFUNCTION("""COMPUTED_VALUE"""),2.0221024E7)</f>
        <v>20221024</v>
      </c>
      <c r="J73" s="14" t="str">
        <f>IFERROR(__xludf.DUMMYFUNCTION("""COMPUTED_VALUE"""),"Sales_60%")</f>
        <v>Sales_60%</v>
      </c>
      <c r="K73" s="14">
        <f>IFERROR(__xludf.DUMMYFUNCTION("""COMPUTED_VALUE"""),4564.0)</f>
        <v>4564</v>
      </c>
      <c r="L73" s="14" t="str">
        <f t="shared" si="4"/>
        <v>Emailmarketing</v>
      </c>
      <c r="M73" s="14" t="str">
        <f t="shared" si="5"/>
        <v>NEFT</v>
      </c>
    </row>
    <row r="74">
      <c r="A74" s="8" t="s">
        <v>104</v>
      </c>
      <c r="B74" s="13" t="s">
        <v>24</v>
      </c>
      <c r="C74" s="13">
        <v>89700.0</v>
      </c>
      <c r="D74" s="14" t="str">
        <f t="shared" si="1"/>
        <v> VfS/SocialMedia/20221109/premium_quality_shoes/4565 </v>
      </c>
      <c r="E74" s="14" t="str">
        <f t="shared" si="2"/>
        <v>VfS/SocialMedia/20221109/premium_quality_shoes/4565</v>
      </c>
      <c r="F74" s="14" t="str">
        <f t="shared" si="3"/>
        <v>Vfs/Socialmedia/20221109/Premium_Quality_Shoes/4565</v>
      </c>
      <c r="G74" s="14" t="str">
        <f>IFERROR(__xludf.DUMMYFUNCTION("split(F74,""/"")"),"Vfs")</f>
        <v>Vfs</v>
      </c>
      <c r="H74" s="14" t="str">
        <f>IFERROR(__xludf.DUMMYFUNCTION("""COMPUTED_VALUE"""),"Socialmedia")</f>
        <v>Socialmedia</v>
      </c>
      <c r="I74" s="14">
        <f>IFERROR(__xludf.DUMMYFUNCTION("""COMPUTED_VALUE"""),2.0221109E7)</f>
        <v>20221109</v>
      </c>
      <c r="J74" s="14" t="str">
        <f>IFERROR(__xludf.DUMMYFUNCTION("""COMPUTED_VALUE"""),"Premium_Quality_Shoes")</f>
        <v>Premium_Quality_Shoes</v>
      </c>
      <c r="K74" s="14">
        <f>IFERROR(__xludf.DUMMYFUNCTION("""COMPUTED_VALUE"""),4565.0)</f>
        <v>4565</v>
      </c>
      <c r="L74" s="14" t="str">
        <f t="shared" si="4"/>
        <v>Socialmedia</v>
      </c>
      <c r="M74" s="14" t="str">
        <f t="shared" si="5"/>
        <v>VFS</v>
      </c>
    </row>
    <row r="75">
      <c r="A75" s="8" t="s">
        <v>105</v>
      </c>
      <c r="B75" s="13" t="s">
        <v>11</v>
      </c>
      <c r="C75" s="13">
        <v>43900.0</v>
      </c>
      <c r="D75" s="14" t="str">
        <f t="shared" si="1"/>
        <v> VIN/OfflINe &amp;/20221023/items_below_500/4566 </v>
      </c>
      <c r="E75" s="14" t="str">
        <f t="shared" si="2"/>
        <v>VIN/OfflINe &amp;/20221023/items_below_500/4566</v>
      </c>
      <c r="F75" s="14" t="str">
        <f t="shared" si="3"/>
        <v>Vin/Offline &amp;/20221023/Items_Below_500/4566</v>
      </c>
      <c r="G75" s="14" t="str">
        <f>IFERROR(__xludf.DUMMYFUNCTION("split(F75,""/"")"),"Vin")</f>
        <v>Vin</v>
      </c>
      <c r="H75" s="14" t="str">
        <f>IFERROR(__xludf.DUMMYFUNCTION("""COMPUTED_VALUE"""),"Offline &amp;")</f>
        <v>Offline &amp;</v>
      </c>
      <c r="I75" s="14">
        <f>IFERROR(__xludf.DUMMYFUNCTION("""COMPUTED_VALUE"""),2.0221023E7)</f>
        <v>20221023</v>
      </c>
      <c r="J75" s="14" t="str">
        <f>IFERROR(__xludf.DUMMYFUNCTION("""COMPUTED_VALUE"""),"Items_Below_500")</f>
        <v>Items_Below_500</v>
      </c>
      <c r="K75" s="14">
        <f>IFERROR(__xludf.DUMMYFUNCTION("""COMPUTED_VALUE"""),4566.0)</f>
        <v>4566</v>
      </c>
      <c r="L75" s="14" t="str">
        <f t="shared" si="4"/>
        <v>Offline</v>
      </c>
      <c r="M75" s="14" t="str">
        <f t="shared" si="5"/>
        <v>VIN</v>
      </c>
    </row>
    <row r="76">
      <c r="A76" s="8" t="s">
        <v>60</v>
      </c>
      <c r="B76" s="13" t="s">
        <v>24</v>
      </c>
      <c r="C76" s="13">
        <v>67300.0</v>
      </c>
      <c r="D76" s="14" t="str">
        <f t="shared" si="1"/>
        <v> CHQ/OnlineDisplay/20221107/premium_tshirt/5676 </v>
      </c>
      <c r="E76" s="14" t="str">
        <f t="shared" si="2"/>
        <v>CHQ/OnlineDisplay/20221107/premium_tshirt/5676</v>
      </c>
      <c r="F76" s="14" t="str">
        <f t="shared" si="3"/>
        <v>Chq/Onlinedisplay/20221107/Premium_Tshirt/5676</v>
      </c>
      <c r="G76" s="14" t="str">
        <f>IFERROR(__xludf.DUMMYFUNCTION("split(F76,""/"")"),"Chq")</f>
        <v>Chq</v>
      </c>
      <c r="H76" s="14" t="str">
        <f>IFERROR(__xludf.DUMMYFUNCTION("""COMPUTED_VALUE"""),"Onlinedisplay")</f>
        <v>Onlinedisplay</v>
      </c>
      <c r="I76" s="14">
        <f>IFERROR(__xludf.DUMMYFUNCTION("""COMPUTED_VALUE"""),2.0221107E7)</f>
        <v>20221107</v>
      </c>
      <c r="J76" s="14" t="str">
        <f>IFERROR(__xludf.DUMMYFUNCTION("""COMPUTED_VALUE"""),"Premium_Tshirt")</f>
        <v>Premium_Tshirt</v>
      </c>
      <c r="K76" s="14">
        <f>IFERROR(__xludf.DUMMYFUNCTION("""COMPUTED_VALUE"""),5676.0)</f>
        <v>5676</v>
      </c>
      <c r="L76" s="14" t="str">
        <f t="shared" si="4"/>
        <v>Onlinedisplay</v>
      </c>
      <c r="M76" s="14" t="str">
        <f t="shared" si="5"/>
        <v>CHQ</v>
      </c>
    </row>
    <row r="77">
      <c r="A77" s="8" t="s">
        <v>61</v>
      </c>
      <c r="B77" s="13" t="s">
        <v>24</v>
      </c>
      <c r="C77" s="13">
        <v>54100.0</v>
      </c>
      <c r="D77" s="14" t="str">
        <f t="shared" si="1"/>
        <v> VfS/EmailMarketing/20221121/Sales_60%/4564 </v>
      </c>
      <c r="E77" s="14" t="str">
        <f t="shared" si="2"/>
        <v>VfS/EmailMarketing/20221121/Sales_60%/4564</v>
      </c>
      <c r="F77" s="14" t="str">
        <f t="shared" si="3"/>
        <v>Vfs/Emailmarketing/20221121/Sales_60%/4564</v>
      </c>
      <c r="G77" s="14" t="str">
        <f>IFERROR(__xludf.DUMMYFUNCTION("split(F77,""/"")"),"Vfs")</f>
        <v>Vfs</v>
      </c>
      <c r="H77" s="14" t="str">
        <f>IFERROR(__xludf.DUMMYFUNCTION("""COMPUTED_VALUE"""),"Emailmarketing")</f>
        <v>Emailmarketing</v>
      </c>
      <c r="I77" s="14">
        <f>IFERROR(__xludf.DUMMYFUNCTION("""COMPUTED_VALUE"""),2.0221121E7)</f>
        <v>20221121</v>
      </c>
      <c r="J77" s="14" t="str">
        <f>IFERROR(__xludf.DUMMYFUNCTION("""COMPUTED_VALUE"""),"Sales_60%")</f>
        <v>Sales_60%</v>
      </c>
      <c r="K77" s="14">
        <f>IFERROR(__xludf.DUMMYFUNCTION("""COMPUTED_VALUE"""),4564.0)</f>
        <v>4564</v>
      </c>
      <c r="L77" s="14" t="str">
        <f t="shared" si="4"/>
        <v>Emailmarketing</v>
      </c>
      <c r="M77" s="14" t="str">
        <f t="shared" si="5"/>
        <v>VFS</v>
      </c>
    </row>
    <row r="78">
      <c r="A78" s="8" t="s">
        <v>62</v>
      </c>
      <c r="B78" s="13" t="s">
        <v>24</v>
      </c>
      <c r="C78" s="13">
        <v>67500.0</v>
      </c>
      <c r="D78" s="14" t="str">
        <f t="shared" si="1"/>
        <v> NEFT/SocialMedia/20221124/premium_quality_shoes/4565 </v>
      </c>
      <c r="E78" s="14" t="str">
        <f t="shared" si="2"/>
        <v>NEFT/SocialMedia/20221124/premium_quality_shoes/4565</v>
      </c>
      <c r="F78" s="14" t="str">
        <f t="shared" si="3"/>
        <v>Neft/Socialmedia/20221124/Premium_Quality_Shoes/4565</v>
      </c>
      <c r="G78" s="14" t="str">
        <f>IFERROR(__xludf.DUMMYFUNCTION("split(F78,""/"")"),"Neft")</f>
        <v>Neft</v>
      </c>
      <c r="H78" s="14" t="str">
        <f>IFERROR(__xludf.DUMMYFUNCTION("""COMPUTED_VALUE"""),"Socialmedia")</f>
        <v>Socialmedia</v>
      </c>
      <c r="I78" s="14">
        <f>IFERROR(__xludf.DUMMYFUNCTION("""COMPUTED_VALUE"""),2.0221124E7)</f>
        <v>20221124</v>
      </c>
      <c r="J78" s="14" t="str">
        <f>IFERROR(__xludf.DUMMYFUNCTION("""COMPUTED_VALUE"""),"Premium_Quality_Shoes")</f>
        <v>Premium_Quality_Shoes</v>
      </c>
      <c r="K78" s="14">
        <f>IFERROR(__xludf.DUMMYFUNCTION("""COMPUTED_VALUE"""),4565.0)</f>
        <v>4565</v>
      </c>
      <c r="L78" s="14" t="str">
        <f t="shared" si="4"/>
        <v>Socialmedia</v>
      </c>
      <c r="M78" s="14" t="str">
        <f t="shared" si="5"/>
        <v>NEFT</v>
      </c>
    </row>
    <row r="79">
      <c r="A79" s="8" t="s">
        <v>106</v>
      </c>
      <c r="B79" s="13" t="s">
        <v>25</v>
      </c>
      <c r="C79" s="13">
        <v>55100.0</v>
      </c>
      <c r="D79" s="14" t="str">
        <f t="shared" si="1"/>
        <v> CHQ/Offline &amp;/20221207/items_below_500/4566 </v>
      </c>
      <c r="E79" s="14" t="str">
        <f t="shared" si="2"/>
        <v>CHQ/Offline &amp;/20221207/items_below_500/4566</v>
      </c>
      <c r="F79" s="14" t="str">
        <f t="shared" si="3"/>
        <v>Chq/Offline &amp;/20221207/Items_Below_500/4566</v>
      </c>
      <c r="G79" s="14" t="str">
        <f>IFERROR(__xludf.DUMMYFUNCTION("split(F79,""/"")"),"Chq")</f>
        <v>Chq</v>
      </c>
      <c r="H79" s="14" t="str">
        <f>IFERROR(__xludf.DUMMYFUNCTION("""COMPUTED_VALUE"""),"Offline &amp;")</f>
        <v>Offline &amp;</v>
      </c>
      <c r="I79" s="14">
        <f>IFERROR(__xludf.DUMMYFUNCTION("""COMPUTED_VALUE"""),2.0221207E7)</f>
        <v>20221207</v>
      </c>
      <c r="J79" s="14" t="str">
        <f>IFERROR(__xludf.DUMMYFUNCTION("""COMPUTED_VALUE"""),"Items_Below_500")</f>
        <v>Items_Below_500</v>
      </c>
      <c r="K79" s="14">
        <f>IFERROR(__xludf.DUMMYFUNCTION("""COMPUTED_VALUE"""),4566.0)</f>
        <v>4566</v>
      </c>
      <c r="L79" s="14" t="str">
        <f t="shared" si="4"/>
        <v>Offline</v>
      </c>
      <c r="M79" s="14" t="str">
        <f t="shared" si="5"/>
        <v>CHQ</v>
      </c>
    </row>
    <row r="80">
      <c r="A80" s="8" t="s">
        <v>64</v>
      </c>
      <c r="B80" s="13" t="s">
        <v>25</v>
      </c>
      <c r="C80" s="13">
        <v>42400.0</v>
      </c>
      <c r="D80" s="14" t="str">
        <f t="shared" si="1"/>
        <v> VfS/AffiliateLink/20221212/buy_one_get_one/3455 </v>
      </c>
      <c r="E80" s="14" t="str">
        <f t="shared" si="2"/>
        <v>VfS/AffiliateLink/20221212/buy_one_get_one/3455</v>
      </c>
      <c r="F80" s="14" t="str">
        <f t="shared" si="3"/>
        <v>Vfs/Affiliatelink/20221212/Buy_One_Get_One/3455</v>
      </c>
      <c r="G80" s="14" t="str">
        <f>IFERROR(__xludf.DUMMYFUNCTION("split(F80,""/"")"),"Vfs")</f>
        <v>Vfs</v>
      </c>
      <c r="H80" s="14" t="str">
        <f>IFERROR(__xludf.DUMMYFUNCTION("""COMPUTED_VALUE"""),"Affiliatelink")</f>
        <v>Affiliatelink</v>
      </c>
      <c r="I80" s="14">
        <f>IFERROR(__xludf.DUMMYFUNCTION("""COMPUTED_VALUE"""),2.0221212E7)</f>
        <v>20221212</v>
      </c>
      <c r="J80" s="14" t="str">
        <f>IFERROR(__xludf.DUMMYFUNCTION("""COMPUTED_VALUE"""),"Buy_One_Get_One")</f>
        <v>Buy_One_Get_One</v>
      </c>
      <c r="K80" s="14">
        <f>IFERROR(__xludf.DUMMYFUNCTION("""COMPUTED_VALUE"""),3455.0)</f>
        <v>3455</v>
      </c>
      <c r="L80" s="14" t="str">
        <f t="shared" si="4"/>
        <v>Affiliatelink</v>
      </c>
      <c r="M80" s="14" t="str">
        <f t="shared" si="5"/>
        <v>VFS</v>
      </c>
    </row>
    <row r="81">
      <c r="A81" s="8" t="s">
        <v>107</v>
      </c>
      <c r="B81" s="13" t="s">
        <v>24</v>
      </c>
      <c r="C81" s="8">
        <v>11730.0</v>
      </c>
      <c r="D81" s="14" t="str">
        <f t="shared" si="1"/>
        <v> VIN/SearchEngine/20221115/Jeans_under_999/5666 </v>
      </c>
      <c r="E81" s="14" t="str">
        <f t="shared" si="2"/>
        <v>VIN/SearchEngine/20221115/Jeans_under_999/5666</v>
      </c>
      <c r="F81" s="14" t="str">
        <f t="shared" si="3"/>
        <v>Vin/Searchengine/20221115/Jeans_Under_999/5666</v>
      </c>
      <c r="G81" s="14" t="str">
        <f>IFERROR(__xludf.DUMMYFUNCTION("split(F81,""/"")"),"Vin")</f>
        <v>Vin</v>
      </c>
      <c r="H81" s="14" t="str">
        <f>IFERROR(__xludf.DUMMYFUNCTION("""COMPUTED_VALUE"""),"Searchengine")</f>
        <v>Searchengine</v>
      </c>
      <c r="I81" s="14">
        <f>IFERROR(__xludf.DUMMYFUNCTION("""COMPUTED_VALUE"""),2.0221115E7)</f>
        <v>20221115</v>
      </c>
      <c r="J81" s="14" t="str">
        <f>IFERROR(__xludf.DUMMYFUNCTION("""COMPUTED_VALUE"""),"Jeans_Under_999")</f>
        <v>Jeans_Under_999</v>
      </c>
      <c r="K81" s="14">
        <f>IFERROR(__xludf.DUMMYFUNCTION("""COMPUTED_VALUE"""),5666.0)</f>
        <v>5666</v>
      </c>
      <c r="L81" s="14" t="str">
        <f t="shared" si="4"/>
        <v>Searchengine</v>
      </c>
      <c r="M81" s="14" t="str">
        <f t="shared" si="5"/>
        <v>VIN</v>
      </c>
    </row>
    <row r="82">
      <c r="A82" s="8" t="s">
        <v>66</v>
      </c>
      <c r="B82" s="13" t="s">
        <v>24</v>
      </c>
      <c r="C82" s="8">
        <v>10800.0</v>
      </c>
      <c r="D82" s="14" t="str">
        <f t="shared" si="1"/>
        <v> NEFT/OnlineDisplay/20221126/premium_tshirt/5676 </v>
      </c>
      <c r="E82" s="14" t="str">
        <f t="shared" si="2"/>
        <v>NEFT/OnlineDisplay/20221126/premium_tshirt/5676</v>
      </c>
      <c r="F82" s="14" t="str">
        <f t="shared" si="3"/>
        <v>Neft/Onlinedisplay/20221126/Premium_Tshirt/5676</v>
      </c>
      <c r="G82" s="14" t="str">
        <f>IFERROR(__xludf.DUMMYFUNCTION("split(F82,""/"")"),"Neft")</f>
        <v>Neft</v>
      </c>
      <c r="H82" s="14" t="str">
        <f>IFERROR(__xludf.DUMMYFUNCTION("""COMPUTED_VALUE"""),"Onlinedisplay")</f>
        <v>Onlinedisplay</v>
      </c>
      <c r="I82" s="14">
        <f>IFERROR(__xludf.DUMMYFUNCTION("""COMPUTED_VALUE"""),2.0221126E7)</f>
        <v>20221126</v>
      </c>
      <c r="J82" s="14" t="str">
        <f>IFERROR(__xludf.DUMMYFUNCTION("""COMPUTED_VALUE"""),"Premium_Tshirt")</f>
        <v>Premium_Tshirt</v>
      </c>
      <c r="K82" s="14">
        <f>IFERROR(__xludf.DUMMYFUNCTION("""COMPUTED_VALUE"""),5676.0)</f>
        <v>5676</v>
      </c>
      <c r="L82" s="14" t="str">
        <f t="shared" si="4"/>
        <v>Onlinedisplay</v>
      </c>
      <c r="M82" s="14" t="str">
        <f t="shared" si="5"/>
        <v>NEFT</v>
      </c>
    </row>
    <row r="83">
      <c r="A83" s="8" t="s">
        <v>67</v>
      </c>
      <c r="B83" s="13" t="s">
        <v>25</v>
      </c>
      <c r="C83" s="13">
        <v>56100.0</v>
      </c>
      <c r="D83" s="14" t="str">
        <f t="shared" si="1"/>
        <v> CHQ/EmailMarketing &amp;/20221203/Sales_60%/4564 </v>
      </c>
      <c r="E83" s="14" t="str">
        <f t="shared" si="2"/>
        <v>CHQ/EmailMarketing &amp;/20221203/Sales_60%/4564</v>
      </c>
      <c r="F83" s="14" t="str">
        <f t="shared" si="3"/>
        <v>Chq/Emailmarketing &amp;/20221203/Sales_60%/4564</v>
      </c>
      <c r="G83" s="14" t="str">
        <f>IFERROR(__xludf.DUMMYFUNCTION("split(F83,""/"")"),"Chq")</f>
        <v>Chq</v>
      </c>
      <c r="H83" s="14" t="str">
        <f>IFERROR(__xludf.DUMMYFUNCTION("""COMPUTED_VALUE"""),"Emailmarketing &amp;")</f>
        <v>Emailmarketing &amp;</v>
      </c>
      <c r="I83" s="14">
        <f>IFERROR(__xludf.DUMMYFUNCTION("""COMPUTED_VALUE"""),2.0221203E7)</f>
        <v>20221203</v>
      </c>
      <c r="J83" s="14" t="str">
        <f>IFERROR(__xludf.DUMMYFUNCTION("""COMPUTED_VALUE"""),"Sales_60%")</f>
        <v>Sales_60%</v>
      </c>
      <c r="K83" s="14">
        <f>IFERROR(__xludf.DUMMYFUNCTION("""COMPUTED_VALUE"""),4564.0)</f>
        <v>4564</v>
      </c>
      <c r="L83" s="14" t="str">
        <f t="shared" si="4"/>
        <v>Emailmarketing</v>
      </c>
      <c r="M83" s="14" t="str">
        <f t="shared" si="5"/>
        <v>CHQ</v>
      </c>
    </row>
    <row r="84">
      <c r="A84" s="8" t="s">
        <v>68</v>
      </c>
      <c r="B84" s="13" t="s">
        <v>25</v>
      </c>
      <c r="C84" s="13">
        <v>57900.0</v>
      </c>
      <c r="D84" s="14" t="str">
        <f t="shared" si="1"/>
        <v> VfS/SocialMedia/20221218/premium_quality_shoes/4565 </v>
      </c>
      <c r="E84" s="14" t="str">
        <f t="shared" si="2"/>
        <v>VfS/SocialMedia/20221218/premium_quality_shoes/4565</v>
      </c>
      <c r="F84" s="14" t="str">
        <f t="shared" si="3"/>
        <v>Vfs/Socialmedia/20221218/Premium_Quality_Shoes/4565</v>
      </c>
      <c r="G84" s="14" t="str">
        <f>IFERROR(__xludf.DUMMYFUNCTION("split(F84,""/"")"),"Vfs")</f>
        <v>Vfs</v>
      </c>
      <c r="H84" s="14" t="str">
        <f>IFERROR(__xludf.DUMMYFUNCTION("""COMPUTED_VALUE"""),"Socialmedia")</f>
        <v>Socialmedia</v>
      </c>
      <c r="I84" s="14">
        <f>IFERROR(__xludf.DUMMYFUNCTION("""COMPUTED_VALUE"""),2.0221218E7)</f>
        <v>20221218</v>
      </c>
      <c r="J84" s="14" t="str">
        <f>IFERROR(__xludf.DUMMYFUNCTION("""COMPUTED_VALUE"""),"Premium_Quality_Shoes")</f>
        <v>Premium_Quality_Shoes</v>
      </c>
      <c r="K84" s="14">
        <f>IFERROR(__xludf.DUMMYFUNCTION("""COMPUTED_VALUE"""),4565.0)</f>
        <v>4565</v>
      </c>
      <c r="L84" s="14" t="str">
        <f t="shared" si="4"/>
        <v>Socialmedia</v>
      </c>
      <c r="M84" s="14" t="str">
        <f t="shared" si="5"/>
        <v>VFS</v>
      </c>
    </row>
    <row r="85">
      <c r="A85" s="8" t="s">
        <v>69</v>
      </c>
      <c r="B85" s="13" t="s">
        <v>25</v>
      </c>
      <c r="C85" s="13">
        <v>36400.0</v>
      </c>
      <c r="D85" s="14" t="str">
        <f t="shared" si="1"/>
        <v> VIN/OfflINe &amp;/20221214/items_below_500/4566 </v>
      </c>
      <c r="E85" s="14" t="str">
        <f t="shared" si="2"/>
        <v>VIN/OfflINe &amp;/20221214/items_below_500/4566</v>
      </c>
      <c r="F85" s="14" t="str">
        <f t="shared" si="3"/>
        <v>Vin/Offline &amp;/20221214/Items_Below_500/4566</v>
      </c>
      <c r="G85" s="14" t="str">
        <f>IFERROR(__xludf.DUMMYFUNCTION("split(F85,""/"")"),"Vin")</f>
        <v>Vin</v>
      </c>
      <c r="H85" s="14" t="str">
        <f>IFERROR(__xludf.DUMMYFUNCTION("""COMPUTED_VALUE"""),"Offline &amp;")</f>
        <v>Offline &amp;</v>
      </c>
      <c r="I85" s="14">
        <f>IFERROR(__xludf.DUMMYFUNCTION("""COMPUTED_VALUE"""),2.0221214E7)</f>
        <v>20221214</v>
      </c>
      <c r="J85" s="14" t="str">
        <f>IFERROR(__xludf.DUMMYFUNCTION("""COMPUTED_VALUE"""),"Items_Below_500")</f>
        <v>Items_Below_500</v>
      </c>
      <c r="K85" s="14">
        <f>IFERROR(__xludf.DUMMYFUNCTION("""COMPUTED_VALUE"""),4566.0)</f>
        <v>4566</v>
      </c>
      <c r="L85" s="14" t="str">
        <f t="shared" si="4"/>
        <v>Offline</v>
      </c>
      <c r="M85" s="14" t="str">
        <f t="shared" si="5"/>
        <v>VIN</v>
      </c>
    </row>
    <row r="86">
      <c r="A86" s="8" t="s">
        <v>70</v>
      </c>
      <c r="B86" s="13" t="s">
        <v>11</v>
      </c>
      <c r="C86" s="13">
        <v>49500.0</v>
      </c>
      <c r="D86" s="14" t="str">
        <f t="shared" si="1"/>
        <v> VfS/OnlineDisplay/20221010/premium_tshirt/5676 </v>
      </c>
      <c r="E86" s="14" t="str">
        <f t="shared" si="2"/>
        <v>VfS/OnlineDisplay/20221010/premium_tshirt/5676</v>
      </c>
      <c r="F86" s="14" t="str">
        <f t="shared" si="3"/>
        <v>Vfs/Onlinedisplay/20221010/Premium_Tshirt/5676</v>
      </c>
      <c r="G86" s="14" t="str">
        <f>IFERROR(__xludf.DUMMYFUNCTION("split(F86,""/"")"),"Vfs")</f>
        <v>Vfs</v>
      </c>
      <c r="H86" s="14" t="str">
        <f>IFERROR(__xludf.DUMMYFUNCTION("""COMPUTED_VALUE"""),"Onlinedisplay")</f>
        <v>Onlinedisplay</v>
      </c>
      <c r="I86" s="14">
        <f>IFERROR(__xludf.DUMMYFUNCTION("""COMPUTED_VALUE"""),2.022101E7)</f>
        <v>20221010</v>
      </c>
      <c r="J86" s="14" t="str">
        <f>IFERROR(__xludf.DUMMYFUNCTION("""COMPUTED_VALUE"""),"Premium_Tshirt")</f>
        <v>Premium_Tshirt</v>
      </c>
      <c r="K86" s="14">
        <f>IFERROR(__xludf.DUMMYFUNCTION("""COMPUTED_VALUE"""),5676.0)</f>
        <v>5676</v>
      </c>
      <c r="L86" s="14" t="str">
        <f t="shared" si="4"/>
        <v>Onlinedisplay</v>
      </c>
      <c r="M86" s="14" t="str">
        <f t="shared" si="5"/>
        <v>VFS</v>
      </c>
    </row>
    <row r="87">
      <c r="A87" s="8" t="s">
        <v>108</v>
      </c>
      <c r="B87" s="13" t="s">
        <v>11</v>
      </c>
      <c r="C87" s="13">
        <v>121200.0</v>
      </c>
      <c r="D87" s="14" t="str">
        <f t="shared" si="1"/>
        <v> VIN/EmailMarketing/20221026/Sales_60%/4564 </v>
      </c>
      <c r="E87" s="14" t="str">
        <f t="shared" si="2"/>
        <v>VIN/EmailMarketing/20221026/Sales_60%/4564</v>
      </c>
      <c r="F87" s="14" t="str">
        <f t="shared" si="3"/>
        <v>Vin/Emailmarketing/20221026/Sales_60%/4564</v>
      </c>
      <c r="G87" s="14" t="str">
        <f>IFERROR(__xludf.DUMMYFUNCTION("split(F87,""/"")"),"Vin")</f>
        <v>Vin</v>
      </c>
      <c r="H87" s="14" t="str">
        <f>IFERROR(__xludf.DUMMYFUNCTION("""COMPUTED_VALUE"""),"Emailmarketing")</f>
        <v>Emailmarketing</v>
      </c>
      <c r="I87" s="14">
        <f>IFERROR(__xludf.DUMMYFUNCTION("""COMPUTED_VALUE"""),2.0221026E7)</f>
        <v>20221026</v>
      </c>
      <c r="J87" s="14" t="str">
        <f>IFERROR(__xludf.DUMMYFUNCTION("""COMPUTED_VALUE"""),"Sales_60%")</f>
        <v>Sales_60%</v>
      </c>
      <c r="K87" s="14">
        <f>IFERROR(__xludf.DUMMYFUNCTION("""COMPUTED_VALUE"""),4564.0)</f>
        <v>4564</v>
      </c>
      <c r="L87" s="14" t="str">
        <f t="shared" si="4"/>
        <v>Emailmarketing</v>
      </c>
      <c r="M87" s="14" t="str">
        <f t="shared" si="5"/>
        <v>VIN</v>
      </c>
    </row>
    <row r="88">
      <c r="A88" s="8" t="s">
        <v>109</v>
      </c>
      <c r="B88" s="13" t="s">
        <v>11</v>
      </c>
      <c r="C88" s="13">
        <v>108800.0</v>
      </c>
      <c r="D88" s="14" t="str">
        <f t="shared" si="1"/>
        <v> NEFT/SocialMedia/20221030/premium_quality_shoes/4565 </v>
      </c>
      <c r="E88" s="14" t="str">
        <f t="shared" si="2"/>
        <v>NEFT/SocialMedia/20221030/premium_quality_shoes/4565</v>
      </c>
      <c r="F88" s="14" t="str">
        <f t="shared" si="3"/>
        <v>Neft/Socialmedia/20221030/Premium_Quality_Shoes/4565</v>
      </c>
      <c r="G88" s="14" t="str">
        <f>IFERROR(__xludf.DUMMYFUNCTION("split(F88,""/"")"),"Neft")</f>
        <v>Neft</v>
      </c>
      <c r="H88" s="14" t="str">
        <f>IFERROR(__xludf.DUMMYFUNCTION("""COMPUTED_VALUE"""),"Socialmedia")</f>
        <v>Socialmedia</v>
      </c>
      <c r="I88" s="14">
        <f>IFERROR(__xludf.DUMMYFUNCTION("""COMPUTED_VALUE"""),2.022103E7)</f>
        <v>20221030</v>
      </c>
      <c r="J88" s="14" t="str">
        <f>IFERROR(__xludf.DUMMYFUNCTION("""COMPUTED_VALUE"""),"Premium_Quality_Shoes")</f>
        <v>Premium_Quality_Shoes</v>
      </c>
      <c r="K88" s="14">
        <f>IFERROR(__xludf.DUMMYFUNCTION("""COMPUTED_VALUE"""),4565.0)</f>
        <v>4565</v>
      </c>
      <c r="L88" s="14" t="str">
        <f t="shared" si="4"/>
        <v>Socialmedia</v>
      </c>
      <c r="M88" s="14" t="str">
        <f t="shared" si="5"/>
        <v>NEFT</v>
      </c>
    </row>
    <row r="89">
      <c r="A89" s="8" t="s">
        <v>73</v>
      </c>
      <c r="B89" s="13" t="s">
        <v>11</v>
      </c>
      <c r="C89" s="13">
        <v>70600.0</v>
      </c>
      <c r="D89" s="14" t="str">
        <f t="shared" si="1"/>
        <v> CHQ/Offline &amp;/20221015/items_below_500/4566 </v>
      </c>
      <c r="E89" s="14" t="str">
        <f t="shared" si="2"/>
        <v>CHQ/Offline &amp;/20221015/items_below_500/4566</v>
      </c>
      <c r="F89" s="14" t="str">
        <f t="shared" si="3"/>
        <v>Chq/Offline &amp;/20221015/Items_Below_500/4566</v>
      </c>
      <c r="G89" s="14" t="str">
        <f>IFERROR(__xludf.DUMMYFUNCTION("split(F89,""/"")"),"Chq")</f>
        <v>Chq</v>
      </c>
      <c r="H89" s="14" t="str">
        <f>IFERROR(__xludf.DUMMYFUNCTION("""COMPUTED_VALUE"""),"Offline &amp;")</f>
        <v>Offline &amp;</v>
      </c>
      <c r="I89" s="14">
        <f>IFERROR(__xludf.DUMMYFUNCTION("""COMPUTED_VALUE"""),2.0221015E7)</f>
        <v>20221015</v>
      </c>
      <c r="J89" s="14" t="str">
        <f>IFERROR(__xludf.DUMMYFUNCTION("""COMPUTED_VALUE"""),"Items_Below_500")</f>
        <v>Items_Below_500</v>
      </c>
      <c r="K89" s="14">
        <f>IFERROR(__xludf.DUMMYFUNCTION("""COMPUTED_VALUE"""),4566.0)</f>
        <v>4566</v>
      </c>
      <c r="L89" s="14" t="str">
        <f t="shared" si="4"/>
        <v>Offline</v>
      </c>
      <c r="M89" s="14" t="str">
        <f t="shared" si="5"/>
        <v>CHQ</v>
      </c>
    </row>
    <row r="90">
      <c r="A90" s="8" t="s">
        <v>74</v>
      </c>
      <c r="B90" s="13" t="s">
        <v>24</v>
      </c>
      <c r="C90" s="13">
        <v>71300.0</v>
      </c>
      <c r="D90" s="14" t="str">
        <f t="shared" si="1"/>
        <v> VfS/AffiliateLink/20221121/buy_one_get_one/3455 </v>
      </c>
      <c r="E90" s="14" t="str">
        <f t="shared" si="2"/>
        <v>VfS/AffiliateLink/20221121/buy_one_get_one/3455</v>
      </c>
      <c r="F90" s="14" t="str">
        <f t="shared" si="3"/>
        <v>Vfs/Affiliatelink/20221121/Buy_One_Get_One/3455</v>
      </c>
      <c r="G90" s="14" t="str">
        <f>IFERROR(__xludf.DUMMYFUNCTION("split(F90,""/"")"),"Vfs")</f>
        <v>Vfs</v>
      </c>
      <c r="H90" s="14" t="str">
        <f>IFERROR(__xludf.DUMMYFUNCTION("""COMPUTED_VALUE"""),"Affiliatelink")</f>
        <v>Affiliatelink</v>
      </c>
      <c r="I90" s="14">
        <f>IFERROR(__xludf.DUMMYFUNCTION("""COMPUTED_VALUE"""),2.0221121E7)</f>
        <v>20221121</v>
      </c>
      <c r="J90" s="14" t="str">
        <f>IFERROR(__xludf.DUMMYFUNCTION("""COMPUTED_VALUE"""),"Buy_One_Get_One")</f>
        <v>Buy_One_Get_One</v>
      </c>
      <c r="K90" s="14">
        <f>IFERROR(__xludf.DUMMYFUNCTION("""COMPUTED_VALUE"""),3455.0)</f>
        <v>3455</v>
      </c>
      <c r="L90" s="14" t="str">
        <f t="shared" si="4"/>
        <v>Affiliatelink</v>
      </c>
      <c r="M90" s="14" t="str">
        <f t="shared" si="5"/>
        <v>VFS</v>
      </c>
    </row>
    <row r="91">
      <c r="A91" s="8" t="s">
        <v>110</v>
      </c>
      <c r="B91" s="13" t="s">
        <v>11</v>
      </c>
      <c r="C91" s="13">
        <v>114400.0</v>
      </c>
      <c r="D91" s="14" t="str">
        <f t="shared" si="1"/>
        <v> VIN/SearchEngine/20221028/Jeans_under_999/5666 </v>
      </c>
      <c r="E91" s="14" t="str">
        <f t="shared" si="2"/>
        <v>VIN/SearchEngine/20221028/Jeans_under_999/5666</v>
      </c>
      <c r="F91" s="14" t="str">
        <f t="shared" si="3"/>
        <v>Vin/Searchengine/20221028/Jeans_Under_999/5666</v>
      </c>
      <c r="G91" s="14" t="str">
        <f>IFERROR(__xludf.DUMMYFUNCTION("split(F91,""/"")"),"Vin")</f>
        <v>Vin</v>
      </c>
      <c r="H91" s="14" t="str">
        <f>IFERROR(__xludf.DUMMYFUNCTION("""COMPUTED_VALUE"""),"Searchengine")</f>
        <v>Searchengine</v>
      </c>
      <c r="I91" s="14">
        <f>IFERROR(__xludf.DUMMYFUNCTION("""COMPUTED_VALUE"""),2.0221028E7)</f>
        <v>20221028</v>
      </c>
      <c r="J91" s="14" t="str">
        <f>IFERROR(__xludf.DUMMYFUNCTION("""COMPUTED_VALUE"""),"Jeans_Under_999")</f>
        <v>Jeans_Under_999</v>
      </c>
      <c r="K91" s="14">
        <f>IFERROR(__xludf.DUMMYFUNCTION("""COMPUTED_VALUE"""),5666.0)</f>
        <v>5666</v>
      </c>
      <c r="L91" s="14" t="str">
        <f t="shared" si="4"/>
        <v>Searchengine</v>
      </c>
      <c r="M91" s="14" t="str">
        <f t="shared" si="5"/>
        <v>VIN</v>
      </c>
    </row>
    <row r="92">
      <c r="A92" s="8" t="s">
        <v>76</v>
      </c>
      <c r="B92" s="13" t="s">
        <v>24</v>
      </c>
      <c r="C92" s="13">
        <v>63000.0</v>
      </c>
      <c r="D92" s="14" t="str">
        <f t="shared" si="1"/>
        <v> NEFT/OnlineDisplay/20221101/premium_tshirt/5676 </v>
      </c>
      <c r="E92" s="14" t="str">
        <f t="shared" si="2"/>
        <v>NEFT/OnlineDisplay/20221101/premium_tshirt/5676</v>
      </c>
      <c r="F92" s="14" t="str">
        <f t="shared" si="3"/>
        <v>Neft/Onlinedisplay/20221101/Premium_Tshirt/5676</v>
      </c>
      <c r="G92" s="14" t="str">
        <f>IFERROR(__xludf.DUMMYFUNCTION("split(F92,""/"")"),"Neft")</f>
        <v>Neft</v>
      </c>
      <c r="H92" s="14" t="str">
        <f>IFERROR(__xludf.DUMMYFUNCTION("""COMPUTED_VALUE"""),"Onlinedisplay")</f>
        <v>Onlinedisplay</v>
      </c>
      <c r="I92" s="14">
        <f>IFERROR(__xludf.DUMMYFUNCTION("""COMPUTED_VALUE"""),2.0221101E7)</f>
        <v>20221101</v>
      </c>
      <c r="J92" s="14" t="str">
        <f>IFERROR(__xludf.DUMMYFUNCTION("""COMPUTED_VALUE"""),"Premium_Tshirt")</f>
        <v>Premium_Tshirt</v>
      </c>
      <c r="K92" s="14">
        <f>IFERROR(__xludf.DUMMYFUNCTION("""COMPUTED_VALUE"""),5676.0)</f>
        <v>5676</v>
      </c>
      <c r="L92" s="14" t="str">
        <f t="shared" si="4"/>
        <v>Onlinedisplay</v>
      </c>
      <c r="M92" s="14" t="str">
        <f t="shared" si="5"/>
        <v>NEFT</v>
      </c>
    </row>
    <row r="93">
      <c r="A93" s="8" t="s">
        <v>77</v>
      </c>
      <c r="B93" s="13" t="s">
        <v>24</v>
      </c>
      <c r="C93" s="13">
        <v>71300.0</v>
      </c>
      <c r="D93" s="14" t="str">
        <f t="shared" si="1"/>
        <v> CHQ/EmailMarketing &amp;/20221109/Sales_60%/4564 </v>
      </c>
      <c r="E93" s="14" t="str">
        <f t="shared" si="2"/>
        <v>CHQ/EmailMarketing &amp;/20221109/Sales_60%/4564</v>
      </c>
      <c r="F93" s="14" t="str">
        <f t="shared" si="3"/>
        <v>Chq/Emailmarketing &amp;/20221109/Sales_60%/4564</v>
      </c>
      <c r="G93" s="14" t="str">
        <f>IFERROR(__xludf.DUMMYFUNCTION("split(F93,""/"")"),"Chq")</f>
        <v>Chq</v>
      </c>
      <c r="H93" s="14" t="str">
        <f>IFERROR(__xludf.DUMMYFUNCTION("""COMPUTED_VALUE"""),"Emailmarketing &amp;")</f>
        <v>Emailmarketing &amp;</v>
      </c>
      <c r="I93" s="14">
        <f>IFERROR(__xludf.DUMMYFUNCTION("""COMPUTED_VALUE"""),2.0221109E7)</f>
        <v>20221109</v>
      </c>
      <c r="J93" s="14" t="str">
        <f>IFERROR(__xludf.DUMMYFUNCTION("""COMPUTED_VALUE"""),"Sales_60%")</f>
        <v>Sales_60%</v>
      </c>
      <c r="K93" s="14">
        <f>IFERROR(__xludf.DUMMYFUNCTION("""COMPUTED_VALUE"""),4564.0)</f>
        <v>4564</v>
      </c>
      <c r="L93" s="14" t="str">
        <f t="shared" si="4"/>
        <v>Emailmarketing</v>
      </c>
      <c r="M93" s="14" t="str">
        <f t="shared" si="5"/>
        <v>CHQ</v>
      </c>
    </row>
    <row r="94">
      <c r="A94" s="8" t="s">
        <v>111</v>
      </c>
      <c r="B94" s="13" t="s">
        <v>24</v>
      </c>
      <c r="C94" s="13">
        <v>69900.0</v>
      </c>
      <c r="D94" s="14" t="str">
        <f t="shared" si="1"/>
        <v> VfS/SocialMedia/20221123/premium_quality_shoes/4565 </v>
      </c>
      <c r="E94" s="14" t="str">
        <f t="shared" si="2"/>
        <v>VfS/SocialMedia/20221123/premium_quality_shoes/4565</v>
      </c>
      <c r="F94" s="14" t="str">
        <f t="shared" si="3"/>
        <v>Vfs/Socialmedia/20221123/Premium_Quality_Shoes/4565</v>
      </c>
      <c r="G94" s="14" t="str">
        <f>IFERROR(__xludf.DUMMYFUNCTION("split(F94,""/"")"),"Vfs")</f>
        <v>Vfs</v>
      </c>
      <c r="H94" s="14" t="str">
        <f>IFERROR(__xludf.DUMMYFUNCTION("""COMPUTED_VALUE"""),"Socialmedia")</f>
        <v>Socialmedia</v>
      </c>
      <c r="I94" s="14">
        <f>IFERROR(__xludf.DUMMYFUNCTION("""COMPUTED_VALUE"""),2.0221123E7)</f>
        <v>20221123</v>
      </c>
      <c r="J94" s="14" t="str">
        <f>IFERROR(__xludf.DUMMYFUNCTION("""COMPUTED_VALUE"""),"Premium_Quality_Shoes")</f>
        <v>Premium_Quality_Shoes</v>
      </c>
      <c r="K94" s="14">
        <f>IFERROR(__xludf.DUMMYFUNCTION("""COMPUTED_VALUE"""),4565.0)</f>
        <v>4565</v>
      </c>
      <c r="L94" s="14" t="str">
        <f t="shared" si="4"/>
        <v>Socialmedia</v>
      </c>
      <c r="M94" s="14" t="str">
        <f t="shared" si="5"/>
        <v>VFS</v>
      </c>
    </row>
    <row r="95">
      <c r="A95" s="8" t="s">
        <v>112</v>
      </c>
      <c r="B95" s="13" t="s">
        <v>24</v>
      </c>
      <c r="C95" s="13">
        <v>39400.0</v>
      </c>
      <c r="D95" s="14" t="str">
        <f t="shared" si="1"/>
        <v> VIN/OfflINe &amp;/20221127/items_below_500/4566 </v>
      </c>
      <c r="E95" s="14" t="str">
        <f t="shared" si="2"/>
        <v>VIN/OfflINe &amp;/20221127/items_below_500/4566</v>
      </c>
      <c r="F95" s="14" t="str">
        <f t="shared" si="3"/>
        <v>Vin/Offline &amp;/20221127/Items_Below_500/4566</v>
      </c>
      <c r="G95" s="14" t="str">
        <f>IFERROR(__xludf.DUMMYFUNCTION("split(F95,""/"")"),"Vin")</f>
        <v>Vin</v>
      </c>
      <c r="H95" s="14" t="str">
        <f>IFERROR(__xludf.DUMMYFUNCTION("""COMPUTED_VALUE"""),"Offline &amp;")</f>
        <v>Offline &amp;</v>
      </c>
      <c r="I95" s="14">
        <f>IFERROR(__xludf.DUMMYFUNCTION("""COMPUTED_VALUE"""),2.0221127E7)</f>
        <v>20221127</v>
      </c>
      <c r="J95" s="14" t="str">
        <f>IFERROR(__xludf.DUMMYFUNCTION("""COMPUTED_VALUE"""),"Items_Below_500")</f>
        <v>Items_Below_500</v>
      </c>
      <c r="K95" s="14">
        <f>IFERROR(__xludf.DUMMYFUNCTION("""COMPUTED_VALUE"""),4566.0)</f>
        <v>4566</v>
      </c>
      <c r="L95" s="14" t="str">
        <f t="shared" si="4"/>
        <v>Offline</v>
      </c>
      <c r="M95" s="14" t="str">
        <f t="shared" si="5"/>
        <v>VIN</v>
      </c>
    </row>
    <row r="96">
      <c r="A96" s="8" t="s">
        <v>80</v>
      </c>
      <c r="B96" s="13" t="s">
        <v>25</v>
      </c>
      <c r="C96" s="13">
        <v>75700.0</v>
      </c>
      <c r="D96" s="14" t="str">
        <f t="shared" si="1"/>
        <v> CHQ/OnlineDisplay/20221214/premium_tshirt/5676 </v>
      </c>
      <c r="E96" s="14" t="str">
        <f t="shared" si="2"/>
        <v>CHQ/OnlineDisplay/20221214/premium_tshirt/5676</v>
      </c>
      <c r="F96" s="14" t="str">
        <f t="shared" si="3"/>
        <v>Chq/Onlinedisplay/20221214/Premium_Tshirt/5676</v>
      </c>
      <c r="G96" s="14" t="str">
        <f>IFERROR(__xludf.DUMMYFUNCTION("split(F96,""/"")"),"Chq")</f>
        <v>Chq</v>
      </c>
      <c r="H96" s="14" t="str">
        <f>IFERROR(__xludf.DUMMYFUNCTION("""COMPUTED_VALUE"""),"Onlinedisplay")</f>
        <v>Onlinedisplay</v>
      </c>
      <c r="I96" s="14">
        <f>IFERROR(__xludf.DUMMYFUNCTION("""COMPUTED_VALUE"""),2.0221214E7)</f>
        <v>20221214</v>
      </c>
      <c r="J96" s="14" t="str">
        <f>IFERROR(__xludf.DUMMYFUNCTION("""COMPUTED_VALUE"""),"Premium_Tshirt")</f>
        <v>Premium_Tshirt</v>
      </c>
      <c r="K96" s="14">
        <f>IFERROR(__xludf.DUMMYFUNCTION("""COMPUTED_VALUE"""),5676.0)</f>
        <v>5676</v>
      </c>
      <c r="L96" s="14" t="str">
        <f t="shared" si="4"/>
        <v>Onlinedisplay</v>
      </c>
      <c r="M96" s="14" t="str">
        <f t="shared" si="5"/>
        <v>CHQ</v>
      </c>
    </row>
    <row r="97">
      <c r="A97" s="8" t="s">
        <v>81</v>
      </c>
      <c r="B97" s="13" t="s">
        <v>25</v>
      </c>
      <c r="C97" s="13">
        <v>91600.0</v>
      </c>
      <c r="D97" s="14" t="str">
        <f t="shared" si="1"/>
        <v> VfS/EmailMarketing/20221219/Sales_60%/4564 </v>
      </c>
      <c r="E97" s="14" t="str">
        <f t="shared" si="2"/>
        <v>VfS/EmailMarketing/20221219/Sales_60%/4564</v>
      </c>
      <c r="F97" s="14" t="str">
        <f t="shared" si="3"/>
        <v>Vfs/Emailmarketing/20221219/Sales_60%/4564</v>
      </c>
      <c r="G97" s="14" t="str">
        <f>IFERROR(__xludf.DUMMYFUNCTION("split(F97,""/"")"),"Vfs")</f>
        <v>Vfs</v>
      </c>
      <c r="H97" s="14" t="str">
        <f>IFERROR(__xludf.DUMMYFUNCTION("""COMPUTED_VALUE"""),"Emailmarketing")</f>
        <v>Emailmarketing</v>
      </c>
      <c r="I97" s="14">
        <f>IFERROR(__xludf.DUMMYFUNCTION("""COMPUTED_VALUE"""),2.0221219E7)</f>
        <v>20221219</v>
      </c>
      <c r="J97" s="14" t="str">
        <f>IFERROR(__xludf.DUMMYFUNCTION("""COMPUTED_VALUE"""),"Sales_60%")</f>
        <v>Sales_60%</v>
      </c>
      <c r="K97" s="14">
        <f>IFERROR(__xludf.DUMMYFUNCTION("""COMPUTED_VALUE"""),4564.0)</f>
        <v>4564</v>
      </c>
      <c r="L97" s="14" t="str">
        <f t="shared" si="4"/>
        <v>Emailmarketing</v>
      </c>
      <c r="M97" s="14" t="str">
        <f t="shared" si="5"/>
        <v>VFS</v>
      </c>
    </row>
    <row r="98">
      <c r="A98" s="8" t="s">
        <v>113</v>
      </c>
      <c r="B98" s="13" t="s">
        <v>25</v>
      </c>
      <c r="C98" s="8">
        <v>16900.0</v>
      </c>
      <c r="D98" s="14" t="str">
        <f t="shared" si="1"/>
        <v> NEFT/SocialMedia/20221225/premium_quality_shoes/4565 </v>
      </c>
      <c r="E98" s="14" t="str">
        <f t="shared" si="2"/>
        <v>NEFT/SocialMedia/20221225/premium_quality_shoes/4565</v>
      </c>
      <c r="F98" s="14" t="str">
        <f t="shared" si="3"/>
        <v>Neft/Socialmedia/20221225/Premium_Quality_Shoes/4565</v>
      </c>
      <c r="G98" s="14" t="str">
        <f>IFERROR(__xludf.DUMMYFUNCTION("split(F98,""/"")"),"Neft")</f>
        <v>Neft</v>
      </c>
      <c r="H98" s="14" t="str">
        <f>IFERROR(__xludf.DUMMYFUNCTION("""COMPUTED_VALUE"""),"Socialmedia")</f>
        <v>Socialmedia</v>
      </c>
      <c r="I98" s="14">
        <f>IFERROR(__xludf.DUMMYFUNCTION("""COMPUTED_VALUE"""),2.0221225E7)</f>
        <v>20221225</v>
      </c>
      <c r="J98" s="14" t="str">
        <f>IFERROR(__xludf.DUMMYFUNCTION("""COMPUTED_VALUE"""),"Premium_Quality_Shoes")</f>
        <v>Premium_Quality_Shoes</v>
      </c>
      <c r="K98" s="14">
        <f>IFERROR(__xludf.DUMMYFUNCTION("""COMPUTED_VALUE"""),4565.0)</f>
        <v>4565</v>
      </c>
      <c r="L98" s="14" t="str">
        <f t="shared" si="4"/>
        <v>Socialmedia</v>
      </c>
      <c r="M98" s="14" t="str">
        <f t="shared" si="5"/>
        <v>NEFT</v>
      </c>
    </row>
    <row r="99">
      <c r="A99" s="8" t="s">
        <v>83</v>
      </c>
      <c r="B99" s="13" t="s">
        <v>25</v>
      </c>
      <c r="C99" s="13">
        <v>83500.0</v>
      </c>
      <c r="D99" s="14" t="str">
        <f t="shared" si="1"/>
        <v> CHQ/Offline &amp;/20221230/items_below_500/4566 </v>
      </c>
      <c r="E99" s="14" t="str">
        <f t="shared" si="2"/>
        <v>CHQ/Offline &amp;/20221230/items_below_500/4566</v>
      </c>
      <c r="F99" s="14" t="str">
        <f t="shared" si="3"/>
        <v>Chq/Offline &amp;/20221230/Items_Below_500/4566</v>
      </c>
      <c r="G99" s="14" t="str">
        <f>IFERROR(__xludf.DUMMYFUNCTION("split(F99,""/"")"),"Chq")</f>
        <v>Chq</v>
      </c>
      <c r="H99" s="14" t="str">
        <f>IFERROR(__xludf.DUMMYFUNCTION("""COMPUTED_VALUE"""),"Offline &amp;")</f>
        <v>Offline &amp;</v>
      </c>
      <c r="I99" s="14">
        <f>IFERROR(__xludf.DUMMYFUNCTION("""COMPUTED_VALUE"""),2.022123E7)</f>
        <v>20221230</v>
      </c>
      <c r="J99" s="14" t="str">
        <f>IFERROR(__xludf.DUMMYFUNCTION("""COMPUTED_VALUE"""),"Items_Below_500")</f>
        <v>Items_Below_500</v>
      </c>
      <c r="K99" s="14">
        <f>IFERROR(__xludf.DUMMYFUNCTION("""COMPUTED_VALUE"""),4566.0)</f>
        <v>4566</v>
      </c>
      <c r="L99" s="14" t="str">
        <f t="shared" si="4"/>
        <v>Offline</v>
      </c>
      <c r="M99" s="14" t="str">
        <f t="shared" si="5"/>
        <v>CHQ</v>
      </c>
    </row>
    <row r="100">
      <c r="A100" s="8" t="s">
        <v>114</v>
      </c>
      <c r="B100" s="13" t="s">
        <v>11</v>
      </c>
      <c r="C100" s="13">
        <v>46000.0</v>
      </c>
      <c r="D100" s="14" t="str">
        <f t="shared" si="1"/>
        <v> VfS/SearchEngine/20221007/buy_one_get_one/3455 </v>
      </c>
      <c r="E100" s="14" t="str">
        <f t="shared" si="2"/>
        <v>VfS/SearchEngine/20221007/buy_one_get_one/3455</v>
      </c>
      <c r="F100" s="14" t="str">
        <f t="shared" si="3"/>
        <v>Vfs/Searchengine/20221007/Buy_One_Get_One/3455</v>
      </c>
      <c r="G100" s="14" t="str">
        <f>IFERROR(__xludf.DUMMYFUNCTION("split(F100,""/"")"),"Vfs")</f>
        <v>Vfs</v>
      </c>
      <c r="H100" s="14" t="str">
        <f>IFERROR(__xludf.DUMMYFUNCTION("""COMPUTED_VALUE"""),"Searchengine")</f>
        <v>Searchengine</v>
      </c>
      <c r="I100" s="14">
        <f>IFERROR(__xludf.DUMMYFUNCTION("""COMPUTED_VALUE"""),2.0221007E7)</f>
        <v>20221007</v>
      </c>
      <c r="J100" s="14" t="str">
        <f>IFERROR(__xludf.DUMMYFUNCTION("""COMPUTED_VALUE"""),"Buy_One_Get_One")</f>
        <v>Buy_One_Get_One</v>
      </c>
      <c r="K100" s="14">
        <f>IFERROR(__xludf.DUMMYFUNCTION("""COMPUTED_VALUE"""),3455.0)</f>
        <v>3455</v>
      </c>
      <c r="L100" s="14" t="str">
        <f t="shared" si="4"/>
        <v>Searchengine</v>
      </c>
      <c r="M100" s="14" t="str">
        <f t="shared" si="5"/>
        <v>VFS</v>
      </c>
    </row>
    <row r="101">
      <c r="A101" s="8" t="s">
        <v>115</v>
      </c>
      <c r="B101" s="13" t="s">
        <v>25</v>
      </c>
      <c r="C101" s="13">
        <v>43600.0</v>
      </c>
      <c r="D101" s="14" t="str">
        <f t="shared" si="1"/>
        <v> VIN/SearchEngine/20221210/Jeans_under_999/5666 </v>
      </c>
      <c r="E101" s="14" t="str">
        <f t="shared" si="2"/>
        <v>VIN/SearchEngine/20221210/Jeans_under_999/5666</v>
      </c>
      <c r="F101" s="14" t="str">
        <f t="shared" si="3"/>
        <v>Vin/Searchengine/20221210/Jeans_Under_999/5666</v>
      </c>
      <c r="G101" s="14" t="str">
        <f>IFERROR(__xludf.DUMMYFUNCTION("split(F101,""/"")"),"Vin")</f>
        <v>Vin</v>
      </c>
      <c r="H101" s="14" t="str">
        <f>IFERROR(__xludf.DUMMYFUNCTION("""COMPUTED_VALUE"""),"Searchengine")</f>
        <v>Searchengine</v>
      </c>
      <c r="I101" s="14">
        <f>IFERROR(__xludf.DUMMYFUNCTION("""COMPUTED_VALUE"""),2.022121E7)</f>
        <v>20221210</v>
      </c>
      <c r="J101" s="14" t="str">
        <f>IFERROR(__xludf.DUMMYFUNCTION("""COMPUTED_VALUE"""),"Jeans_Under_999")</f>
        <v>Jeans_Under_999</v>
      </c>
      <c r="K101" s="14">
        <f>IFERROR(__xludf.DUMMYFUNCTION("""COMPUTED_VALUE"""),5666.0)</f>
        <v>5666</v>
      </c>
      <c r="L101" s="14" t="str">
        <f t="shared" si="4"/>
        <v>Searchengine</v>
      </c>
      <c r="M101" s="14" t="str">
        <f t="shared" si="5"/>
        <v>VIN</v>
      </c>
    </row>
    <row r="102">
      <c r="A102" s="8" t="s">
        <v>86</v>
      </c>
      <c r="B102" s="13" t="s">
        <v>11</v>
      </c>
      <c r="C102" s="13">
        <v>77400.0</v>
      </c>
      <c r="D102" s="14" t="str">
        <f t="shared" si="1"/>
        <v> NEFT/OnlineDisplay/20221015/premium_tshirt/5676 </v>
      </c>
      <c r="E102" s="14" t="str">
        <f t="shared" si="2"/>
        <v>NEFT/OnlineDisplay/20221015/premium_tshirt/5676</v>
      </c>
      <c r="F102" s="14" t="str">
        <f t="shared" si="3"/>
        <v>Neft/Onlinedisplay/20221015/Premium_Tshirt/5676</v>
      </c>
      <c r="G102" s="14" t="str">
        <f>IFERROR(__xludf.DUMMYFUNCTION("split(F102,""/"")"),"Neft")</f>
        <v>Neft</v>
      </c>
      <c r="H102" s="14" t="str">
        <f>IFERROR(__xludf.DUMMYFUNCTION("""COMPUTED_VALUE"""),"Onlinedisplay")</f>
        <v>Onlinedisplay</v>
      </c>
      <c r="I102" s="14">
        <f>IFERROR(__xludf.DUMMYFUNCTION("""COMPUTED_VALUE"""),2.0221015E7)</f>
        <v>20221015</v>
      </c>
      <c r="J102" s="14" t="str">
        <f>IFERROR(__xludf.DUMMYFUNCTION("""COMPUTED_VALUE"""),"Premium_Tshirt")</f>
        <v>Premium_Tshirt</v>
      </c>
      <c r="K102" s="14">
        <f>IFERROR(__xludf.DUMMYFUNCTION("""COMPUTED_VALUE"""),5676.0)</f>
        <v>5676</v>
      </c>
      <c r="L102" s="14" t="str">
        <f t="shared" si="4"/>
        <v>Onlinedisplay</v>
      </c>
      <c r="M102" s="14" t="str">
        <f t="shared" si="5"/>
        <v>NEFT</v>
      </c>
    </row>
    <row r="103">
      <c r="A103" s="8" t="s">
        <v>116</v>
      </c>
      <c r="B103" s="13" t="s">
        <v>11</v>
      </c>
      <c r="C103" s="13">
        <v>44900.0</v>
      </c>
      <c r="D103" s="14" t="str">
        <f t="shared" si="1"/>
        <v> CHQ/EmailMarketing &amp;/20221019/Sales_60%/4564 </v>
      </c>
      <c r="E103" s="14" t="str">
        <f t="shared" si="2"/>
        <v>CHQ/EmailMarketing &amp;/20221019/Sales_60%/4564</v>
      </c>
      <c r="F103" s="14" t="str">
        <f t="shared" si="3"/>
        <v>Chq/Emailmarketing &amp;/20221019/Sales_60%/4564</v>
      </c>
      <c r="G103" s="14" t="str">
        <f>IFERROR(__xludf.DUMMYFUNCTION("split(F103,""/"")"),"Chq")</f>
        <v>Chq</v>
      </c>
      <c r="H103" s="14" t="str">
        <f>IFERROR(__xludf.DUMMYFUNCTION("""COMPUTED_VALUE"""),"Emailmarketing &amp;")</f>
        <v>Emailmarketing &amp;</v>
      </c>
      <c r="I103" s="14">
        <f>IFERROR(__xludf.DUMMYFUNCTION("""COMPUTED_VALUE"""),2.0221019E7)</f>
        <v>20221019</v>
      </c>
      <c r="J103" s="14" t="str">
        <f>IFERROR(__xludf.DUMMYFUNCTION("""COMPUTED_VALUE"""),"Sales_60%")</f>
        <v>Sales_60%</v>
      </c>
      <c r="K103" s="14">
        <f>IFERROR(__xludf.DUMMYFUNCTION("""COMPUTED_VALUE"""),4564.0)</f>
        <v>4564</v>
      </c>
      <c r="L103" s="14" t="str">
        <f t="shared" si="4"/>
        <v>Emailmarketing</v>
      </c>
      <c r="M103" s="14" t="str">
        <f t="shared" si="5"/>
        <v>CHQ</v>
      </c>
    </row>
    <row r="104">
      <c r="A104" s="8" t="s">
        <v>88</v>
      </c>
      <c r="B104" s="13" t="s">
        <v>24</v>
      </c>
      <c r="C104" s="13">
        <v>62400.0</v>
      </c>
      <c r="D104" s="14" t="str">
        <f t="shared" si="1"/>
        <v> VfS/SocialMedia/20221101/premium_quality_shoes/4565 </v>
      </c>
      <c r="E104" s="14" t="str">
        <f t="shared" si="2"/>
        <v>VfS/SocialMedia/20221101/premium_quality_shoes/4565</v>
      </c>
      <c r="F104" s="14" t="str">
        <f t="shared" si="3"/>
        <v>Vfs/Socialmedia/20221101/Premium_Quality_Shoes/4565</v>
      </c>
      <c r="G104" s="14" t="str">
        <f>IFERROR(__xludf.DUMMYFUNCTION("split(F104,""/"")"),"Vfs")</f>
        <v>Vfs</v>
      </c>
      <c r="H104" s="14" t="str">
        <f>IFERROR(__xludf.DUMMYFUNCTION("""COMPUTED_VALUE"""),"Socialmedia")</f>
        <v>Socialmedia</v>
      </c>
      <c r="I104" s="14">
        <f>IFERROR(__xludf.DUMMYFUNCTION("""COMPUTED_VALUE"""),2.0221101E7)</f>
        <v>20221101</v>
      </c>
      <c r="J104" s="14" t="str">
        <f>IFERROR(__xludf.DUMMYFUNCTION("""COMPUTED_VALUE"""),"Premium_Quality_Shoes")</f>
        <v>Premium_Quality_Shoes</v>
      </c>
      <c r="K104" s="14">
        <f>IFERROR(__xludf.DUMMYFUNCTION("""COMPUTED_VALUE"""),4565.0)</f>
        <v>4565</v>
      </c>
      <c r="L104" s="14" t="str">
        <f t="shared" si="4"/>
        <v>Socialmedia</v>
      </c>
      <c r="M104" s="14" t="str">
        <f t="shared" si="5"/>
        <v>VFS</v>
      </c>
    </row>
    <row r="105">
      <c r="A105" s="8" t="s">
        <v>89</v>
      </c>
      <c r="B105" s="13" t="s">
        <v>11</v>
      </c>
      <c r="C105" s="13">
        <v>118400.0</v>
      </c>
      <c r="D105" s="14" t="str">
        <f t="shared" si="1"/>
        <v> VIN/OfflINe &amp;/20221026/items_below_500/4566 </v>
      </c>
      <c r="E105" s="14" t="str">
        <f t="shared" si="2"/>
        <v>VIN/OfflINe &amp;/20221026/items_below_500/4566</v>
      </c>
      <c r="F105" s="14" t="str">
        <f t="shared" si="3"/>
        <v>Vin/Offline &amp;/20221026/Items_Below_500/4566</v>
      </c>
      <c r="G105" s="14" t="str">
        <f>IFERROR(__xludf.DUMMYFUNCTION("split(F105,""/"")"),"Vin")</f>
        <v>Vin</v>
      </c>
      <c r="H105" s="14" t="str">
        <f>IFERROR(__xludf.DUMMYFUNCTION("""COMPUTED_VALUE"""),"Offline &amp;")</f>
        <v>Offline &amp;</v>
      </c>
      <c r="I105" s="14">
        <f>IFERROR(__xludf.DUMMYFUNCTION("""COMPUTED_VALUE"""),2.0221026E7)</f>
        <v>20221026</v>
      </c>
      <c r="J105" s="14" t="str">
        <f>IFERROR(__xludf.DUMMYFUNCTION("""COMPUTED_VALUE"""),"Items_Below_500")</f>
        <v>Items_Below_500</v>
      </c>
      <c r="K105" s="14">
        <f>IFERROR(__xludf.DUMMYFUNCTION("""COMPUTED_VALUE"""),4566.0)</f>
        <v>4566</v>
      </c>
      <c r="L105" s="14" t="str">
        <f t="shared" si="4"/>
        <v>Offline</v>
      </c>
      <c r="M105" s="14" t="str">
        <f t="shared" si="5"/>
        <v>VIN</v>
      </c>
    </row>
    <row r="106">
      <c r="A106" s="8" t="s">
        <v>117</v>
      </c>
      <c r="B106" s="13" t="s">
        <v>11</v>
      </c>
      <c r="C106" s="13">
        <v>45900.0</v>
      </c>
      <c r="D106" s="14" t="str">
        <f t="shared" si="1"/>
        <v> CHQ/OnlineDisplay/20221002/premium_tshirt/5676 </v>
      </c>
      <c r="E106" s="14" t="str">
        <f t="shared" si="2"/>
        <v>CHQ/OnlineDisplay/20221002/premium_tshirt/5676</v>
      </c>
      <c r="F106" s="14" t="str">
        <f t="shared" si="3"/>
        <v>Chq/Onlinedisplay/20221002/Premium_Tshirt/5676</v>
      </c>
      <c r="G106" s="14" t="str">
        <f>IFERROR(__xludf.DUMMYFUNCTION("split(F106,""/"")"),"Chq")</f>
        <v>Chq</v>
      </c>
      <c r="H106" s="14" t="str">
        <f>IFERROR(__xludf.DUMMYFUNCTION("""COMPUTED_VALUE"""),"Onlinedisplay")</f>
        <v>Onlinedisplay</v>
      </c>
      <c r="I106" s="14">
        <f>IFERROR(__xludf.DUMMYFUNCTION("""COMPUTED_VALUE"""),2.0221002E7)</f>
        <v>20221002</v>
      </c>
      <c r="J106" s="14" t="str">
        <f>IFERROR(__xludf.DUMMYFUNCTION("""COMPUTED_VALUE"""),"Premium_Tshirt")</f>
        <v>Premium_Tshirt</v>
      </c>
      <c r="K106" s="14">
        <f>IFERROR(__xludf.DUMMYFUNCTION("""COMPUTED_VALUE"""),5676.0)</f>
        <v>5676</v>
      </c>
      <c r="L106" s="14" t="str">
        <f t="shared" si="4"/>
        <v>Onlinedisplay</v>
      </c>
      <c r="M106" s="14" t="str">
        <f t="shared" si="5"/>
        <v>CHQ</v>
      </c>
    </row>
    <row r="107">
      <c r="A107" s="8" t="s">
        <v>118</v>
      </c>
      <c r="B107" s="13" t="s">
        <v>11</v>
      </c>
      <c r="C107" s="13">
        <v>71900.0</v>
      </c>
      <c r="D107" s="14" t="str">
        <f t="shared" si="1"/>
        <v> VfS/EmailMarketing/20221017/Sales_60%/4564 </v>
      </c>
      <c r="E107" s="14" t="str">
        <f t="shared" si="2"/>
        <v>VfS/EmailMarketing/20221017/Sales_60%/4564</v>
      </c>
      <c r="F107" s="14" t="str">
        <f t="shared" si="3"/>
        <v>Vfs/Emailmarketing/20221017/Sales_60%/4564</v>
      </c>
      <c r="G107" s="14" t="str">
        <f>IFERROR(__xludf.DUMMYFUNCTION("split(F107,""/"")"),"Vfs")</f>
        <v>Vfs</v>
      </c>
      <c r="H107" s="14" t="str">
        <f>IFERROR(__xludf.DUMMYFUNCTION("""COMPUTED_VALUE"""),"Emailmarketing")</f>
        <v>Emailmarketing</v>
      </c>
      <c r="I107" s="14">
        <f>IFERROR(__xludf.DUMMYFUNCTION("""COMPUTED_VALUE"""),2.0221017E7)</f>
        <v>20221017</v>
      </c>
      <c r="J107" s="14" t="str">
        <f>IFERROR(__xludf.DUMMYFUNCTION("""COMPUTED_VALUE"""),"Sales_60%")</f>
        <v>Sales_60%</v>
      </c>
      <c r="K107" s="14">
        <f>IFERROR(__xludf.DUMMYFUNCTION("""COMPUTED_VALUE"""),4564.0)</f>
        <v>4564</v>
      </c>
      <c r="L107" s="14" t="str">
        <f t="shared" si="4"/>
        <v>Emailmarketing</v>
      </c>
      <c r="M107" s="14" t="str">
        <f t="shared" si="5"/>
        <v>VFS</v>
      </c>
    </row>
    <row r="108">
      <c r="A108" s="8" t="s">
        <v>119</v>
      </c>
      <c r="B108" s="13" t="s">
        <v>25</v>
      </c>
      <c r="C108" s="13">
        <v>63800.0</v>
      </c>
      <c r="D108" s="14" t="str">
        <f t="shared" si="1"/>
        <v> NEFT/SocialMedia/20221205/premium_quality_shoes/4565 </v>
      </c>
      <c r="E108" s="14" t="str">
        <f t="shared" si="2"/>
        <v>NEFT/SocialMedia/20221205/premium_quality_shoes/4565</v>
      </c>
      <c r="F108" s="14" t="str">
        <f t="shared" si="3"/>
        <v>Neft/Socialmedia/20221205/Premium_Quality_Shoes/4565</v>
      </c>
      <c r="G108" s="14" t="str">
        <f>IFERROR(__xludf.DUMMYFUNCTION("split(F108,""/"")"),"Neft")</f>
        <v>Neft</v>
      </c>
      <c r="H108" s="14" t="str">
        <f>IFERROR(__xludf.DUMMYFUNCTION("""COMPUTED_VALUE"""),"Socialmedia")</f>
        <v>Socialmedia</v>
      </c>
      <c r="I108" s="14">
        <f>IFERROR(__xludf.DUMMYFUNCTION("""COMPUTED_VALUE"""),2.0221205E7)</f>
        <v>20221205</v>
      </c>
      <c r="J108" s="14" t="str">
        <f>IFERROR(__xludf.DUMMYFUNCTION("""COMPUTED_VALUE"""),"Premium_Quality_Shoes")</f>
        <v>Premium_Quality_Shoes</v>
      </c>
      <c r="K108" s="14">
        <f>IFERROR(__xludf.DUMMYFUNCTION("""COMPUTED_VALUE"""),4565.0)</f>
        <v>4565</v>
      </c>
      <c r="L108" s="14" t="str">
        <f t="shared" si="4"/>
        <v>Socialmedia</v>
      </c>
      <c r="M108" s="14" t="str">
        <f t="shared" si="5"/>
        <v>NEFT</v>
      </c>
    </row>
    <row r="109">
      <c r="A109" s="8" t="s">
        <v>120</v>
      </c>
      <c r="B109" s="13" t="s">
        <v>25</v>
      </c>
      <c r="C109" s="13">
        <v>63800.0</v>
      </c>
      <c r="D109" s="14" t="str">
        <f t="shared" si="1"/>
        <v> CHQ/Offline &amp;/20221208/items_below_500/4566 </v>
      </c>
      <c r="E109" s="14" t="str">
        <f t="shared" si="2"/>
        <v>CHQ/Offline &amp;/20221208/items_below_500/4566</v>
      </c>
      <c r="F109" s="14" t="str">
        <f t="shared" si="3"/>
        <v>Chq/Offline &amp;/20221208/Items_Below_500/4566</v>
      </c>
      <c r="G109" s="14" t="str">
        <f>IFERROR(__xludf.DUMMYFUNCTION("split(F109,""/"")"),"Chq")</f>
        <v>Chq</v>
      </c>
      <c r="H109" s="14" t="str">
        <f>IFERROR(__xludf.DUMMYFUNCTION("""COMPUTED_VALUE"""),"Offline &amp;")</f>
        <v>Offline &amp;</v>
      </c>
      <c r="I109" s="14">
        <f>IFERROR(__xludf.DUMMYFUNCTION("""COMPUTED_VALUE"""),2.0221208E7)</f>
        <v>20221208</v>
      </c>
      <c r="J109" s="14" t="str">
        <f>IFERROR(__xludf.DUMMYFUNCTION("""COMPUTED_VALUE"""),"Items_Below_500")</f>
        <v>Items_Below_500</v>
      </c>
      <c r="K109" s="14">
        <f>IFERROR(__xludf.DUMMYFUNCTION("""COMPUTED_VALUE"""),4566.0)</f>
        <v>4566</v>
      </c>
      <c r="L109" s="14" t="str">
        <f t="shared" si="4"/>
        <v>Offline</v>
      </c>
      <c r="M109" s="14" t="str">
        <f t="shared" si="5"/>
        <v>CHQ</v>
      </c>
    </row>
    <row r="110">
      <c r="A110" s="8" t="s">
        <v>121</v>
      </c>
      <c r="B110" s="13" t="s">
        <v>11</v>
      </c>
      <c r="C110" s="13">
        <v>80800.0</v>
      </c>
      <c r="D110" s="14" t="str">
        <f t="shared" si="1"/>
        <v> VfS/SocialMedia/20221011/buy_one_get_one/3455 </v>
      </c>
      <c r="E110" s="14" t="str">
        <f t="shared" si="2"/>
        <v>VfS/SocialMedia/20221011/buy_one_get_one/3455</v>
      </c>
      <c r="F110" s="14" t="str">
        <f t="shared" si="3"/>
        <v>Vfs/Socialmedia/20221011/Buy_One_Get_One/3455</v>
      </c>
      <c r="G110" s="14" t="str">
        <f>IFERROR(__xludf.DUMMYFUNCTION("split(F110,""/"")"),"Vfs")</f>
        <v>Vfs</v>
      </c>
      <c r="H110" s="14" t="str">
        <f>IFERROR(__xludf.DUMMYFUNCTION("""COMPUTED_VALUE"""),"Socialmedia")</f>
        <v>Socialmedia</v>
      </c>
      <c r="I110" s="14">
        <f>IFERROR(__xludf.DUMMYFUNCTION("""COMPUTED_VALUE"""),2.0221011E7)</f>
        <v>20221011</v>
      </c>
      <c r="J110" s="14" t="str">
        <f>IFERROR(__xludf.DUMMYFUNCTION("""COMPUTED_VALUE"""),"Buy_One_Get_One")</f>
        <v>Buy_One_Get_One</v>
      </c>
      <c r="K110" s="14">
        <f>IFERROR(__xludf.DUMMYFUNCTION("""COMPUTED_VALUE"""),3455.0)</f>
        <v>3455</v>
      </c>
      <c r="L110" s="14" t="str">
        <f t="shared" si="4"/>
        <v>Socialmedia</v>
      </c>
      <c r="M110" s="14" t="str">
        <f t="shared" si="5"/>
        <v>VFS</v>
      </c>
    </row>
    <row r="111">
      <c r="A111" s="8" t="s">
        <v>122</v>
      </c>
      <c r="B111" s="13" t="s">
        <v>24</v>
      </c>
      <c r="C111" s="13">
        <v>60500.0</v>
      </c>
      <c r="D111" s="14" t="str">
        <f t="shared" si="1"/>
        <v> VIN/SearchEngine/20221114/Jeans_under_999/5666 </v>
      </c>
      <c r="E111" s="14" t="str">
        <f t="shared" si="2"/>
        <v>VIN/SearchEngine/20221114/Jeans_under_999/5666</v>
      </c>
      <c r="F111" s="14" t="str">
        <f t="shared" si="3"/>
        <v>Vin/Searchengine/20221114/Jeans_Under_999/5666</v>
      </c>
      <c r="G111" s="14" t="str">
        <f>IFERROR(__xludf.DUMMYFUNCTION("split(F111,""/"")"),"Vin")</f>
        <v>Vin</v>
      </c>
      <c r="H111" s="14" t="str">
        <f>IFERROR(__xludf.DUMMYFUNCTION("""COMPUTED_VALUE"""),"Searchengine")</f>
        <v>Searchengine</v>
      </c>
      <c r="I111" s="14">
        <f>IFERROR(__xludf.DUMMYFUNCTION("""COMPUTED_VALUE"""),2.0221114E7)</f>
        <v>20221114</v>
      </c>
      <c r="J111" s="14" t="str">
        <f>IFERROR(__xludf.DUMMYFUNCTION("""COMPUTED_VALUE"""),"Jeans_Under_999")</f>
        <v>Jeans_Under_999</v>
      </c>
      <c r="K111" s="14">
        <f>IFERROR(__xludf.DUMMYFUNCTION("""COMPUTED_VALUE"""),5666.0)</f>
        <v>5666</v>
      </c>
      <c r="L111" s="14" t="str">
        <f t="shared" si="4"/>
        <v>Searchengine</v>
      </c>
      <c r="M111" s="14" t="str">
        <f t="shared" si="5"/>
        <v>VIN</v>
      </c>
    </row>
    <row r="112">
      <c r="A112" s="8" t="s">
        <v>123</v>
      </c>
      <c r="B112" s="13" t="s">
        <v>24</v>
      </c>
      <c r="C112" s="13">
        <v>65100.0</v>
      </c>
      <c r="D112" s="14" t="str">
        <f t="shared" si="1"/>
        <v> NEFT/OnlineDisplay/20221117/premium_tshirt/5676 </v>
      </c>
      <c r="E112" s="14" t="str">
        <f t="shared" si="2"/>
        <v>NEFT/OnlineDisplay/20221117/premium_tshirt/5676</v>
      </c>
      <c r="F112" s="14" t="str">
        <f t="shared" si="3"/>
        <v>Neft/Onlinedisplay/20221117/Premium_Tshirt/5676</v>
      </c>
      <c r="G112" s="14" t="str">
        <f>IFERROR(__xludf.DUMMYFUNCTION("split(F112,""/"")"),"Neft")</f>
        <v>Neft</v>
      </c>
      <c r="H112" s="14" t="str">
        <f>IFERROR(__xludf.DUMMYFUNCTION("""COMPUTED_VALUE"""),"Onlinedisplay")</f>
        <v>Onlinedisplay</v>
      </c>
      <c r="I112" s="14">
        <f>IFERROR(__xludf.DUMMYFUNCTION("""COMPUTED_VALUE"""),2.0221117E7)</f>
        <v>20221117</v>
      </c>
      <c r="J112" s="14" t="str">
        <f>IFERROR(__xludf.DUMMYFUNCTION("""COMPUTED_VALUE"""),"Premium_Tshirt")</f>
        <v>Premium_Tshirt</v>
      </c>
      <c r="K112" s="14">
        <f>IFERROR(__xludf.DUMMYFUNCTION("""COMPUTED_VALUE"""),5676.0)</f>
        <v>5676</v>
      </c>
      <c r="L112" s="14" t="str">
        <f t="shared" si="4"/>
        <v>Onlinedisplay</v>
      </c>
      <c r="M112" s="14" t="str">
        <f t="shared" si="5"/>
        <v>NEFT</v>
      </c>
    </row>
    <row r="113">
      <c r="A113" s="8" t="s">
        <v>124</v>
      </c>
      <c r="B113" s="13" t="s">
        <v>24</v>
      </c>
      <c r="C113" s="13">
        <v>56800.0</v>
      </c>
      <c r="D113" s="14" t="str">
        <f t="shared" si="1"/>
        <v> CHQ/EmailMarketing &amp;/20221120/Sales_60%/4564 </v>
      </c>
      <c r="E113" s="14" t="str">
        <f t="shared" si="2"/>
        <v>CHQ/EmailMarketing &amp;/20221120/Sales_60%/4564</v>
      </c>
      <c r="F113" s="14" t="str">
        <f t="shared" si="3"/>
        <v>Chq/Emailmarketing &amp;/20221120/Sales_60%/4564</v>
      </c>
      <c r="G113" s="14" t="str">
        <f>IFERROR(__xludf.DUMMYFUNCTION("split(F113,""/"")"),"Chq")</f>
        <v>Chq</v>
      </c>
      <c r="H113" s="14" t="str">
        <f>IFERROR(__xludf.DUMMYFUNCTION("""COMPUTED_VALUE"""),"Emailmarketing &amp;")</f>
        <v>Emailmarketing &amp;</v>
      </c>
      <c r="I113" s="14">
        <f>IFERROR(__xludf.DUMMYFUNCTION("""COMPUTED_VALUE"""),2.022112E7)</f>
        <v>20221120</v>
      </c>
      <c r="J113" s="14" t="str">
        <f>IFERROR(__xludf.DUMMYFUNCTION("""COMPUTED_VALUE"""),"Sales_60%")</f>
        <v>Sales_60%</v>
      </c>
      <c r="K113" s="14">
        <f>IFERROR(__xludf.DUMMYFUNCTION("""COMPUTED_VALUE"""),4564.0)</f>
        <v>4564</v>
      </c>
      <c r="L113" s="14" t="str">
        <f t="shared" si="4"/>
        <v>Emailmarketing</v>
      </c>
      <c r="M113" s="14" t="str">
        <f t="shared" si="5"/>
        <v>CHQ</v>
      </c>
    </row>
    <row r="114">
      <c r="A114" s="8" t="s">
        <v>111</v>
      </c>
      <c r="B114" s="13" t="s">
        <v>24</v>
      </c>
      <c r="C114" s="13">
        <v>87000.0</v>
      </c>
      <c r="D114" s="14" t="str">
        <f t="shared" si="1"/>
        <v> VfS/SocialMedia/20221123/premium_quality_shoes/4565 </v>
      </c>
      <c r="E114" s="14" t="str">
        <f t="shared" si="2"/>
        <v>VfS/SocialMedia/20221123/premium_quality_shoes/4565</v>
      </c>
      <c r="F114" s="14" t="str">
        <f t="shared" si="3"/>
        <v>Vfs/Socialmedia/20221123/Premium_Quality_Shoes/4565</v>
      </c>
      <c r="G114" s="14" t="str">
        <f>IFERROR(__xludf.DUMMYFUNCTION("split(F114,""/"")"),"Vfs")</f>
        <v>Vfs</v>
      </c>
      <c r="H114" s="14" t="str">
        <f>IFERROR(__xludf.DUMMYFUNCTION("""COMPUTED_VALUE"""),"Socialmedia")</f>
        <v>Socialmedia</v>
      </c>
      <c r="I114" s="14">
        <f>IFERROR(__xludf.DUMMYFUNCTION("""COMPUTED_VALUE"""),2.0221123E7)</f>
        <v>20221123</v>
      </c>
      <c r="J114" s="14" t="str">
        <f>IFERROR(__xludf.DUMMYFUNCTION("""COMPUTED_VALUE"""),"Premium_Quality_Shoes")</f>
        <v>Premium_Quality_Shoes</v>
      </c>
      <c r="K114" s="14">
        <f>IFERROR(__xludf.DUMMYFUNCTION("""COMPUTED_VALUE"""),4565.0)</f>
        <v>4565</v>
      </c>
      <c r="L114" s="14" t="str">
        <f t="shared" si="4"/>
        <v>Socialmedia</v>
      </c>
      <c r="M114" s="14" t="str">
        <f t="shared" si="5"/>
        <v>VFS</v>
      </c>
    </row>
    <row r="115">
      <c r="A115" s="8" t="s">
        <v>125</v>
      </c>
      <c r="B115" s="13" t="s">
        <v>24</v>
      </c>
      <c r="C115" s="8">
        <v>10750.0</v>
      </c>
      <c r="D115" s="14" t="str">
        <f t="shared" si="1"/>
        <v> VIN/OfflINe &amp;/20221126/items_below_500/4566 </v>
      </c>
      <c r="E115" s="14" t="str">
        <f t="shared" si="2"/>
        <v>VIN/OfflINe &amp;/20221126/items_below_500/4566</v>
      </c>
      <c r="F115" s="14" t="str">
        <f t="shared" si="3"/>
        <v>Vin/Offline &amp;/20221126/Items_Below_500/4566</v>
      </c>
      <c r="G115" s="14" t="str">
        <f>IFERROR(__xludf.DUMMYFUNCTION("split(F115,""/"")"),"Vin")</f>
        <v>Vin</v>
      </c>
      <c r="H115" s="14" t="str">
        <f>IFERROR(__xludf.DUMMYFUNCTION("""COMPUTED_VALUE"""),"Offline &amp;")</f>
        <v>Offline &amp;</v>
      </c>
      <c r="I115" s="14">
        <f>IFERROR(__xludf.DUMMYFUNCTION("""COMPUTED_VALUE"""),2.0221126E7)</f>
        <v>20221126</v>
      </c>
      <c r="J115" s="14" t="str">
        <f>IFERROR(__xludf.DUMMYFUNCTION("""COMPUTED_VALUE"""),"Items_Below_500")</f>
        <v>Items_Below_500</v>
      </c>
      <c r="K115" s="14">
        <f>IFERROR(__xludf.DUMMYFUNCTION("""COMPUTED_VALUE"""),4566.0)</f>
        <v>4566</v>
      </c>
      <c r="L115" s="14" t="str">
        <f t="shared" si="4"/>
        <v>Offline</v>
      </c>
      <c r="M115" s="14" t="str">
        <f t="shared" si="5"/>
        <v>VIN</v>
      </c>
    </row>
    <row r="116">
      <c r="A116" s="8" t="s">
        <v>126</v>
      </c>
      <c r="B116" s="13" t="s">
        <v>25</v>
      </c>
      <c r="C116" s="13">
        <v>27900.0</v>
      </c>
      <c r="D116" s="14" t="str">
        <f t="shared" si="1"/>
        <v> CHQ/OnlineDisplay/20221201/premium_tshirt/5676 </v>
      </c>
      <c r="E116" s="14" t="str">
        <f t="shared" si="2"/>
        <v>CHQ/OnlineDisplay/20221201/premium_tshirt/5676</v>
      </c>
      <c r="F116" s="14" t="str">
        <f t="shared" si="3"/>
        <v>Chq/Onlinedisplay/20221201/Premium_Tshirt/5676</v>
      </c>
      <c r="G116" s="14" t="str">
        <f>IFERROR(__xludf.DUMMYFUNCTION("split(F116,""/"")"),"Chq")</f>
        <v>Chq</v>
      </c>
      <c r="H116" s="14" t="str">
        <f>IFERROR(__xludf.DUMMYFUNCTION("""COMPUTED_VALUE"""),"Onlinedisplay")</f>
        <v>Onlinedisplay</v>
      </c>
      <c r="I116" s="14">
        <f>IFERROR(__xludf.DUMMYFUNCTION("""COMPUTED_VALUE"""),2.0221201E7)</f>
        <v>20221201</v>
      </c>
      <c r="J116" s="14" t="str">
        <f>IFERROR(__xludf.DUMMYFUNCTION("""COMPUTED_VALUE"""),"Premium_Tshirt")</f>
        <v>Premium_Tshirt</v>
      </c>
      <c r="K116" s="14">
        <f>IFERROR(__xludf.DUMMYFUNCTION("""COMPUTED_VALUE"""),5676.0)</f>
        <v>5676</v>
      </c>
      <c r="L116" s="14" t="str">
        <f t="shared" si="4"/>
        <v>Onlinedisplay</v>
      </c>
      <c r="M116" s="14" t="str">
        <f t="shared" si="5"/>
        <v>CHQ</v>
      </c>
    </row>
    <row r="117">
      <c r="A117" s="8" t="s">
        <v>127</v>
      </c>
      <c r="B117" s="13" t="s">
        <v>25</v>
      </c>
      <c r="C117" s="13">
        <v>28700.0</v>
      </c>
      <c r="D117" s="14" t="str">
        <f t="shared" si="1"/>
        <v> VfS/EmailMarketing/20221204/Sales_60%/4564 </v>
      </c>
      <c r="E117" s="14" t="str">
        <f t="shared" si="2"/>
        <v>VfS/EmailMarketing/20221204/Sales_60%/4564</v>
      </c>
      <c r="F117" s="14" t="str">
        <f t="shared" si="3"/>
        <v>Vfs/Emailmarketing/20221204/Sales_60%/4564</v>
      </c>
      <c r="G117" s="14" t="str">
        <f>IFERROR(__xludf.DUMMYFUNCTION("split(F117,""/"")"),"Vfs")</f>
        <v>Vfs</v>
      </c>
      <c r="H117" s="14" t="str">
        <f>IFERROR(__xludf.DUMMYFUNCTION("""COMPUTED_VALUE"""),"Emailmarketing")</f>
        <v>Emailmarketing</v>
      </c>
      <c r="I117" s="14">
        <f>IFERROR(__xludf.DUMMYFUNCTION("""COMPUTED_VALUE"""),2.0221204E7)</f>
        <v>20221204</v>
      </c>
      <c r="J117" s="14" t="str">
        <f>IFERROR(__xludf.DUMMYFUNCTION("""COMPUTED_VALUE"""),"Sales_60%")</f>
        <v>Sales_60%</v>
      </c>
      <c r="K117" s="14">
        <f>IFERROR(__xludf.DUMMYFUNCTION("""COMPUTED_VALUE"""),4564.0)</f>
        <v>4564</v>
      </c>
      <c r="L117" s="14" t="str">
        <f t="shared" si="4"/>
        <v>Emailmarketing</v>
      </c>
      <c r="M117" s="14" t="str">
        <f t="shared" si="5"/>
        <v>VFS</v>
      </c>
    </row>
    <row r="118">
      <c r="A118" s="8" t="s">
        <v>128</v>
      </c>
      <c r="B118" s="13" t="s">
        <v>25</v>
      </c>
      <c r="C118" s="13">
        <v>40400.0</v>
      </c>
      <c r="D118" s="14" t="str">
        <f t="shared" si="1"/>
        <v> NEFT/SocialMedia/20221207/premium_quality_shoes/4565 </v>
      </c>
      <c r="E118" s="14" t="str">
        <f t="shared" si="2"/>
        <v>NEFT/SocialMedia/20221207/premium_quality_shoes/4565</v>
      </c>
      <c r="F118" s="14" t="str">
        <f t="shared" si="3"/>
        <v>Neft/Socialmedia/20221207/Premium_Quality_Shoes/4565</v>
      </c>
      <c r="G118" s="14" t="str">
        <f>IFERROR(__xludf.DUMMYFUNCTION("split(F118,""/"")"),"Neft")</f>
        <v>Neft</v>
      </c>
      <c r="H118" s="14" t="str">
        <f>IFERROR(__xludf.DUMMYFUNCTION("""COMPUTED_VALUE"""),"Socialmedia")</f>
        <v>Socialmedia</v>
      </c>
      <c r="I118" s="14">
        <f>IFERROR(__xludf.DUMMYFUNCTION("""COMPUTED_VALUE"""),2.0221207E7)</f>
        <v>20221207</v>
      </c>
      <c r="J118" s="14" t="str">
        <f>IFERROR(__xludf.DUMMYFUNCTION("""COMPUTED_VALUE"""),"Premium_Quality_Shoes")</f>
        <v>Premium_Quality_Shoes</v>
      </c>
      <c r="K118" s="14">
        <f>IFERROR(__xludf.DUMMYFUNCTION("""COMPUTED_VALUE"""),4565.0)</f>
        <v>4565</v>
      </c>
      <c r="L118" s="14" t="str">
        <f t="shared" si="4"/>
        <v>Socialmedia</v>
      </c>
      <c r="M118" s="14" t="str">
        <f t="shared" si="5"/>
        <v>NEFT</v>
      </c>
    </row>
    <row r="119">
      <c r="A119" s="8" t="s">
        <v>129</v>
      </c>
      <c r="B119" s="13" t="s">
        <v>25</v>
      </c>
      <c r="C119" s="13">
        <v>98300.0</v>
      </c>
      <c r="D119" s="14" t="str">
        <f t="shared" si="1"/>
        <v> CHQ/Offline &amp;/20221210/items_below_500/4566 </v>
      </c>
      <c r="E119" s="14" t="str">
        <f t="shared" si="2"/>
        <v>CHQ/Offline &amp;/20221210/items_below_500/4566</v>
      </c>
      <c r="F119" s="14" t="str">
        <f t="shared" si="3"/>
        <v>Chq/Offline &amp;/20221210/Items_Below_500/4566</v>
      </c>
      <c r="G119" s="14" t="str">
        <f>IFERROR(__xludf.DUMMYFUNCTION("split(F119,""/"")"),"Chq")</f>
        <v>Chq</v>
      </c>
      <c r="H119" s="14" t="str">
        <f>IFERROR(__xludf.DUMMYFUNCTION("""COMPUTED_VALUE"""),"Offline &amp;")</f>
        <v>Offline &amp;</v>
      </c>
      <c r="I119" s="14">
        <f>IFERROR(__xludf.DUMMYFUNCTION("""COMPUTED_VALUE"""),2.022121E7)</f>
        <v>20221210</v>
      </c>
      <c r="J119" s="14" t="str">
        <f>IFERROR(__xludf.DUMMYFUNCTION("""COMPUTED_VALUE"""),"Items_Below_500")</f>
        <v>Items_Below_500</v>
      </c>
      <c r="K119" s="14">
        <f>IFERROR(__xludf.DUMMYFUNCTION("""COMPUTED_VALUE"""),4566.0)</f>
        <v>4566</v>
      </c>
      <c r="L119" s="14" t="str">
        <f t="shared" si="4"/>
        <v>Offline</v>
      </c>
      <c r="M119" s="14" t="str">
        <f t="shared" si="5"/>
        <v>CHQ</v>
      </c>
    </row>
    <row r="120">
      <c r="A120" s="8" t="s">
        <v>130</v>
      </c>
      <c r="B120" s="13" t="s">
        <v>25</v>
      </c>
      <c r="C120" s="13">
        <v>76000.0</v>
      </c>
      <c r="D120" s="14" t="str">
        <f t="shared" si="1"/>
        <v> VfS/AffiliateLink/20221213/buy_one_get_one/3455 </v>
      </c>
      <c r="E120" s="14" t="str">
        <f t="shared" si="2"/>
        <v>VfS/AffiliateLink/20221213/buy_one_get_one/3455</v>
      </c>
      <c r="F120" s="14" t="str">
        <f t="shared" si="3"/>
        <v>Vfs/Affiliatelink/20221213/Buy_One_Get_One/3455</v>
      </c>
      <c r="G120" s="14" t="str">
        <f>IFERROR(__xludf.DUMMYFUNCTION("split(F120,""/"")"),"Vfs")</f>
        <v>Vfs</v>
      </c>
      <c r="H120" s="14" t="str">
        <f>IFERROR(__xludf.DUMMYFUNCTION("""COMPUTED_VALUE"""),"Affiliatelink")</f>
        <v>Affiliatelink</v>
      </c>
      <c r="I120" s="14">
        <f>IFERROR(__xludf.DUMMYFUNCTION("""COMPUTED_VALUE"""),2.0221213E7)</f>
        <v>20221213</v>
      </c>
      <c r="J120" s="14" t="str">
        <f>IFERROR(__xludf.DUMMYFUNCTION("""COMPUTED_VALUE"""),"Buy_One_Get_One")</f>
        <v>Buy_One_Get_One</v>
      </c>
      <c r="K120" s="14">
        <f>IFERROR(__xludf.DUMMYFUNCTION("""COMPUTED_VALUE"""),3455.0)</f>
        <v>3455</v>
      </c>
      <c r="L120" s="14" t="str">
        <f t="shared" si="4"/>
        <v>Affiliatelink</v>
      </c>
      <c r="M120" s="14" t="str">
        <f t="shared" si="5"/>
        <v>VFS</v>
      </c>
    </row>
    <row r="121">
      <c r="A121" s="8" t="s">
        <v>131</v>
      </c>
      <c r="B121" s="13" t="s">
        <v>25</v>
      </c>
      <c r="C121" s="13">
        <v>105600.0</v>
      </c>
      <c r="D121" s="14" t="str">
        <f t="shared" si="1"/>
        <v> VIN/SearchEngine/20221216/Jeans_under_999/5666 </v>
      </c>
      <c r="E121" s="14" t="str">
        <f t="shared" si="2"/>
        <v>VIN/SearchEngine/20221216/Jeans_under_999/5666</v>
      </c>
      <c r="F121" s="14" t="str">
        <f t="shared" si="3"/>
        <v>Vin/Searchengine/20221216/Jeans_Under_999/5666</v>
      </c>
      <c r="G121" s="14" t="str">
        <f>IFERROR(__xludf.DUMMYFUNCTION("split(F121,""/"")"),"Vin")</f>
        <v>Vin</v>
      </c>
      <c r="H121" s="14" t="str">
        <f>IFERROR(__xludf.DUMMYFUNCTION("""COMPUTED_VALUE"""),"Searchengine")</f>
        <v>Searchengine</v>
      </c>
      <c r="I121" s="14">
        <f>IFERROR(__xludf.DUMMYFUNCTION("""COMPUTED_VALUE"""),2.0221216E7)</f>
        <v>20221216</v>
      </c>
      <c r="J121" s="14" t="str">
        <f>IFERROR(__xludf.DUMMYFUNCTION("""COMPUTED_VALUE"""),"Jeans_Under_999")</f>
        <v>Jeans_Under_999</v>
      </c>
      <c r="K121" s="14">
        <f>IFERROR(__xludf.DUMMYFUNCTION("""COMPUTED_VALUE"""),5666.0)</f>
        <v>5666</v>
      </c>
      <c r="L121" s="14" t="str">
        <f t="shared" si="4"/>
        <v>Searchengine</v>
      </c>
      <c r="M121" s="14" t="str">
        <f t="shared" si="5"/>
        <v>VIN</v>
      </c>
    </row>
    <row r="122">
      <c r="A122" s="8" t="s">
        <v>132</v>
      </c>
      <c r="B122" s="13" t="s">
        <v>25</v>
      </c>
      <c r="C122" s="13">
        <v>58900.0</v>
      </c>
      <c r="D122" s="14" t="str">
        <f t="shared" si="1"/>
        <v> NEFT/OnlineDisplay/20221219/premium_tshirt/5676 </v>
      </c>
      <c r="E122" s="14" t="str">
        <f t="shared" si="2"/>
        <v>NEFT/OnlineDisplay/20221219/premium_tshirt/5676</v>
      </c>
      <c r="F122" s="14" t="str">
        <f t="shared" si="3"/>
        <v>Neft/Onlinedisplay/20221219/Premium_Tshirt/5676</v>
      </c>
      <c r="G122" s="14" t="str">
        <f>IFERROR(__xludf.DUMMYFUNCTION("split(F122,""/"")"),"Neft")</f>
        <v>Neft</v>
      </c>
      <c r="H122" s="14" t="str">
        <f>IFERROR(__xludf.DUMMYFUNCTION("""COMPUTED_VALUE"""),"Onlinedisplay")</f>
        <v>Onlinedisplay</v>
      </c>
      <c r="I122" s="14">
        <f>IFERROR(__xludf.DUMMYFUNCTION("""COMPUTED_VALUE"""),2.0221219E7)</f>
        <v>20221219</v>
      </c>
      <c r="J122" s="14" t="str">
        <f>IFERROR(__xludf.DUMMYFUNCTION("""COMPUTED_VALUE"""),"Premium_Tshirt")</f>
        <v>Premium_Tshirt</v>
      </c>
      <c r="K122" s="14">
        <f>IFERROR(__xludf.DUMMYFUNCTION("""COMPUTED_VALUE"""),5676.0)</f>
        <v>5676</v>
      </c>
      <c r="L122" s="14" t="str">
        <f t="shared" si="4"/>
        <v>Onlinedisplay</v>
      </c>
      <c r="M122" s="14" t="str">
        <f t="shared" si="5"/>
        <v>NEFT</v>
      </c>
    </row>
    <row r="123">
      <c r="A123" s="8" t="s">
        <v>133</v>
      </c>
      <c r="B123" s="13" t="s">
        <v>25</v>
      </c>
      <c r="C123" s="13">
        <v>62000.0</v>
      </c>
      <c r="D123" s="14" t="str">
        <f t="shared" si="1"/>
        <v> CHQ/EmailMarketing &amp;/20221222/Sales_60%/4564 </v>
      </c>
      <c r="E123" s="14" t="str">
        <f t="shared" si="2"/>
        <v>CHQ/EmailMarketing &amp;/20221222/Sales_60%/4564</v>
      </c>
      <c r="F123" s="14" t="str">
        <f t="shared" si="3"/>
        <v>Chq/Emailmarketing &amp;/20221222/Sales_60%/4564</v>
      </c>
      <c r="G123" s="14" t="str">
        <f>IFERROR(__xludf.DUMMYFUNCTION("split(F123,""/"")"),"Chq")</f>
        <v>Chq</v>
      </c>
      <c r="H123" s="14" t="str">
        <f>IFERROR(__xludf.DUMMYFUNCTION("""COMPUTED_VALUE"""),"Emailmarketing &amp;")</f>
        <v>Emailmarketing &amp;</v>
      </c>
      <c r="I123" s="14">
        <f>IFERROR(__xludf.DUMMYFUNCTION("""COMPUTED_VALUE"""),2.0221222E7)</f>
        <v>20221222</v>
      </c>
      <c r="J123" s="14" t="str">
        <f>IFERROR(__xludf.DUMMYFUNCTION("""COMPUTED_VALUE"""),"Sales_60%")</f>
        <v>Sales_60%</v>
      </c>
      <c r="K123" s="14">
        <f>IFERROR(__xludf.DUMMYFUNCTION("""COMPUTED_VALUE"""),4564.0)</f>
        <v>4564</v>
      </c>
      <c r="L123" s="14" t="str">
        <f t="shared" si="4"/>
        <v>Emailmarketing</v>
      </c>
      <c r="M123" s="14" t="str">
        <f t="shared" si="5"/>
        <v>CHQ</v>
      </c>
    </row>
    <row r="124">
      <c r="A124" s="8" t="s">
        <v>134</v>
      </c>
      <c r="B124" s="13" t="s">
        <v>25</v>
      </c>
      <c r="C124" s="13">
        <v>39300.0</v>
      </c>
      <c r="D124" s="14" t="str">
        <f t="shared" si="1"/>
        <v> VfS/SocialMedia/20221225/premium_quality_shoes/4565 </v>
      </c>
      <c r="E124" s="14" t="str">
        <f t="shared" si="2"/>
        <v>VfS/SocialMedia/20221225/premium_quality_shoes/4565</v>
      </c>
      <c r="F124" s="14" t="str">
        <f t="shared" si="3"/>
        <v>Vfs/Socialmedia/20221225/Premium_Quality_Shoes/4565</v>
      </c>
      <c r="G124" s="14" t="str">
        <f>IFERROR(__xludf.DUMMYFUNCTION("split(F124,""/"")"),"Vfs")</f>
        <v>Vfs</v>
      </c>
      <c r="H124" s="14" t="str">
        <f>IFERROR(__xludf.DUMMYFUNCTION("""COMPUTED_VALUE"""),"Socialmedia")</f>
        <v>Socialmedia</v>
      </c>
      <c r="I124" s="14">
        <f>IFERROR(__xludf.DUMMYFUNCTION("""COMPUTED_VALUE"""),2.0221225E7)</f>
        <v>20221225</v>
      </c>
      <c r="J124" s="14" t="str">
        <f>IFERROR(__xludf.DUMMYFUNCTION("""COMPUTED_VALUE"""),"Premium_Quality_Shoes")</f>
        <v>Premium_Quality_Shoes</v>
      </c>
      <c r="K124" s="14">
        <f>IFERROR(__xludf.DUMMYFUNCTION("""COMPUTED_VALUE"""),4565.0)</f>
        <v>4565</v>
      </c>
      <c r="L124" s="14" t="str">
        <f t="shared" si="4"/>
        <v>Socialmedia</v>
      </c>
      <c r="M124" s="14" t="str">
        <f t="shared" si="5"/>
        <v>VFS</v>
      </c>
    </row>
    <row r="125">
      <c r="A125" s="8" t="s">
        <v>135</v>
      </c>
      <c r="B125" s="13" t="s">
        <v>25</v>
      </c>
      <c r="C125" s="13">
        <v>92400.0</v>
      </c>
      <c r="D125" s="14" t="str">
        <f t="shared" si="1"/>
        <v> VIN/OfflINe &amp;/20221228/items_below_500/4566 </v>
      </c>
      <c r="E125" s="14" t="str">
        <f t="shared" si="2"/>
        <v>VIN/OfflINe &amp;/20221228/items_below_500/4566</v>
      </c>
      <c r="F125" s="14" t="str">
        <f t="shared" si="3"/>
        <v>Vin/Offline &amp;/20221228/Items_Below_500/4566</v>
      </c>
      <c r="G125" s="14" t="str">
        <f>IFERROR(__xludf.DUMMYFUNCTION("split(F125,""/"")"),"Vin")</f>
        <v>Vin</v>
      </c>
      <c r="H125" s="14" t="str">
        <f>IFERROR(__xludf.DUMMYFUNCTION("""COMPUTED_VALUE"""),"Offline &amp;")</f>
        <v>Offline &amp;</v>
      </c>
      <c r="I125" s="14">
        <f>IFERROR(__xludf.DUMMYFUNCTION("""COMPUTED_VALUE"""),2.0221228E7)</f>
        <v>20221228</v>
      </c>
      <c r="J125" s="14" t="str">
        <f>IFERROR(__xludf.DUMMYFUNCTION("""COMPUTED_VALUE"""),"Items_Below_500")</f>
        <v>Items_Below_500</v>
      </c>
      <c r="K125" s="14">
        <f>IFERROR(__xludf.DUMMYFUNCTION("""COMPUTED_VALUE"""),4566.0)</f>
        <v>4566</v>
      </c>
      <c r="L125" s="14" t="str">
        <f t="shared" si="4"/>
        <v>Offline</v>
      </c>
      <c r="M125" s="14" t="str">
        <f t="shared" si="5"/>
        <v>VIN</v>
      </c>
    </row>
    <row r="126">
      <c r="A126" s="8" t="s">
        <v>136</v>
      </c>
      <c r="B126" s="13" t="s">
        <v>11</v>
      </c>
      <c r="C126" s="13">
        <v>82800.0</v>
      </c>
      <c r="D126" s="14" t="str">
        <f t="shared" si="1"/>
        <v> CHQ/OnlineDisplay/20221001/premium_tshirt/5676 </v>
      </c>
      <c r="E126" s="14" t="str">
        <f t="shared" si="2"/>
        <v>CHQ/OnlineDisplay/20221001/premium_tshirt/5676</v>
      </c>
      <c r="F126" s="14" t="str">
        <f t="shared" si="3"/>
        <v>Chq/Onlinedisplay/20221001/Premium_Tshirt/5676</v>
      </c>
      <c r="G126" s="14" t="str">
        <f>IFERROR(__xludf.DUMMYFUNCTION("split(F126,""/"")"),"Chq")</f>
        <v>Chq</v>
      </c>
      <c r="H126" s="14" t="str">
        <f>IFERROR(__xludf.DUMMYFUNCTION("""COMPUTED_VALUE"""),"Onlinedisplay")</f>
        <v>Onlinedisplay</v>
      </c>
      <c r="I126" s="14">
        <f>IFERROR(__xludf.DUMMYFUNCTION("""COMPUTED_VALUE"""),2.0221001E7)</f>
        <v>20221001</v>
      </c>
      <c r="J126" s="14" t="str">
        <f>IFERROR(__xludf.DUMMYFUNCTION("""COMPUTED_VALUE"""),"Premium_Tshirt")</f>
        <v>Premium_Tshirt</v>
      </c>
      <c r="K126" s="14">
        <f>IFERROR(__xludf.DUMMYFUNCTION("""COMPUTED_VALUE"""),5676.0)</f>
        <v>5676</v>
      </c>
      <c r="L126" s="14" t="str">
        <f t="shared" si="4"/>
        <v>Onlinedisplay</v>
      </c>
      <c r="M126" s="14" t="str">
        <f t="shared" si="5"/>
        <v>CHQ</v>
      </c>
    </row>
    <row r="127">
      <c r="A127" s="8" t="s">
        <v>137</v>
      </c>
      <c r="B127" s="13" t="s">
        <v>11</v>
      </c>
      <c r="C127" s="13">
        <v>82000.0</v>
      </c>
      <c r="D127" s="14" t="str">
        <f t="shared" si="1"/>
        <v> VfS/EmailMarketing/20221004/Sales_60%/4564 </v>
      </c>
      <c r="E127" s="14" t="str">
        <f t="shared" si="2"/>
        <v>VfS/EmailMarketing/20221004/Sales_60%/4564</v>
      </c>
      <c r="F127" s="14" t="str">
        <f t="shared" si="3"/>
        <v>Vfs/Emailmarketing/20221004/Sales_60%/4564</v>
      </c>
      <c r="G127" s="14" t="str">
        <f>IFERROR(__xludf.DUMMYFUNCTION("split(F127,""/"")"),"Vfs")</f>
        <v>Vfs</v>
      </c>
      <c r="H127" s="14" t="str">
        <f>IFERROR(__xludf.DUMMYFUNCTION("""COMPUTED_VALUE"""),"Emailmarketing")</f>
        <v>Emailmarketing</v>
      </c>
      <c r="I127" s="14">
        <f>IFERROR(__xludf.DUMMYFUNCTION("""COMPUTED_VALUE"""),2.0221004E7)</f>
        <v>20221004</v>
      </c>
      <c r="J127" s="14" t="str">
        <f>IFERROR(__xludf.DUMMYFUNCTION("""COMPUTED_VALUE"""),"Sales_60%")</f>
        <v>Sales_60%</v>
      </c>
      <c r="K127" s="14">
        <f>IFERROR(__xludf.DUMMYFUNCTION("""COMPUTED_VALUE"""),4564.0)</f>
        <v>4564</v>
      </c>
      <c r="L127" s="14" t="str">
        <f t="shared" si="4"/>
        <v>Emailmarketing</v>
      </c>
      <c r="M127" s="14" t="str">
        <f t="shared" si="5"/>
        <v>VFS</v>
      </c>
    </row>
    <row r="128">
      <c r="A128" s="8" t="s">
        <v>138</v>
      </c>
      <c r="B128" s="13" t="s">
        <v>11</v>
      </c>
      <c r="C128" s="13">
        <v>86000.0</v>
      </c>
      <c r="D128" s="14" t="str">
        <f t="shared" si="1"/>
        <v> NEFT/SocialMedia/20221007/premium_quality_shoes/4565 </v>
      </c>
      <c r="E128" s="14" t="str">
        <f t="shared" si="2"/>
        <v>NEFT/SocialMedia/20221007/premium_quality_shoes/4565</v>
      </c>
      <c r="F128" s="14" t="str">
        <f t="shared" si="3"/>
        <v>Neft/Socialmedia/20221007/Premium_Quality_Shoes/4565</v>
      </c>
      <c r="G128" s="14" t="str">
        <f>IFERROR(__xludf.DUMMYFUNCTION("split(F128,""/"")"),"Neft")</f>
        <v>Neft</v>
      </c>
      <c r="H128" s="14" t="str">
        <f>IFERROR(__xludf.DUMMYFUNCTION("""COMPUTED_VALUE"""),"Socialmedia")</f>
        <v>Socialmedia</v>
      </c>
      <c r="I128" s="14">
        <f>IFERROR(__xludf.DUMMYFUNCTION("""COMPUTED_VALUE"""),2.0221007E7)</f>
        <v>20221007</v>
      </c>
      <c r="J128" s="14" t="str">
        <f>IFERROR(__xludf.DUMMYFUNCTION("""COMPUTED_VALUE"""),"Premium_Quality_Shoes")</f>
        <v>Premium_Quality_Shoes</v>
      </c>
      <c r="K128" s="14">
        <f>IFERROR(__xludf.DUMMYFUNCTION("""COMPUTED_VALUE"""),4565.0)</f>
        <v>4565</v>
      </c>
      <c r="L128" s="14" t="str">
        <f t="shared" si="4"/>
        <v>Socialmedia</v>
      </c>
      <c r="M128" s="14" t="str">
        <f t="shared" si="5"/>
        <v>NEFT</v>
      </c>
    </row>
    <row r="129">
      <c r="A129" s="8" t="s">
        <v>139</v>
      </c>
      <c r="B129" s="13" t="s">
        <v>11</v>
      </c>
      <c r="C129" s="8">
        <v>16000.0</v>
      </c>
      <c r="D129" s="14" t="str">
        <f t="shared" si="1"/>
        <v> CHQ/Offline &amp;/20221010/items_below_500/4566 </v>
      </c>
      <c r="E129" s="14" t="str">
        <f t="shared" si="2"/>
        <v>CHQ/Offline &amp;/20221010/items_below_500/4566</v>
      </c>
      <c r="F129" s="14" t="str">
        <f t="shared" si="3"/>
        <v>Chq/Offline &amp;/20221010/Items_Below_500/4566</v>
      </c>
      <c r="G129" s="14" t="str">
        <f>IFERROR(__xludf.DUMMYFUNCTION("split(F129,""/"")"),"Chq")</f>
        <v>Chq</v>
      </c>
      <c r="H129" s="14" t="str">
        <f>IFERROR(__xludf.DUMMYFUNCTION("""COMPUTED_VALUE"""),"Offline &amp;")</f>
        <v>Offline &amp;</v>
      </c>
      <c r="I129" s="14">
        <f>IFERROR(__xludf.DUMMYFUNCTION("""COMPUTED_VALUE"""),2.022101E7)</f>
        <v>20221010</v>
      </c>
      <c r="J129" s="14" t="str">
        <f>IFERROR(__xludf.DUMMYFUNCTION("""COMPUTED_VALUE"""),"Items_Below_500")</f>
        <v>Items_Below_500</v>
      </c>
      <c r="K129" s="14">
        <f>IFERROR(__xludf.DUMMYFUNCTION("""COMPUTED_VALUE"""),4566.0)</f>
        <v>4566</v>
      </c>
      <c r="L129" s="14" t="str">
        <f t="shared" si="4"/>
        <v>Offline</v>
      </c>
      <c r="M129" s="14" t="str">
        <f t="shared" si="5"/>
        <v>CHQ</v>
      </c>
    </row>
    <row r="130">
      <c r="A130" s="8" t="s">
        <v>140</v>
      </c>
      <c r="B130" s="13" t="s">
        <v>11</v>
      </c>
      <c r="C130" s="13">
        <v>39100.0</v>
      </c>
      <c r="D130" s="14" t="str">
        <f t="shared" si="1"/>
        <v> VfS/Offline/20221013/buy_one_get_one/3455 </v>
      </c>
      <c r="E130" s="14" t="str">
        <f t="shared" si="2"/>
        <v>VfS/Offline/20221013/buy_one_get_one/3455</v>
      </c>
      <c r="F130" s="14" t="str">
        <f t="shared" si="3"/>
        <v>Vfs/Offline/20221013/Buy_One_Get_One/3455</v>
      </c>
      <c r="G130" s="14" t="str">
        <f>IFERROR(__xludf.DUMMYFUNCTION("split(F130,""/"")"),"Vfs")</f>
        <v>Vfs</v>
      </c>
      <c r="H130" s="14" t="str">
        <f>IFERROR(__xludf.DUMMYFUNCTION("""COMPUTED_VALUE"""),"Offline")</f>
        <v>Offline</v>
      </c>
      <c r="I130" s="14">
        <f>IFERROR(__xludf.DUMMYFUNCTION("""COMPUTED_VALUE"""),2.0221013E7)</f>
        <v>20221013</v>
      </c>
      <c r="J130" s="14" t="str">
        <f>IFERROR(__xludf.DUMMYFUNCTION("""COMPUTED_VALUE"""),"Buy_One_Get_One")</f>
        <v>Buy_One_Get_One</v>
      </c>
      <c r="K130" s="14">
        <f>IFERROR(__xludf.DUMMYFUNCTION("""COMPUTED_VALUE"""),3455.0)</f>
        <v>3455</v>
      </c>
      <c r="L130" s="14" t="str">
        <f t="shared" si="4"/>
        <v>Offline</v>
      </c>
      <c r="M130" s="14" t="str">
        <f t="shared" si="5"/>
        <v>VFS</v>
      </c>
    </row>
    <row r="131">
      <c r="A131" s="8" t="s">
        <v>141</v>
      </c>
      <c r="B131" s="13" t="s">
        <v>11</v>
      </c>
      <c r="C131" s="13">
        <v>45900.0</v>
      </c>
      <c r="D131" s="14" t="str">
        <f t="shared" si="1"/>
        <v> VIN/SearchEngine/20221016/Jeans_under_999/5666 </v>
      </c>
      <c r="E131" s="14" t="str">
        <f t="shared" si="2"/>
        <v>VIN/SearchEngine/20221016/Jeans_under_999/5666</v>
      </c>
      <c r="F131" s="14" t="str">
        <f t="shared" si="3"/>
        <v>Vin/Searchengine/20221016/Jeans_Under_999/5666</v>
      </c>
      <c r="G131" s="14" t="str">
        <f>IFERROR(__xludf.DUMMYFUNCTION("split(F131,""/"")"),"Vin")</f>
        <v>Vin</v>
      </c>
      <c r="H131" s="14" t="str">
        <f>IFERROR(__xludf.DUMMYFUNCTION("""COMPUTED_VALUE"""),"Searchengine")</f>
        <v>Searchengine</v>
      </c>
      <c r="I131" s="14">
        <f>IFERROR(__xludf.DUMMYFUNCTION("""COMPUTED_VALUE"""),2.0221016E7)</f>
        <v>20221016</v>
      </c>
      <c r="J131" s="14" t="str">
        <f>IFERROR(__xludf.DUMMYFUNCTION("""COMPUTED_VALUE"""),"Jeans_Under_999")</f>
        <v>Jeans_Under_999</v>
      </c>
      <c r="K131" s="14">
        <f>IFERROR(__xludf.DUMMYFUNCTION("""COMPUTED_VALUE"""),5666.0)</f>
        <v>5666</v>
      </c>
      <c r="L131" s="14" t="str">
        <f t="shared" si="4"/>
        <v>Searchengine</v>
      </c>
      <c r="M131" s="14" t="str">
        <f t="shared" si="5"/>
        <v>VIN</v>
      </c>
    </row>
    <row r="132">
      <c r="A132" s="8" t="s">
        <v>142</v>
      </c>
      <c r="B132" s="13" t="s">
        <v>11</v>
      </c>
      <c r="C132" s="13">
        <v>71600.0</v>
      </c>
      <c r="D132" s="14" t="str">
        <f t="shared" si="1"/>
        <v> NEFT/OnlineDisplay/20221019/premium_tshirt/5676 </v>
      </c>
      <c r="E132" s="14" t="str">
        <f t="shared" si="2"/>
        <v>NEFT/OnlineDisplay/20221019/premium_tshirt/5676</v>
      </c>
      <c r="F132" s="14" t="str">
        <f t="shared" si="3"/>
        <v>Neft/Onlinedisplay/20221019/Premium_Tshirt/5676</v>
      </c>
      <c r="G132" s="14" t="str">
        <f>IFERROR(__xludf.DUMMYFUNCTION("split(F132,""/"")"),"Neft")</f>
        <v>Neft</v>
      </c>
      <c r="H132" s="14" t="str">
        <f>IFERROR(__xludf.DUMMYFUNCTION("""COMPUTED_VALUE"""),"Onlinedisplay")</f>
        <v>Onlinedisplay</v>
      </c>
      <c r="I132" s="14">
        <f>IFERROR(__xludf.DUMMYFUNCTION("""COMPUTED_VALUE"""),2.0221019E7)</f>
        <v>20221019</v>
      </c>
      <c r="J132" s="14" t="str">
        <f>IFERROR(__xludf.DUMMYFUNCTION("""COMPUTED_VALUE"""),"Premium_Tshirt")</f>
        <v>Premium_Tshirt</v>
      </c>
      <c r="K132" s="14">
        <f>IFERROR(__xludf.DUMMYFUNCTION("""COMPUTED_VALUE"""),5676.0)</f>
        <v>5676</v>
      </c>
      <c r="L132" s="14" t="str">
        <f t="shared" si="4"/>
        <v>Onlinedisplay</v>
      </c>
      <c r="M132" s="14" t="str">
        <f t="shared" si="5"/>
        <v>NEFT</v>
      </c>
    </row>
    <row r="133">
      <c r="A133" s="8" t="s">
        <v>143</v>
      </c>
      <c r="B133" s="13" t="s">
        <v>11</v>
      </c>
      <c r="C133" s="8">
        <v>11600.0</v>
      </c>
      <c r="D133" s="14" t="str">
        <f t="shared" si="1"/>
        <v> CHQ/EmailMarketing &amp;/20221022/Sales_60%/4564 </v>
      </c>
      <c r="E133" s="14" t="str">
        <f t="shared" si="2"/>
        <v>CHQ/EmailMarketing &amp;/20221022/Sales_60%/4564</v>
      </c>
      <c r="F133" s="14" t="str">
        <f t="shared" si="3"/>
        <v>Chq/Emailmarketing &amp;/20221022/Sales_60%/4564</v>
      </c>
      <c r="G133" s="14" t="str">
        <f>IFERROR(__xludf.DUMMYFUNCTION("split(F133,""/"")"),"Chq")</f>
        <v>Chq</v>
      </c>
      <c r="H133" s="14" t="str">
        <f>IFERROR(__xludf.DUMMYFUNCTION("""COMPUTED_VALUE"""),"Emailmarketing &amp;")</f>
        <v>Emailmarketing &amp;</v>
      </c>
      <c r="I133" s="14">
        <f>IFERROR(__xludf.DUMMYFUNCTION("""COMPUTED_VALUE"""),2.0221022E7)</f>
        <v>20221022</v>
      </c>
      <c r="J133" s="14" t="str">
        <f>IFERROR(__xludf.DUMMYFUNCTION("""COMPUTED_VALUE"""),"Sales_60%")</f>
        <v>Sales_60%</v>
      </c>
      <c r="K133" s="14">
        <f>IFERROR(__xludf.DUMMYFUNCTION("""COMPUTED_VALUE"""),4564.0)</f>
        <v>4564</v>
      </c>
      <c r="L133" s="14" t="str">
        <f t="shared" si="4"/>
        <v>Emailmarketing</v>
      </c>
      <c r="M133" s="14" t="str">
        <f t="shared" si="5"/>
        <v>CHQ</v>
      </c>
    </row>
    <row r="134">
      <c r="A134" s="8" t="s">
        <v>144</v>
      </c>
      <c r="B134" s="13" t="s">
        <v>11</v>
      </c>
      <c r="C134" s="8">
        <v>10900.0</v>
      </c>
      <c r="D134" s="14" t="str">
        <f t="shared" si="1"/>
        <v> VfS/SocialMedia/20221025/premium_quality_shoes/4565 </v>
      </c>
      <c r="E134" s="14" t="str">
        <f t="shared" si="2"/>
        <v>VfS/SocialMedia/20221025/premium_quality_shoes/4565</v>
      </c>
      <c r="F134" s="14" t="str">
        <f t="shared" si="3"/>
        <v>Vfs/Socialmedia/20221025/Premium_Quality_Shoes/4565</v>
      </c>
      <c r="G134" s="14" t="str">
        <f>IFERROR(__xludf.DUMMYFUNCTION("split(F134,""/"")"),"Vfs")</f>
        <v>Vfs</v>
      </c>
      <c r="H134" s="14" t="str">
        <f>IFERROR(__xludf.DUMMYFUNCTION("""COMPUTED_VALUE"""),"Socialmedia")</f>
        <v>Socialmedia</v>
      </c>
      <c r="I134" s="14">
        <f>IFERROR(__xludf.DUMMYFUNCTION("""COMPUTED_VALUE"""),2.0221025E7)</f>
        <v>20221025</v>
      </c>
      <c r="J134" s="14" t="str">
        <f>IFERROR(__xludf.DUMMYFUNCTION("""COMPUTED_VALUE"""),"Premium_Quality_Shoes")</f>
        <v>Premium_Quality_Shoes</v>
      </c>
      <c r="K134" s="14">
        <f>IFERROR(__xludf.DUMMYFUNCTION("""COMPUTED_VALUE"""),4565.0)</f>
        <v>4565</v>
      </c>
      <c r="L134" s="14" t="str">
        <f t="shared" si="4"/>
        <v>Socialmedia</v>
      </c>
      <c r="M134" s="14" t="str">
        <f t="shared" si="5"/>
        <v>VFS</v>
      </c>
    </row>
    <row r="135">
      <c r="A135" s="8" t="s">
        <v>145</v>
      </c>
      <c r="B135" s="13" t="s">
        <v>11</v>
      </c>
      <c r="C135" s="13">
        <v>58300.0</v>
      </c>
      <c r="D135" s="14" t="str">
        <f t="shared" si="1"/>
        <v> VIN/OfflINe &amp;/20221028/items_below_500/4566 </v>
      </c>
      <c r="E135" s="14" t="str">
        <f t="shared" si="2"/>
        <v>VIN/OfflINe &amp;/20221028/items_below_500/4566</v>
      </c>
      <c r="F135" s="14" t="str">
        <f t="shared" si="3"/>
        <v>Vin/Offline &amp;/20221028/Items_Below_500/4566</v>
      </c>
      <c r="G135" s="14" t="str">
        <f>IFERROR(__xludf.DUMMYFUNCTION("split(F135,""/"")"),"Vin")</f>
        <v>Vin</v>
      </c>
      <c r="H135" s="14" t="str">
        <f>IFERROR(__xludf.DUMMYFUNCTION("""COMPUTED_VALUE"""),"Offline &amp;")</f>
        <v>Offline &amp;</v>
      </c>
      <c r="I135" s="14">
        <f>IFERROR(__xludf.DUMMYFUNCTION("""COMPUTED_VALUE"""),2.0221028E7)</f>
        <v>20221028</v>
      </c>
      <c r="J135" s="14" t="str">
        <f>IFERROR(__xludf.DUMMYFUNCTION("""COMPUTED_VALUE"""),"Items_Below_500")</f>
        <v>Items_Below_500</v>
      </c>
      <c r="K135" s="14">
        <f>IFERROR(__xludf.DUMMYFUNCTION("""COMPUTED_VALUE"""),4566.0)</f>
        <v>4566</v>
      </c>
      <c r="L135" s="14" t="str">
        <f t="shared" si="4"/>
        <v>Offline</v>
      </c>
      <c r="M135" s="14" t="str">
        <f t="shared" si="5"/>
        <v>VIN</v>
      </c>
    </row>
    <row r="136">
      <c r="A136" s="8" t="s">
        <v>146</v>
      </c>
      <c r="B136" s="13" t="s">
        <v>24</v>
      </c>
      <c r="C136" s="13">
        <v>50600.0</v>
      </c>
      <c r="D136" s="14" t="str">
        <f t="shared" si="1"/>
        <v> CHQ/OnlineDisplay/20221101/premium_tshirt/5676 </v>
      </c>
      <c r="E136" s="14" t="str">
        <f t="shared" si="2"/>
        <v>CHQ/OnlineDisplay/20221101/premium_tshirt/5676</v>
      </c>
      <c r="F136" s="14" t="str">
        <f t="shared" si="3"/>
        <v>Chq/Onlinedisplay/20221101/Premium_Tshirt/5676</v>
      </c>
      <c r="G136" s="14" t="str">
        <f>IFERROR(__xludf.DUMMYFUNCTION("split(F136,""/"")"),"Chq")</f>
        <v>Chq</v>
      </c>
      <c r="H136" s="14" t="str">
        <f>IFERROR(__xludf.DUMMYFUNCTION("""COMPUTED_VALUE"""),"Onlinedisplay")</f>
        <v>Onlinedisplay</v>
      </c>
      <c r="I136" s="14">
        <f>IFERROR(__xludf.DUMMYFUNCTION("""COMPUTED_VALUE"""),2.0221101E7)</f>
        <v>20221101</v>
      </c>
      <c r="J136" s="14" t="str">
        <f>IFERROR(__xludf.DUMMYFUNCTION("""COMPUTED_VALUE"""),"Premium_Tshirt")</f>
        <v>Premium_Tshirt</v>
      </c>
      <c r="K136" s="14">
        <f>IFERROR(__xludf.DUMMYFUNCTION("""COMPUTED_VALUE"""),5676.0)</f>
        <v>5676</v>
      </c>
      <c r="L136" s="14" t="str">
        <f t="shared" si="4"/>
        <v>Onlinedisplay</v>
      </c>
      <c r="M136" s="14" t="str">
        <f t="shared" si="5"/>
        <v>CHQ</v>
      </c>
    </row>
    <row r="137">
      <c r="A137" s="8" t="s">
        <v>147</v>
      </c>
      <c r="B137" s="13" t="s">
        <v>24</v>
      </c>
      <c r="C137" s="8">
        <v>12610.0</v>
      </c>
      <c r="D137" s="14" t="str">
        <f t="shared" si="1"/>
        <v> VfS/EmailMarketing/20221104/Sales_60%/4564 </v>
      </c>
      <c r="E137" s="14" t="str">
        <f t="shared" si="2"/>
        <v>VfS/EmailMarketing/20221104/Sales_60%/4564</v>
      </c>
      <c r="F137" s="14" t="str">
        <f t="shared" si="3"/>
        <v>Vfs/Emailmarketing/20221104/Sales_60%/4564</v>
      </c>
      <c r="G137" s="14" t="str">
        <f>IFERROR(__xludf.DUMMYFUNCTION("split(F137,""/"")"),"Vfs")</f>
        <v>Vfs</v>
      </c>
      <c r="H137" s="14" t="str">
        <f>IFERROR(__xludf.DUMMYFUNCTION("""COMPUTED_VALUE"""),"Emailmarketing")</f>
        <v>Emailmarketing</v>
      </c>
      <c r="I137" s="14">
        <f>IFERROR(__xludf.DUMMYFUNCTION("""COMPUTED_VALUE"""),2.0221104E7)</f>
        <v>20221104</v>
      </c>
      <c r="J137" s="14" t="str">
        <f>IFERROR(__xludf.DUMMYFUNCTION("""COMPUTED_VALUE"""),"Sales_60%")</f>
        <v>Sales_60%</v>
      </c>
      <c r="K137" s="14">
        <f>IFERROR(__xludf.DUMMYFUNCTION("""COMPUTED_VALUE"""),4564.0)</f>
        <v>4564</v>
      </c>
      <c r="L137" s="14" t="str">
        <f t="shared" si="4"/>
        <v>Emailmarketing</v>
      </c>
      <c r="M137" s="14" t="str">
        <f t="shared" si="5"/>
        <v>VFS</v>
      </c>
    </row>
    <row r="138">
      <c r="A138" s="8" t="s">
        <v>148</v>
      </c>
      <c r="B138" s="13" t="s">
        <v>24</v>
      </c>
      <c r="C138" s="13">
        <v>89000.0</v>
      </c>
      <c r="D138" s="14" t="str">
        <f t="shared" si="1"/>
        <v> NEFT/SocialMedia/20221107/premium_quality_shoes/4565 </v>
      </c>
      <c r="E138" s="14" t="str">
        <f t="shared" si="2"/>
        <v>NEFT/SocialMedia/20221107/premium_quality_shoes/4565</v>
      </c>
      <c r="F138" s="14" t="str">
        <f t="shared" si="3"/>
        <v>Neft/Socialmedia/20221107/Premium_Quality_Shoes/4565</v>
      </c>
      <c r="G138" s="14" t="str">
        <f>IFERROR(__xludf.DUMMYFUNCTION("split(F138,""/"")"),"Neft")</f>
        <v>Neft</v>
      </c>
      <c r="H138" s="14" t="str">
        <f>IFERROR(__xludf.DUMMYFUNCTION("""COMPUTED_VALUE"""),"Socialmedia")</f>
        <v>Socialmedia</v>
      </c>
      <c r="I138" s="14">
        <f>IFERROR(__xludf.DUMMYFUNCTION("""COMPUTED_VALUE"""),2.0221107E7)</f>
        <v>20221107</v>
      </c>
      <c r="J138" s="14" t="str">
        <f>IFERROR(__xludf.DUMMYFUNCTION("""COMPUTED_VALUE"""),"Premium_Quality_Shoes")</f>
        <v>Premium_Quality_Shoes</v>
      </c>
      <c r="K138" s="14">
        <f>IFERROR(__xludf.DUMMYFUNCTION("""COMPUTED_VALUE"""),4565.0)</f>
        <v>4565</v>
      </c>
      <c r="L138" s="14" t="str">
        <f t="shared" si="4"/>
        <v>Socialmedia</v>
      </c>
      <c r="M138" s="14" t="str">
        <f t="shared" si="5"/>
        <v>NEFT</v>
      </c>
    </row>
    <row r="139">
      <c r="A139" s="8" t="s">
        <v>149</v>
      </c>
      <c r="B139" s="13" t="s">
        <v>24</v>
      </c>
      <c r="C139" s="13">
        <v>79100.0</v>
      </c>
      <c r="D139" s="14" t="str">
        <f t="shared" si="1"/>
        <v> CHQ/Offline &amp;/20221110/items_below_500/4566 </v>
      </c>
      <c r="E139" s="14" t="str">
        <f t="shared" si="2"/>
        <v>CHQ/Offline &amp;/20221110/items_below_500/4566</v>
      </c>
      <c r="F139" s="14" t="str">
        <f t="shared" si="3"/>
        <v>Chq/Offline &amp;/20221110/Items_Below_500/4566</v>
      </c>
      <c r="G139" s="14" t="str">
        <f>IFERROR(__xludf.DUMMYFUNCTION("split(F139,""/"")"),"Chq")</f>
        <v>Chq</v>
      </c>
      <c r="H139" s="14" t="str">
        <f>IFERROR(__xludf.DUMMYFUNCTION("""COMPUTED_VALUE"""),"Offline &amp;")</f>
        <v>Offline &amp;</v>
      </c>
      <c r="I139" s="14">
        <f>IFERROR(__xludf.DUMMYFUNCTION("""COMPUTED_VALUE"""),2.022111E7)</f>
        <v>20221110</v>
      </c>
      <c r="J139" s="14" t="str">
        <f>IFERROR(__xludf.DUMMYFUNCTION("""COMPUTED_VALUE"""),"Items_Below_500")</f>
        <v>Items_Below_500</v>
      </c>
      <c r="K139" s="14">
        <f>IFERROR(__xludf.DUMMYFUNCTION("""COMPUTED_VALUE"""),4566.0)</f>
        <v>4566</v>
      </c>
      <c r="L139" s="14" t="str">
        <f t="shared" si="4"/>
        <v>Offline</v>
      </c>
      <c r="M139" s="14" t="str">
        <f t="shared" si="5"/>
        <v>CHQ</v>
      </c>
    </row>
    <row r="140">
      <c r="A140" s="8" t="s">
        <v>150</v>
      </c>
      <c r="B140" s="13" t="s">
        <v>24</v>
      </c>
      <c r="C140" s="13">
        <v>86500.0</v>
      </c>
      <c r="D140" s="14" t="str">
        <f t="shared" si="1"/>
        <v> VfS/AffiliateLink/20221113/buy_one_get_one/3455 </v>
      </c>
      <c r="E140" s="14" t="str">
        <f t="shared" si="2"/>
        <v>VfS/AffiliateLink/20221113/buy_one_get_one/3455</v>
      </c>
      <c r="F140" s="14" t="str">
        <f t="shared" si="3"/>
        <v>Vfs/Affiliatelink/20221113/Buy_One_Get_One/3455</v>
      </c>
      <c r="G140" s="14" t="str">
        <f>IFERROR(__xludf.DUMMYFUNCTION("split(F140,""/"")"),"Vfs")</f>
        <v>Vfs</v>
      </c>
      <c r="H140" s="14" t="str">
        <f>IFERROR(__xludf.DUMMYFUNCTION("""COMPUTED_VALUE"""),"Affiliatelink")</f>
        <v>Affiliatelink</v>
      </c>
      <c r="I140" s="14">
        <f>IFERROR(__xludf.DUMMYFUNCTION("""COMPUTED_VALUE"""),2.0221113E7)</f>
        <v>20221113</v>
      </c>
      <c r="J140" s="14" t="str">
        <f>IFERROR(__xludf.DUMMYFUNCTION("""COMPUTED_VALUE"""),"Buy_One_Get_One")</f>
        <v>Buy_One_Get_One</v>
      </c>
      <c r="K140" s="14">
        <f>IFERROR(__xludf.DUMMYFUNCTION("""COMPUTED_VALUE"""),3455.0)</f>
        <v>3455</v>
      </c>
      <c r="L140" s="14" t="str">
        <f t="shared" si="4"/>
        <v>Affiliatelink</v>
      </c>
      <c r="M140" s="14" t="str">
        <f t="shared" si="5"/>
        <v>VFS</v>
      </c>
    </row>
    <row r="141">
      <c r="A141" s="8" t="s">
        <v>151</v>
      </c>
      <c r="B141" s="13" t="s">
        <v>24</v>
      </c>
      <c r="C141" s="8">
        <v>11570.0</v>
      </c>
      <c r="D141" s="14" t="str">
        <f t="shared" si="1"/>
        <v> VIN/SearchEngine/20221116/Jeans_under_999/5666 </v>
      </c>
      <c r="E141" s="14" t="str">
        <f t="shared" si="2"/>
        <v>VIN/SearchEngine/20221116/Jeans_under_999/5666</v>
      </c>
      <c r="F141" s="14" t="str">
        <f t="shared" si="3"/>
        <v>Vin/Searchengine/20221116/Jeans_Under_999/5666</v>
      </c>
      <c r="G141" s="14" t="str">
        <f>IFERROR(__xludf.DUMMYFUNCTION("split(F141,""/"")"),"Vin")</f>
        <v>Vin</v>
      </c>
      <c r="H141" s="14" t="str">
        <f>IFERROR(__xludf.DUMMYFUNCTION("""COMPUTED_VALUE"""),"Searchengine")</f>
        <v>Searchengine</v>
      </c>
      <c r="I141" s="14">
        <f>IFERROR(__xludf.DUMMYFUNCTION("""COMPUTED_VALUE"""),2.0221116E7)</f>
        <v>20221116</v>
      </c>
      <c r="J141" s="14" t="str">
        <f>IFERROR(__xludf.DUMMYFUNCTION("""COMPUTED_VALUE"""),"Jeans_Under_999")</f>
        <v>Jeans_Under_999</v>
      </c>
      <c r="K141" s="14">
        <f>IFERROR(__xludf.DUMMYFUNCTION("""COMPUTED_VALUE"""),5666.0)</f>
        <v>5666</v>
      </c>
      <c r="L141" s="14" t="str">
        <f t="shared" si="4"/>
        <v>Searchengine</v>
      </c>
      <c r="M141" s="14" t="str">
        <f t="shared" si="5"/>
        <v>VIN</v>
      </c>
    </row>
    <row r="142">
      <c r="A142" s="8" t="s">
        <v>152</v>
      </c>
      <c r="B142" s="13" t="s">
        <v>24</v>
      </c>
      <c r="C142" s="13">
        <v>93600.0</v>
      </c>
      <c r="D142" s="14" t="str">
        <f t="shared" si="1"/>
        <v> NEFT/OnlineDisplay/20221119/premium_tshirt/5676 </v>
      </c>
      <c r="E142" s="14" t="str">
        <f t="shared" si="2"/>
        <v>NEFT/OnlineDisplay/20221119/premium_tshirt/5676</v>
      </c>
      <c r="F142" s="14" t="str">
        <f t="shared" si="3"/>
        <v>Neft/Onlinedisplay/20221119/Premium_Tshirt/5676</v>
      </c>
      <c r="G142" s="14" t="str">
        <f>IFERROR(__xludf.DUMMYFUNCTION("split(F142,""/"")"),"Neft")</f>
        <v>Neft</v>
      </c>
      <c r="H142" s="14" t="str">
        <f>IFERROR(__xludf.DUMMYFUNCTION("""COMPUTED_VALUE"""),"Onlinedisplay")</f>
        <v>Onlinedisplay</v>
      </c>
      <c r="I142" s="14">
        <f>IFERROR(__xludf.DUMMYFUNCTION("""COMPUTED_VALUE"""),2.0221119E7)</f>
        <v>20221119</v>
      </c>
      <c r="J142" s="14" t="str">
        <f>IFERROR(__xludf.DUMMYFUNCTION("""COMPUTED_VALUE"""),"Premium_Tshirt")</f>
        <v>Premium_Tshirt</v>
      </c>
      <c r="K142" s="14">
        <f>IFERROR(__xludf.DUMMYFUNCTION("""COMPUTED_VALUE"""),5676.0)</f>
        <v>5676</v>
      </c>
      <c r="L142" s="14" t="str">
        <f t="shared" si="4"/>
        <v>Onlinedisplay</v>
      </c>
      <c r="M142" s="14" t="str">
        <f t="shared" si="5"/>
        <v>NEFT</v>
      </c>
    </row>
    <row r="143">
      <c r="A143" s="8" t="s">
        <v>153</v>
      </c>
      <c r="B143" s="13" t="s">
        <v>24</v>
      </c>
      <c r="C143" s="13">
        <v>89500.0</v>
      </c>
      <c r="D143" s="14" t="str">
        <f t="shared" si="1"/>
        <v> CHQ/EmailMarketing &amp;/20221122/Sales_60%/4564 </v>
      </c>
      <c r="E143" s="14" t="str">
        <f t="shared" si="2"/>
        <v>CHQ/EmailMarketing &amp;/20221122/Sales_60%/4564</v>
      </c>
      <c r="F143" s="14" t="str">
        <f t="shared" si="3"/>
        <v>Chq/Emailmarketing &amp;/20221122/Sales_60%/4564</v>
      </c>
      <c r="G143" s="14" t="str">
        <f>IFERROR(__xludf.DUMMYFUNCTION("split(F143,""/"")"),"Chq")</f>
        <v>Chq</v>
      </c>
      <c r="H143" s="14" t="str">
        <f>IFERROR(__xludf.DUMMYFUNCTION("""COMPUTED_VALUE"""),"Emailmarketing &amp;")</f>
        <v>Emailmarketing &amp;</v>
      </c>
      <c r="I143" s="14">
        <f>IFERROR(__xludf.DUMMYFUNCTION("""COMPUTED_VALUE"""),2.0221122E7)</f>
        <v>20221122</v>
      </c>
      <c r="J143" s="14" t="str">
        <f>IFERROR(__xludf.DUMMYFUNCTION("""COMPUTED_VALUE"""),"Sales_60%")</f>
        <v>Sales_60%</v>
      </c>
      <c r="K143" s="14">
        <f>IFERROR(__xludf.DUMMYFUNCTION("""COMPUTED_VALUE"""),4564.0)</f>
        <v>4564</v>
      </c>
      <c r="L143" s="14" t="str">
        <f t="shared" si="4"/>
        <v>Emailmarketing</v>
      </c>
      <c r="M143" s="14" t="str">
        <f t="shared" si="5"/>
        <v>CHQ</v>
      </c>
    </row>
    <row r="144">
      <c r="A144" s="8" t="s">
        <v>154</v>
      </c>
      <c r="B144" s="13" t="s">
        <v>24</v>
      </c>
      <c r="C144" s="8">
        <v>10250.0</v>
      </c>
      <c r="D144" s="14" t="str">
        <f t="shared" si="1"/>
        <v> VfS/SocialMedia/20221125/premium_quality_shoes/4565 </v>
      </c>
      <c r="E144" s="14" t="str">
        <f t="shared" si="2"/>
        <v>VfS/SocialMedia/20221125/premium_quality_shoes/4565</v>
      </c>
      <c r="F144" s="14" t="str">
        <f t="shared" si="3"/>
        <v>Vfs/Socialmedia/20221125/Premium_Quality_Shoes/4565</v>
      </c>
      <c r="G144" s="14" t="str">
        <f>IFERROR(__xludf.DUMMYFUNCTION("split(F144,""/"")"),"Vfs")</f>
        <v>Vfs</v>
      </c>
      <c r="H144" s="14" t="str">
        <f>IFERROR(__xludf.DUMMYFUNCTION("""COMPUTED_VALUE"""),"Socialmedia")</f>
        <v>Socialmedia</v>
      </c>
      <c r="I144" s="14">
        <f>IFERROR(__xludf.DUMMYFUNCTION("""COMPUTED_VALUE"""),2.0221125E7)</f>
        <v>20221125</v>
      </c>
      <c r="J144" s="14" t="str">
        <f>IFERROR(__xludf.DUMMYFUNCTION("""COMPUTED_VALUE"""),"Premium_Quality_Shoes")</f>
        <v>Premium_Quality_Shoes</v>
      </c>
      <c r="K144" s="14">
        <f>IFERROR(__xludf.DUMMYFUNCTION("""COMPUTED_VALUE"""),4565.0)</f>
        <v>4565</v>
      </c>
      <c r="L144" s="14" t="str">
        <f t="shared" si="4"/>
        <v>Socialmedia</v>
      </c>
      <c r="M144" s="14" t="str">
        <f t="shared" si="5"/>
        <v>VFS</v>
      </c>
    </row>
    <row r="145">
      <c r="A145" s="8" t="s">
        <v>155</v>
      </c>
      <c r="B145" s="13" t="s">
        <v>24</v>
      </c>
      <c r="C145" s="8">
        <v>10600.0</v>
      </c>
      <c r="D145" s="14" t="str">
        <f t="shared" si="1"/>
        <v> VIN/OfflINe &amp;/20221128/items_below_500/4566 </v>
      </c>
      <c r="E145" s="14" t="str">
        <f t="shared" si="2"/>
        <v>VIN/OfflINe &amp;/20221128/items_below_500/4566</v>
      </c>
      <c r="F145" s="14" t="str">
        <f t="shared" si="3"/>
        <v>Vin/Offline &amp;/20221128/Items_Below_500/4566</v>
      </c>
      <c r="G145" s="14" t="str">
        <f>IFERROR(__xludf.DUMMYFUNCTION("split(F145,""/"")"),"Vin")</f>
        <v>Vin</v>
      </c>
      <c r="H145" s="14" t="str">
        <f>IFERROR(__xludf.DUMMYFUNCTION("""COMPUTED_VALUE"""),"Offline &amp;")</f>
        <v>Offline &amp;</v>
      </c>
      <c r="I145" s="14">
        <f>IFERROR(__xludf.DUMMYFUNCTION("""COMPUTED_VALUE"""),2.0221128E7)</f>
        <v>20221128</v>
      </c>
      <c r="J145" s="14" t="str">
        <f>IFERROR(__xludf.DUMMYFUNCTION("""COMPUTED_VALUE"""),"Items_Below_500")</f>
        <v>Items_Below_500</v>
      </c>
      <c r="K145" s="14">
        <f>IFERROR(__xludf.DUMMYFUNCTION("""COMPUTED_VALUE"""),4566.0)</f>
        <v>4566</v>
      </c>
      <c r="L145" s="14" t="str">
        <f t="shared" si="4"/>
        <v>Offline</v>
      </c>
      <c r="M145" s="14" t="str">
        <f t="shared" si="5"/>
        <v>VIN</v>
      </c>
    </row>
    <row r="146">
      <c r="A146" s="8" t="s">
        <v>126</v>
      </c>
      <c r="B146" s="13" t="s">
        <v>25</v>
      </c>
      <c r="C146" s="13">
        <v>33200.0</v>
      </c>
      <c r="D146" s="14" t="str">
        <f t="shared" si="1"/>
        <v> CHQ/OnlineDisplay/20221201/premium_tshirt/5676 </v>
      </c>
      <c r="E146" s="14" t="str">
        <f t="shared" si="2"/>
        <v>CHQ/OnlineDisplay/20221201/premium_tshirt/5676</v>
      </c>
      <c r="F146" s="14" t="str">
        <f t="shared" si="3"/>
        <v>Chq/Onlinedisplay/20221201/Premium_Tshirt/5676</v>
      </c>
      <c r="G146" s="14" t="str">
        <f>IFERROR(__xludf.DUMMYFUNCTION("split(F146,""/"")"),"Chq")</f>
        <v>Chq</v>
      </c>
      <c r="H146" s="14" t="str">
        <f>IFERROR(__xludf.DUMMYFUNCTION("""COMPUTED_VALUE"""),"Onlinedisplay")</f>
        <v>Onlinedisplay</v>
      </c>
      <c r="I146" s="14">
        <f>IFERROR(__xludf.DUMMYFUNCTION("""COMPUTED_VALUE"""),2.0221201E7)</f>
        <v>20221201</v>
      </c>
      <c r="J146" s="14" t="str">
        <f>IFERROR(__xludf.DUMMYFUNCTION("""COMPUTED_VALUE"""),"Premium_Tshirt")</f>
        <v>Premium_Tshirt</v>
      </c>
      <c r="K146" s="14">
        <f>IFERROR(__xludf.DUMMYFUNCTION("""COMPUTED_VALUE"""),5676.0)</f>
        <v>5676</v>
      </c>
      <c r="L146" s="14" t="str">
        <f t="shared" si="4"/>
        <v>Onlinedisplay</v>
      </c>
      <c r="M146" s="14" t="str">
        <f t="shared" si="5"/>
        <v>CHQ</v>
      </c>
    </row>
    <row r="147">
      <c r="A147" s="8" t="s">
        <v>127</v>
      </c>
      <c r="B147" s="13" t="s">
        <v>25</v>
      </c>
      <c r="C147" s="13">
        <v>106100.0</v>
      </c>
      <c r="D147" s="14" t="str">
        <f t="shared" si="1"/>
        <v> VfS/EmailMarketing/20221204/Sales_60%/4564 </v>
      </c>
      <c r="E147" s="14" t="str">
        <f t="shared" si="2"/>
        <v>VfS/EmailMarketing/20221204/Sales_60%/4564</v>
      </c>
      <c r="F147" s="14" t="str">
        <f t="shared" si="3"/>
        <v>Vfs/Emailmarketing/20221204/Sales_60%/4564</v>
      </c>
      <c r="G147" s="14" t="str">
        <f>IFERROR(__xludf.DUMMYFUNCTION("split(F147,""/"")"),"Vfs")</f>
        <v>Vfs</v>
      </c>
      <c r="H147" s="14" t="str">
        <f>IFERROR(__xludf.DUMMYFUNCTION("""COMPUTED_VALUE"""),"Emailmarketing")</f>
        <v>Emailmarketing</v>
      </c>
      <c r="I147" s="14">
        <f>IFERROR(__xludf.DUMMYFUNCTION("""COMPUTED_VALUE"""),2.0221204E7)</f>
        <v>20221204</v>
      </c>
      <c r="J147" s="14" t="str">
        <f>IFERROR(__xludf.DUMMYFUNCTION("""COMPUTED_VALUE"""),"Sales_60%")</f>
        <v>Sales_60%</v>
      </c>
      <c r="K147" s="14">
        <f>IFERROR(__xludf.DUMMYFUNCTION("""COMPUTED_VALUE"""),4564.0)</f>
        <v>4564</v>
      </c>
      <c r="L147" s="14" t="str">
        <f t="shared" si="4"/>
        <v>Emailmarketing</v>
      </c>
      <c r="M147" s="14" t="str">
        <f t="shared" si="5"/>
        <v>VFS</v>
      </c>
    </row>
    <row r="148">
      <c r="A148" s="8" t="s">
        <v>128</v>
      </c>
      <c r="B148" s="13" t="s">
        <v>25</v>
      </c>
      <c r="C148" s="13">
        <v>40500.0</v>
      </c>
      <c r="D148" s="14" t="str">
        <f t="shared" si="1"/>
        <v> NEFT/SocialMedia/20221207/premium_quality_shoes/4565 </v>
      </c>
      <c r="E148" s="14" t="str">
        <f t="shared" si="2"/>
        <v>NEFT/SocialMedia/20221207/premium_quality_shoes/4565</v>
      </c>
      <c r="F148" s="14" t="str">
        <f t="shared" si="3"/>
        <v>Neft/Socialmedia/20221207/Premium_Quality_Shoes/4565</v>
      </c>
      <c r="G148" s="14" t="str">
        <f>IFERROR(__xludf.DUMMYFUNCTION("split(F148,""/"")"),"Neft")</f>
        <v>Neft</v>
      </c>
      <c r="H148" s="14" t="str">
        <f>IFERROR(__xludf.DUMMYFUNCTION("""COMPUTED_VALUE"""),"Socialmedia")</f>
        <v>Socialmedia</v>
      </c>
      <c r="I148" s="14">
        <f>IFERROR(__xludf.DUMMYFUNCTION("""COMPUTED_VALUE"""),2.0221207E7)</f>
        <v>20221207</v>
      </c>
      <c r="J148" s="14" t="str">
        <f>IFERROR(__xludf.DUMMYFUNCTION("""COMPUTED_VALUE"""),"Premium_Quality_Shoes")</f>
        <v>Premium_Quality_Shoes</v>
      </c>
      <c r="K148" s="14">
        <f>IFERROR(__xludf.DUMMYFUNCTION("""COMPUTED_VALUE"""),4565.0)</f>
        <v>4565</v>
      </c>
      <c r="L148" s="14" t="str">
        <f t="shared" si="4"/>
        <v>Socialmedia</v>
      </c>
      <c r="M148" s="14" t="str">
        <f t="shared" si="5"/>
        <v>NEFT</v>
      </c>
    </row>
    <row r="149">
      <c r="A149" s="8" t="s">
        <v>129</v>
      </c>
      <c r="B149" s="13" t="s">
        <v>25</v>
      </c>
      <c r="C149" s="13">
        <v>80800.0</v>
      </c>
      <c r="D149" s="14" t="str">
        <f t="shared" si="1"/>
        <v> CHQ/Offline &amp;/20221210/items_below_500/4566 </v>
      </c>
      <c r="E149" s="14" t="str">
        <f t="shared" si="2"/>
        <v>CHQ/Offline &amp;/20221210/items_below_500/4566</v>
      </c>
      <c r="F149" s="14" t="str">
        <f t="shared" si="3"/>
        <v>Chq/Offline &amp;/20221210/Items_Below_500/4566</v>
      </c>
      <c r="G149" s="14" t="str">
        <f>IFERROR(__xludf.DUMMYFUNCTION("split(F149,""/"")"),"Chq")</f>
        <v>Chq</v>
      </c>
      <c r="H149" s="14" t="str">
        <f>IFERROR(__xludf.DUMMYFUNCTION("""COMPUTED_VALUE"""),"Offline &amp;")</f>
        <v>Offline &amp;</v>
      </c>
      <c r="I149" s="14">
        <f>IFERROR(__xludf.DUMMYFUNCTION("""COMPUTED_VALUE"""),2.022121E7)</f>
        <v>20221210</v>
      </c>
      <c r="J149" s="14" t="str">
        <f>IFERROR(__xludf.DUMMYFUNCTION("""COMPUTED_VALUE"""),"Items_Below_500")</f>
        <v>Items_Below_500</v>
      </c>
      <c r="K149" s="14">
        <f>IFERROR(__xludf.DUMMYFUNCTION("""COMPUTED_VALUE"""),4566.0)</f>
        <v>4566</v>
      </c>
      <c r="L149" s="14" t="str">
        <f t="shared" si="4"/>
        <v>Offline</v>
      </c>
      <c r="M149" s="14" t="str">
        <f t="shared" si="5"/>
        <v>CHQ</v>
      </c>
    </row>
    <row r="150">
      <c r="A150" s="8" t="s">
        <v>130</v>
      </c>
      <c r="B150" s="13" t="s">
        <v>25</v>
      </c>
      <c r="C150" s="13">
        <v>108600.0</v>
      </c>
      <c r="D150" s="14" t="str">
        <f t="shared" si="1"/>
        <v> VfS/AffiliateLink/20221213/buy_one_get_one/3455 </v>
      </c>
      <c r="E150" s="14" t="str">
        <f t="shared" si="2"/>
        <v>VfS/AffiliateLink/20221213/buy_one_get_one/3455</v>
      </c>
      <c r="F150" s="14" t="str">
        <f t="shared" si="3"/>
        <v>Vfs/Affiliatelink/20221213/Buy_One_Get_One/3455</v>
      </c>
      <c r="G150" s="14" t="str">
        <f>IFERROR(__xludf.DUMMYFUNCTION("split(F150,""/"")"),"Vfs")</f>
        <v>Vfs</v>
      </c>
      <c r="H150" s="14" t="str">
        <f>IFERROR(__xludf.DUMMYFUNCTION("""COMPUTED_VALUE"""),"Affiliatelink")</f>
        <v>Affiliatelink</v>
      </c>
      <c r="I150" s="14">
        <f>IFERROR(__xludf.DUMMYFUNCTION("""COMPUTED_VALUE"""),2.0221213E7)</f>
        <v>20221213</v>
      </c>
      <c r="J150" s="14" t="str">
        <f>IFERROR(__xludf.DUMMYFUNCTION("""COMPUTED_VALUE"""),"Buy_One_Get_One")</f>
        <v>Buy_One_Get_One</v>
      </c>
      <c r="K150" s="14">
        <f>IFERROR(__xludf.DUMMYFUNCTION("""COMPUTED_VALUE"""),3455.0)</f>
        <v>3455</v>
      </c>
      <c r="L150" s="14" t="str">
        <f t="shared" si="4"/>
        <v>Affiliatelink</v>
      </c>
      <c r="M150" s="14" t="str">
        <f t="shared" si="5"/>
        <v>VFS</v>
      </c>
    </row>
    <row r="151">
      <c r="A151" s="8" t="s">
        <v>131</v>
      </c>
      <c r="B151" s="13" t="s">
        <v>25</v>
      </c>
      <c r="C151" s="13">
        <v>50500.0</v>
      </c>
      <c r="D151" s="14" t="str">
        <f t="shared" si="1"/>
        <v> VIN/SearchEngine/20221216/Jeans_under_999/5666 </v>
      </c>
      <c r="E151" s="14" t="str">
        <f t="shared" si="2"/>
        <v>VIN/SearchEngine/20221216/Jeans_under_999/5666</v>
      </c>
      <c r="F151" s="14" t="str">
        <f t="shared" si="3"/>
        <v>Vin/Searchengine/20221216/Jeans_Under_999/5666</v>
      </c>
      <c r="G151" s="14" t="str">
        <f>IFERROR(__xludf.DUMMYFUNCTION("split(F151,""/"")"),"Vin")</f>
        <v>Vin</v>
      </c>
      <c r="H151" s="14" t="str">
        <f>IFERROR(__xludf.DUMMYFUNCTION("""COMPUTED_VALUE"""),"Searchengine")</f>
        <v>Searchengine</v>
      </c>
      <c r="I151" s="14">
        <f>IFERROR(__xludf.DUMMYFUNCTION("""COMPUTED_VALUE"""),2.0221216E7)</f>
        <v>20221216</v>
      </c>
      <c r="J151" s="14" t="str">
        <f>IFERROR(__xludf.DUMMYFUNCTION("""COMPUTED_VALUE"""),"Jeans_Under_999")</f>
        <v>Jeans_Under_999</v>
      </c>
      <c r="K151" s="14">
        <f>IFERROR(__xludf.DUMMYFUNCTION("""COMPUTED_VALUE"""),5666.0)</f>
        <v>5666</v>
      </c>
      <c r="L151" s="14" t="str">
        <f t="shared" si="4"/>
        <v>Searchengine</v>
      </c>
      <c r="M151" s="14" t="str">
        <f t="shared" si="5"/>
        <v>VIN</v>
      </c>
    </row>
    <row r="152">
      <c r="A152" s="8" t="s">
        <v>132</v>
      </c>
      <c r="B152" s="13" t="s">
        <v>25</v>
      </c>
      <c r="C152" s="13">
        <v>52600.0</v>
      </c>
      <c r="D152" s="14" t="str">
        <f t="shared" si="1"/>
        <v> NEFT/OnlineDisplay/20221219/premium_tshirt/5676 </v>
      </c>
      <c r="E152" s="14" t="str">
        <f t="shared" si="2"/>
        <v>NEFT/OnlineDisplay/20221219/premium_tshirt/5676</v>
      </c>
      <c r="F152" s="14" t="str">
        <f t="shared" si="3"/>
        <v>Neft/Onlinedisplay/20221219/Premium_Tshirt/5676</v>
      </c>
      <c r="G152" s="14" t="str">
        <f>IFERROR(__xludf.DUMMYFUNCTION("split(F152,""/"")"),"Neft")</f>
        <v>Neft</v>
      </c>
      <c r="H152" s="14" t="str">
        <f>IFERROR(__xludf.DUMMYFUNCTION("""COMPUTED_VALUE"""),"Onlinedisplay")</f>
        <v>Onlinedisplay</v>
      </c>
      <c r="I152" s="14">
        <f>IFERROR(__xludf.DUMMYFUNCTION("""COMPUTED_VALUE"""),2.0221219E7)</f>
        <v>20221219</v>
      </c>
      <c r="J152" s="14" t="str">
        <f>IFERROR(__xludf.DUMMYFUNCTION("""COMPUTED_VALUE"""),"Premium_Tshirt")</f>
        <v>Premium_Tshirt</v>
      </c>
      <c r="K152" s="14">
        <f>IFERROR(__xludf.DUMMYFUNCTION("""COMPUTED_VALUE"""),5676.0)</f>
        <v>5676</v>
      </c>
      <c r="L152" s="14" t="str">
        <f t="shared" si="4"/>
        <v>Onlinedisplay</v>
      </c>
      <c r="M152" s="14" t="str">
        <f t="shared" si="5"/>
        <v>NEFT</v>
      </c>
    </row>
    <row r="153">
      <c r="A153" s="8" t="s">
        <v>133</v>
      </c>
      <c r="B153" s="13" t="s">
        <v>25</v>
      </c>
      <c r="C153" s="13">
        <v>29100.0</v>
      </c>
      <c r="D153" s="14" t="str">
        <f t="shared" si="1"/>
        <v> CHQ/EmailMarketing &amp;/20221222/Sales_60%/4564 </v>
      </c>
      <c r="E153" s="14" t="str">
        <f t="shared" si="2"/>
        <v>CHQ/EmailMarketing &amp;/20221222/Sales_60%/4564</v>
      </c>
      <c r="F153" s="14" t="str">
        <f t="shared" si="3"/>
        <v>Chq/Emailmarketing &amp;/20221222/Sales_60%/4564</v>
      </c>
      <c r="G153" s="14" t="str">
        <f>IFERROR(__xludf.DUMMYFUNCTION("split(F153,""/"")"),"Chq")</f>
        <v>Chq</v>
      </c>
      <c r="H153" s="14" t="str">
        <f>IFERROR(__xludf.DUMMYFUNCTION("""COMPUTED_VALUE"""),"Emailmarketing &amp;")</f>
        <v>Emailmarketing &amp;</v>
      </c>
      <c r="I153" s="14">
        <f>IFERROR(__xludf.DUMMYFUNCTION("""COMPUTED_VALUE"""),2.0221222E7)</f>
        <v>20221222</v>
      </c>
      <c r="J153" s="14" t="str">
        <f>IFERROR(__xludf.DUMMYFUNCTION("""COMPUTED_VALUE"""),"Sales_60%")</f>
        <v>Sales_60%</v>
      </c>
      <c r="K153" s="14">
        <f>IFERROR(__xludf.DUMMYFUNCTION("""COMPUTED_VALUE"""),4564.0)</f>
        <v>4564</v>
      </c>
      <c r="L153" s="14" t="str">
        <f t="shared" si="4"/>
        <v>Emailmarketing</v>
      </c>
      <c r="M153" s="14" t="str">
        <f t="shared" si="5"/>
        <v>CHQ</v>
      </c>
    </row>
    <row r="154">
      <c r="A154" s="8" t="s">
        <v>134</v>
      </c>
      <c r="B154" s="13" t="s">
        <v>25</v>
      </c>
      <c r="C154" s="13">
        <v>57100.0</v>
      </c>
      <c r="D154" s="14" t="str">
        <f t="shared" si="1"/>
        <v> VfS/SocialMedia/20221225/premium_quality_shoes/4565 </v>
      </c>
      <c r="E154" s="14" t="str">
        <f t="shared" si="2"/>
        <v>VfS/SocialMedia/20221225/premium_quality_shoes/4565</v>
      </c>
      <c r="F154" s="14" t="str">
        <f t="shared" si="3"/>
        <v>Vfs/Socialmedia/20221225/Premium_Quality_Shoes/4565</v>
      </c>
      <c r="G154" s="14" t="str">
        <f>IFERROR(__xludf.DUMMYFUNCTION("split(F154,""/"")"),"Vfs")</f>
        <v>Vfs</v>
      </c>
      <c r="H154" s="14" t="str">
        <f>IFERROR(__xludf.DUMMYFUNCTION("""COMPUTED_VALUE"""),"Socialmedia")</f>
        <v>Socialmedia</v>
      </c>
      <c r="I154" s="14">
        <f>IFERROR(__xludf.DUMMYFUNCTION("""COMPUTED_VALUE"""),2.0221225E7)</f>
        <v>20221225</v>
      </c>
      <c r="J154" s="14" t="str">
        <f>IFERROR(__xludf.DUMMYFUNCTION("""COMPUTED_VALUE"""),"Premium_Quality_Shoes")</f>
        <v>Premium_Quality_Shoes</v>
      </c>
      <c r="K154" s="14">
        <f>IFERROR(__xludf.DUMMYFUNCTION("""COMPUTED_VALUE"""),4565.0)</f>
        <v>4565</v>
      </c>
      <c r="L154" s="14" t="str">
        <f t="shared" si="4"/>
        <v>Socialmedia</v>
      </c>
      <c r="M154" s="14" t="str">
        <f t="shared" si="5"/>
        <v>VFS</v>
      </c>
    </row>
    <row r="155">
      <c r="A155" s="8" t="s">
        <v>135</v>
      </c>
      <c r="B155" s="13" t="s">
        <v>25</v>
      </c>
      <c r="C155" s="13">
        <v>94800.0</v>
      </c>
      <c r="D155" s="14" t="str">
        <f t="shared" si="1"/>
        <v> VIN/OfflINe &amp;/20221228/items_below_500/4566 </v>
      </c>
      <c r="E155" s="14" t="str">
        <f t="shared" si="2"/>
        <v>VIN/OfflINe &amp;/20221228/items_below_500/4566</v>
      </c>
      <c r="F155" s="14" t="str">
        <f t="shared" si="3"/>
        <v>Vin/Offline &amp;/20221228/Items_Below_500/4566</v>
      </c>
      <c r="G155" s="14" t="str">
        <f>IFERROR(__xludf.DUMMYFUNCTION("split(F155,""/"")"),"Vin")</f>
        <v>Vin</v>
      </c>
      <c r="H155" s="14" t="str">
        <f>IFERROR(__xludf.DUMMYFUNCTION("""COMPUTED_VALUE"""),"Offline &amp;")</f>
        <v>Offline &amp;</v>
      </c>
      <c r="I155" s="14">
        <f>IFERROR(__xludf.DUMMYFUNCTION("""COMPUTED_VALUE"""),2.0221228E7)</f>
        <v>20221228</v>
      </c>
      <c r="J155" s="14" t="str">
        <f>IFERROR(__xludf.DUMMYFUNCTION("""COMPUTED_VALUE"""),"Items_Below_500")</f>
        <v>Items_Below_500</v>
      </c>
      <c r="K155" s="14">
        <f>IFERROR(__xludf.DUMMYFUNCTION("""COMPUTED_VALUE"""),4566.0)</f>
        <v>4566</v>
      </c>
      <c r="L155" s="14" t="str">
        <f t="shared" si="4"/>
        <v>Offline</v>
      </c>
      <c r="M155" s="14" t="str">
        <f t="shared" si="5"/>
        <v>VIN</v>
      </c>
    </row>
    <row r="156">
      <c r="A156" s="8" t="s">
        <v>136</v>
      </c>
      <c r="B156" s="13" t="s">
        <v>11</v>
      </c>
      <c r="C156" s="8">
        <v>11600.0</v>
      </c>
      <c r="D156" s="14" t="str">
        <f t="shared" si="1"/>
        <v> CHQ/OnlineDisplay/20221001/premium_tshirt/5676 </v>
      </c>
      <c r="E156" s="14" t="str">
        <f t="shared" si="2"/>
        <v>CHQ/OnlineDisplay/20221001/premium_tshirt/5676</v>
      </c>
      <c r="F156" s="14" t="str">
        <f t="shared" si="3"/>
        <v>Chq/Onlinedisplay/20221001/Premium_Tshirt/5676</v>
      </c>
      <c r="G156" s="14" t="str">
        <f>IFERROR(__xludf.DUMMYFUNCTION("split(F156,""/"")"),"Chq")</f>
        <v>Chq</v>
      </c>
      <c r="H156" s="14" t="str">
        <f>IFERROR(__xludf.DUMMYFUNCTION("""COMPUTED_VALUE"""),"Onlinedisplay")</f>
        <v>Onlinedisplay</v>
      </c>
      <c r="I156" s="14">
        <f>IFERROR(__xludf.DUMMYFUNCTION("""COMPUTED_VALUE"""),2.0221001E7)</f>
        <v>20221001</v>
      </c>
      <c r="J156" s="14" t="str">
        <f>IFERROR(__xludf.DUMMYFUNCTION("""COMPUTED_VALUE"""),"Premium_Tshirt")</f>
        <v>Premium_Tshirt</v>
      </c>
      <c r="K156" s="14">
        <f>IFERROR(__xludf.DUMMYFUNCTION("""COMPUTED_VALUE"""),5676.0)</f>
        <v>5676</v>
      </c>
      <c r="L156" s="14" t="str">
        <f t="shared" si="4"/>
        <v>Onlinedisplay</v>
      </c>
      <c r="M156" s="14" t="str">
        <f t="shared" si="5"/>
        <v>CHQ</v>
      </c>
    </row>
    <row r="157">
      <c r="A157" s="8" t="s">
        <v>137</v>
      </c>
      <c r="B157" s="13" t="s">
        <v>11</v>
      </c>
      <c r="C157" s="8">
        <v>11300.0</v>
      </c>
      <c r="D157" s="14" t="str">
        <f t="shared" si="1"/>
        <v> VfS/EmailMarketing/20221004/Sales_60%/4564 </v>
      </c>
      <c r="E157" s="14" t="str">
        <f t="shared" si="2"/>
        <v>VfS/EmailMarketing/20221004/Sales_60%/4564</v>
      </c>
      <c r="F157" s="14" t="str">
        <f t="shared" si="3"/>
        <v>Vfs/Emailmarketing/20221004/Sales_60%/4564</v>
      </c>
      <c r="G157" s="14" t="str">
        <f>IFERROR(__xludf.DUMMYFUNCTION("split(F157,""/"")"),"Vfs")</f>
        <v>Vfs</v>
      </c>
      <c r="H157" s="14" t="str">
        <f>IFERROR(__xludf.DUMMYFUNCTION("""COMPUTED_VALUE"""),"Emailmarketing")</f>
        <v>Emailmarketing</v>
      </c>
      <c r="I157" s="14">
        <f>IFERROR(__xludf.DUMMYFUNCTION("""COMPUTED_VALUE"""),2.0221004E7)</f>
        <v>20221004</v>
      </c>
      <c r="J157" s="14" t="str">
        <f>IFERROR(__xludf.DUMMYFUNCTION("""COMPUTED_VALUE"""),"Sales_60%")</f>
        <v>Sales_60%</v>
      </c>
      <c r="K157" s="14">
        <f>IFERROR(__xludf.DUMMYFUNCTION("""COMPUTED_VALUE"""),4564.0)</f>
        <v>4564</v>
      </c>
      <c r="L157" s="14" t="str">
        <f t="shared" si="4"/>
        <v>Emailmarketing</v>
      </c>
      <c r="M157" s="14" t="str">
        <f t="shared" si="5"/>
        <v>VFS</v>
      </c>
    </row>
    <row r="158">
      <c r="A158" s="8" t="s">
        <v>138</v>
      </c>
      <c r="B158" s="13" t="s">
        <v>11</v>
      </c>
      <c r="C158" s="13">
        <v>100600.0</v>
      </c>
      <c r="D158" s="14" t="str">
        <f t="shared" si="1"/>
        <v> NEFT/SocialMedia/20221007/premium_quality_shoes/4565 </v>
      </c>
      <c r="E158" s="14" t="str">
        <f t="shared" si="2"/>
        <v>NEFT/SocialMedia/20221007/premium_quality_shoes/4565</v>
      </c>
      <c r="F158" s="14" t="str">
        <f t="shared" si="3"/>
        <v>Neft/Socialmedia/20221007/Premium_Quality_Shoes/4565</v>
      </c>
      <c r="G158" s="14" t="str">
        <f>IFERROR(__xludf.DUMMYFUNCTION("split(F158,""/"")"),"Neft")</f>
        <v>Neft</v>
      </c>
      <c r="H158" s="14" t="str">
        <f>IFERROR(__xludf.DUMMYFUNCTION("""COMPUTED_VALUE"""),"Socialmedia")</f>
        <v>Socialmedia</v>
      </c>
      <c r="I158" s="14">
        <f>IFERROR(__xludf.DUMMYFUNCTION("""COMPUTED_VALUE"""),2.0221007E7)</f>
        <v>20221007</v>
      </c>
      <c r="J158" s="14" t="str">
        <f>IFERROR(__xludf.DUMMYFUNCTION("""COMPUTED_VALUE"""),"Premium_Quality_Shoes")</f>
        <v>Premium_Quality_Shoes</v>
      </c>
      <c r="K158" s="14">
        <f>IFERROR(__xludf.DUMMYFUNCTION("""COMPUTED_VALUE"""),4565.0)</f>
        <v>4565</v>
      </c>
      <c r="L158" s="14" t="str">
        <f t="shared" si="4"/>
        <v>Socialmedia</v>
      </c>
      <c r="M158" s="14" t="str">
        <f t="shared" si="5"/>
        <v>NEFT</v>
      </c>
    </row>
    <row r="159">
      <c r="A159" s="8" t="s">
        <v>139</v>
      </c>
      <c r="B159" s="13" t="s">
        <v>11</v>
      </c>
      <c r="C159" s="13">
        <v>127300.0</v>
      </c>
      <c r="D159" s="14" t="str">
        <f t="shared" si="1"/>
        <v> CHQ/Offline &amp;/20221010/items_below_500/4566 </v>
      </c>
      <c r="E159" s="14" t="str">
        <f t="shared" si="2"/>
        <v>CHQ/Offline &amp;/20221010/items_below_500/4566</v>
      </c>
      <c r="F159" s="14" t="str">
        <f t="shared" si="3"/>
        <v>Chq/Offline &amp;/20221010/Items_Below_500/4566</v>
      </c>
      <c r="G159" s="14" t="str">
        <f>IFERROR(__xludf.DUMMYFUNCTION("split(F159,""/"")"),"Chq")</f>
        <v>Chq</v>
      </c>
      <c r="H159" s="14" t="str">
        <f>IFERROR(__xludf.DUMMYFUNCTION("""COMPUTED_VALUE"""),"Offline &amp;")</f>
        <v>Offline &amp;</v>
      </c>
      <c r="I159" s="14">
        <f>IFERROR(__xludf.DUMMYFUNCTION("""COMPUTED_VALUE"""),2.022101E7)</f>
        <v>20221010</v>
      </c>
      <c r="J159" s="14" t="str">
        <f>IFERROR(__xludf.DUMMYFUNCTION("""COMPUTED_VALUE"""),"Items_Below_500")</f>
        <v>Items_Below_500</v>
      </c>
      <c r="K159" s="14">
        <f>IFERROR(__xludf.DUMMYFUNCTION("""COMPUTED_VALUE"""),4566.0)</f>
        <v>4566</v>
      </c>
      <c r="L159" s="14" t="str">
        <f t="shared" si="4"/>
        <v>Offline</v>
      </c>
      <c r="M159" s="14" t="str">
        <f t="shared" si="5"/>
        <v>CHQ</v>
      </c>
    </row>
    <row r="160">
      <c r="A160" s="8" t="s">
        <v>156</v>
      </c>
      <c r="B160" s="13" t="s">
        <v>11</v>
      </c>
      <c r="C160" s="13">
        <v>128000.0</v>
      </c>
      <c r="D160" s="14" t="str">
        <f t="shared" si="1"/>
        <v> VfS/AffiliateLink/20221013/buy_one_get_one/3455 </v>
      </c>
      <c r="E160" s="14" t="str">
        <f t="shared" si="2"/>
        <v>VfS/AffiliateLink/20221013/buy_one_get_one/3455</v>
      </c>
      <c r="F160" s="14" t="str">
        <f t="shared" si="3"/>
        <v>Vfs/Affiliatelink/20221013/Buy_One_Get_One/3455</v>
      </c>
      <c r="G160" s="14" t="str">
        <f>IFERROR(__xludf.DUMMYFUNCTION("split(F160,""/"")"),"Vfs")</f>
        <v>Vfs</v>
      </c>
      <c r="H160" s="14" t="str">
        <f>IFERROR(__xludf.DUMMYFUNCTION("""COMPUTED_VALUE"""),"Affiliatelink")</f>
        <v>Affiliatelink</v>
      </c>
      <c r="I160" s="14">
        <f>IFERROR(__xludf.DUMMYFUNCTION("""COMPUTED_VALUE"""),2.0221013E7)</f>
        <v>20221013</v>
      </c>
      <c r="J160" s="14" t="str">
        <f>IFERROR(__xludf.DUMMYFUNCTION("""COMPUTED_VALUE"""),"Buy_One_Get_One")</f>
        <v>Buy_One_Get_One</v>
      </c>
      <c r="K160" s="14">
        <f>IFERROR(__xludf.DUMMYFUNCTION("""COMPUTED_VALUE"""),3455.0)</f>
        <v>3455</v>
      </c>
      <c r="L160" s="14" t="str">
        <f t="shared" si="4"/>
        <v>Affiliatelink</v>
      </c>
      <c r="M160" s="14" t="str">
        <f t="shared" si="5"/>
        <v>VFS</v>
      </c>
    </row>
    <row r="161">
      <c r="A161" s="8" t="s">
        <v>141</v>
      </c>
      <c r="B161" s="13" t="s">
        <v>11</v>
      </c>
      <c r="C161" s="13">
        <v>61100.0</v>
      </c>
      <c r="D161" s="14" t="str">
        <f t="shared" si="1"/>
        <v> VIN/SearchEngine/20221016/Jeans_under_999/5666 </v>
      </c>
      <c r="E161" s="14" t="str">
        <f t="shared" si="2"/>
        <v>VIN/SearchEngine/20221016/Jeans_under_999/5666</v>
      </c>
      <c r="F161" s="14" t="str">
        <f t="shared" si="3"/>
        <v>Vin/Searchengine/20221016/Jeans_Under_999/5666</v>
      </c>
      <c r="G161" s="14" t="str">
        <f>IFERROR(__xludf.DUMMYFUNCTION("split(F161,""/"")"),"Vin")</f>
        <v>Vin</v>
      </c>
      <c r="H161" s="14" t="str">
        <f>IFERROR(__xludf.DUMMYFUNCTION("""COMPUTED_VALUE"""),"Searchengine")</f>
        <v>Searchengine</v>
      </c>
      <c r="I161" s="14">
        <f>IFERROR(__xludf.DUMMYFUNCTION("""COMPUTED_VALUE"""),2.0221016E7)</f>
        <v>20221016</v>
      </c>
      <c r="J161" s="14" t="str">
        <f>IFERROR(__xludf.DUMMYFUNCTION("""COMPUTED_VALUE"""),"Jeans_Under_999")</f>
        <v>Jeans_Under_999</v>
      </c>
      <c r="K161" s="14">
        <f>IFERROR(__xludf.DUMMYFUNCTION("""COMPUTED_VALUE"""),5666.0)</f>
        <v>5666</v>
      </c>
      <c r="L161" s="14" t="str">
        <f t="shared" si="4"/>
        <v>Searchengine</v>
      </c>
      <c r="M161" s="14" t="str">
        <f t="shared" si="5"/>
        <v>VIN</v>
      </c>
    </row>
    <row r="162">
      <c r="A162" s="8" t="s">
        <v>142</v>
      </c>
      <c r="B162" s="13" t="s">
        <v>11</v>
      </c>
      <c r="C162" s="8">
        <v>17200.0</v>
      </c>
      <c r="D162" s="14" t="str">
        <f t="shared" si="1"/>
        <v> NEFT/OnlineDisplay/20221019/premium_tshirt/5676 </v>
      </c>
      <c r="E162" s="14" t="str">
        <f t="shared" si="2"/>
        <v>NEFT/OnlineDisplay/20221019/premium_tshirt/5676</v>
      </c>
      <c r="F162" s="14" t="str">
        <f t="shared" si="3"/>
        <v>Neft/Onlinedisplay/20221019/Premium_Tshirt/5676</v>
      </c>
      <c r="G162" s="14" t="str">
        <f>IFERROR(__xludf.DUMMYFUNCTION("split(F162,""/"")"),"Neft")</f>
        <v>Neft</v>
      </c>
      <c r="H162" s="14" t="str">
        <f>IFERROR(__xludf.DUMMYFUNCTION("""COMPUTED_VALUE"""),"Onlinedisplay")</f>
        <v>Onlinedisplay</v>
      </c>
      <c r="I162" s="14">
        <f>IFERROR(__xludf.DUMMYFUNCTION("""COMPUTED_VALUE"""),2.0221019E7)</f>
        <v>20221019</v>
      </c>
      <c r="J162" s="14" t="str">
        <f>IFERROR(__xludf.DUMMYFUNCTION("""COMPUTED_VALUE"""),"Premium_Tshirt")</f>
        <v>Premium_Tshirt</v>
      </c>
      <c r="K162" s="14">
        <f>IFERROR(__xludf.DUMMYFUNCTION("""COMPUTED_VALUE"""),5676.0)</f>
        <v>5676</v>
      </c>
      <c r="L162" s="14" t="str">
        <f t="shared" si="4"/>
        <v>Onlinedisplay</v>
      </c>
      <c r="M162" s="14" t="str">
        <f t="shared" si="5"/>
        <v>NEFT</v>
      </c>
    </row>
    <row r="163">
      <c r="A163" s="8" t="s">
        <v>143</v>
      </c>
      <c r="B163" s="13" t="s">
        <v>11</v>
      </c>
      <c r="C163" s="13">
        <v>71500.0</v>
      </c>
      <c r="D163" s="14" t="str">
        <f t="shared" si="1"/>
        <v> CHQ/EmailMarketing &amp;/20221022/Sales_60%/4564 </v>
      </c>
      <c r="E163" s="14" t="str">
        <f t="shared" si="2"/>
        <v>CHQ/EmailMarketing &amp;/20221022/Sales_60%/4564</v>
      </c>
      <c r="F163" s="14" t="str">
        <f t="shared" si="3"/>
        <v>Chq/Emailmarketing &amp;/20221022/Sales_60%/4564</v>
      </c>
      <c r="G163" s="14" t="str">
        <f>IFERROR(__xludf.DUMMYFUNCTION("split(F163,""/"")"),"Chq")</f>
        <v>Chq</v>
      </c>
      <c r="H163" s="14" t="str">
        <f>IFERROR(__xludf.DUMMYFUNCTION("""COMPUTED_VALUE"""),"Emailmarketing &amp;")</f>
        <v>Emailmarketing &amp;</v>
      </c>
      <c r="I163" s="14">
        <f>IFERROR(__xludf.DUMMYFUNCTION("""COMPUTED_VALUE"""),2.0221022E7)</f>
        <v>20221022</v>
      </c>
      <c r="J163" s="14" t="str">
        <f>IFERROR(__xludf.DUMMYFUNCTION("""COMPUTED_VALUE"""),"Sales_60%")</f>
        <v>Sales_60%</v>
      </c>
      <c r="K163" s="14">
        <f>IFERROR(__xludf.DUMMYFUNCTION("""COMPUTED_VALUE"""),4564.0)</f>
        <v>4564</v>
      </c>
      <c r="L163" s="14" t="str">
        <f t="shared" si="4"/>
        <v>Emailmarketing</v>
      </c>
      <c r="M163" s="14" t="str">
        <f t="shared" si="5"/>
        <v>CHQ</v>
      </c>
    </row>
    <row r="164">
      <c r="A164" s="8" t="s">
        <v>144</v>
      </c>
      <c r="B164" s="13" t="s">
        <v>11</v>
      </c>
      <c r="C164" s="13">
        <v>47000.0</v>
      </c>
      <c r="D164" s="14" t="str">
        <f t="shared" si="1"/>
        <v> VfS/SocialMedia/20221025/premium_quality_shoes/4565 </v>
      </c>
      <c r="E164" s="14" t="str">
        <f t="shared" si="2"/>
        <v>VfS/SocialMedia/20221025/premium_quality_shoes/4565</v>
      </c>
      <c r="F164" s="14" t="str">
        <f t="shared" si="3"/>
        <v>Vfs/Socialmedia/20221025/Premium_Quality_Shoes/4565</v>
      </c>
      <c r="G164" s="14" t="str">
        <f>IFERROR(__xludf.DUMMYFUNCTION("split(F164,""/"")"),"Vfs")</f>
        <v>Vfs</v>
      </c>
      <c r="H164" s="14" t="str">
        <f>IFERROR(__xludf.DUMMYFUNCTION("""COMPUTED_VALUE"""),"Socialmedia")</f>
        <v>Socialmedia</v>
      </c>
      <c r="I164" s="14">
        <f>IFERROR(__xludf.DUMMYFUNCTION("""COMPUTED_VALUE"""),2.0221025E7)</f>
        <v>20221025</v>
      </c>
      <c r="J164" s="14" t="str">
        <f>IFERROR(__xludf.DUMMYFUNCTION("""COMPUTED_VALUE"""),"Premium_Quality_Shoes")</f>
        <v>Premium_Quality_Shoes</v>
      </c>
      <c r="K164" s="14">
        <f>IFERROR(__xludf.DUMMYFUNCTION("""COMPUTED_VALUE"""),4565.0)</f>
        <v>4565</v>
      </c>
      <c r="L164" s="14" t="str">
        <f t="shared" si="4"/>
        <v>Socialmedia</v>
      </c>
      <c r="M164" s="14" t="str">
        <f t="shared" si="5"/>
        <v>VFS</v>
      </c>
    </row>
    <row r="165">
      <c r="A165" s="8" t="s">
        <v>145</v>
      </c>
      <c r="B165" s="13" t="s">
        <v>11</v>
      </c>
      <c r="C165" s="13">
        <v>125900.0</v>
      </c>
      <c r="D165" s="14" t="str">
        <f t="shared" si="1"/>
        <v> VIN/OfflINe &amp;/20221028/items_below_500/4566 </v>
      </c>
      <c r="E165" s="14" t="str">
        <f t="shared" si="2"/>
        <v>VIN/OfflINe &amp;/20221028/items_below_500/4566</v>
      </c>
      <c r="F165" s="14" t="str">
        <f t="shared" si="3"/>
        <v>Vin/Offline &amp;/20221028/Items_Below_500/4566</v>
      </c>
      <c r="G165" s="14" t="str">
        <f>IFERROR(__xludf.DUMMYFUNCTION("split(F165,""/"")"),"Vin")</f>
        <v>Vin</v>
      </c>
      <c r="H165" s="14" t="str">
        <f>IFERROR(__xludf.DUMMYFUNCTION("""COMPUTED_VALUE"""),"Offline &amp;")</f>
        <v>Offline &amp;</v>
      </c>
      <c r="I165" s="14">
        <f>IFERROR(__xludf.DUMMYFUNCTION("""COMPUTED_VALUE"""),2.0221028E7)</f>
        <v>20221028</v>
      </c>
      <c r="J165" s="14" t="str">
        <f>IFERROR(__xludf.DUMMYFUNCTION("""COMPUTED_VALUE"""),"Items_Below_500")</f>
        <v>Items_Below_500</v>
      </c>
      <c r="K165" s="14">
        <f>IFERROR(__xludf.DUMMYFUNCTION("""COMPUTED_VALUE"""),4566.0)</f>
        <v>4566</v>
      </c>
      <c r="L165" s="14" t="str">
        <f t="shared" si="4"/>
        <v>Offline</v>
      </c>
      <c r="M165" s="14" t="str">
        <f t="shared" si="5"/>
        <v>VIN</v>
      </c>
    </row>
    <row r="166">
      <c r="A166" s="8" t="s">
        <v>146</v>
      </c>
      <c r="B166" s="13" t="s">
        <v>24</v>
      </c>
      <c r="C166" s="13">
        <v>42600.0</v>
      </c>
      <c r="D166" s="14" t="str">
        <f t="shared" si="1"/>
        <v> CHQ/OnlineDisplay/20221101/premium_tshirt/5676 </v>
      </c>
      <c r="E166" s="14" t="str">
        <f t="shared" si="2"/>
        <v>CHQ/OnlineDisplay/20221101/premium_tshirt/5676</v>
      </c>
      <c r="F166" s="14" t="str">
        <f t="shared" si="3"/>
        <v>Chq/Onlinedisplay/20221101/Premium_Tshirt/5676</v>
      </c>
      <c r="G166" s="14" t="str">
        <f>IFERROR(__xludf.DUMMYFUNCTION("split(F166,""/"")"),"Chq")</f>
        <v>Chq</v>
      </c>
      <c r="H166" s="14" t="str">
        <f>IFERROR(__xludf.DUMMYFUNCTION("""COMPUTED_VALUE"""),"Onlinedisplay")</f>
        <v>Onlinedisplay</v>
      </c>
      <c r="I166" s="14">
        <f>IFERROR(__xludf.DUMMYFUNCTION("""COMPUTED_VALUE"""),2.0221101E7)</f>
        <v>20221101</v>
      </c>
      <c r="J166" s="14" t="str">
        <f>IFERROR(__xludf.DUMMYFUNCTION("""COMPUTED_VALUE"""),"Premium_Tshirt")</f>
        <v>Premium_Tshirt</v>
      </c>
      <c r="K166" s="14">
        <f>IFERROR(__xludf.DUMMYFUNCTION("""COMPUTED_VALUE"""),5676.0)</f>
        <v>5676</v>
      </c>
      <c r="L166" s="14" t="str">
        <f t="shared" si="4"/>
        <v>Onlinedisplay</v>
      </c>
      <c r="M166" s="14" t="str">
        <f t="shared" si="5"/>
        <v>CHQ</v>
      </c>
    </row>
    <row r="167">
      <c r="A167" s="8" t="s">
        <v>147</v>
      </c>
      <c r="B167" s="13" t="s">
        <v>24</v>
      </c>
      <c r="C167" s="8">
        <v>11590.0</v>
      </c>
      <c r="D167" s="14" t="str">
        <f t="shared" si="1"/>
        <v> VfS/EmailMarketing/20221104/Sales_60%/4564 </v>
      </c>
      <c r="E167" s="14" t="str">
        <f t="shared" si="2"/>
        <v>VfS/EmailMarketing/20221104/Sales_60%/4564</v>
      </c>
      <c r="F167" s="14" t="str">
        <f t="shared" si="3"/>
        <v>Vfs/Emailmarketing/20221104/Sales_60%/4564</v>
      </c>
      <c r="G167" s="14" t="str">
        <f>IFERROR(__xludf.DUMMYFUNCTION("split(F167,""/"")"),"Vfs")</f>
        <v>Vfs</v>
      </c>
      <c r="H167" s="14" t="str">
        <f>IFERROR(__xludf.DUMMYFUNCTION("""COMPUTED_VALUE"""),"Emailmarketing")</f>
        <v>Emailmarketing</v>
      </c>
      <c r="I167" s="14">
        <f>IFERROR(__xludf.DUMMYFUNCTION("""COMPUTED_VALUE"""),2.0221104E7)</f>
        <v>20221104</v>
      </c>
      <c r="J167" s="14" t="str">
        <f>IFERROR(__xludf.DUMMYFUNCTION("""COMPUTED_VALUE"""),"Sales_60%")</f>
        <v>Sales_60%</v>
      </c>
      <c r="K167" s="14">
        <f>IFERROR(__xludf.DUMMYFUNCTION("""COMPUTED_VALUE"""),4564.0)</f>
        <v>4564</v>
      </c>
      <c r="L167" s="14" t="str">
        <f t="shared" si="4"/>
        <v>Emailmarketing</v>
      </c>
      <c r="M167" s="14" t="str">
        <f t="shared" si="5"/>
        <v>VFS</v>
      </c>
    </row>
    <row r="168">
      <c r="A168" s="8" t="s">
        <v>148</v>
      </c>
      <c r="B168" s="13" t="s">
        <v>24</v>
      </c>
      <c r="C168" s="8">
        <v>12500.0</v>
      </c>
      <c r="D168" s="14" t="str">
        <f t="shared" si="1"/>
        <v> NEFT/SocialMedia/20221107/premium_quality_shoes/4565 </v>
      </c>
      <c r="E168" s="14" t="str">
        <f t="shared" si="2"/>
        <v>NEFT/SocialMedia/20221107/premium_quality_shoes/4565</v>
      </c>
      <c r="F168" s="14" t="str">
        <f t="shared" si="3"/>
        <v>Neft/Socialmedia/20221107/Premium_Quality_Shoes/4565</v>
      </c>
      <c r="G168" s="14" t="str">
        <f>IFERROR(__xludf.DUMMYFUNCTION("split(F168,""/"")"),"Neft")</f>
        <v>Neft</v>
      </c>
      <c r="H168" s="14" t="str">
        <f>IFERROR(__xludf.DUMMYFUNCTION("""COMPUTED_VALUE"""),"Socialmedia")</f>
        <v>Socialmedia</v>
      </c>
      <c r="I168" s="14">
        <f>IFERROR(__xludf.DUMMYFUNCTION("""COMPUTED_VALUE"""),2.0221107E7)</f>
        <v>20221107</v>
      </c>
      <c r="J168" s="14" t="str">
        <f>IFERROR(__xludf.DUMMYFUNCTION("""COMPUTED_VALUE"""),"Premium_Quality_Shoes")</f>
        <v>Premium_Quality_Shoes</v>
      </c>
      <c r="K168" s="14">
        <f>IFERROR(__xludf.DUMMYFUNCTION("""COMPUTED_VALUE"""),4565.0)</f>
        <v>4565</v>
      </c>
      <c r="L168" s="14" t="str">
        <f t="shared" si="4"/>
        <v>Socialmedia</v>
      </c>
      <c r="M168" s="14" t="str">
        <f t="shared" si="5"/>
        <v>NEFT</v>
      </c>
    </row>
    <row r="169">
      <c r="A169" s="8" t="s">
        <v>149</v>
      </c>
      <c r="B169" s="13" t="s">
        <v>24</v>
      </c>
      <c r="C169" s="8">
        <v>11680.0</v>
      </c>
      <c r="D169" s="14" t="str">
        <f t="shared" si="1"/>
        <v> CHQ/Offline &amp;/20221110/items_below_500/4566 </v>
      </c>
      <c r="E169" s="14" t="str">
        <f t="shared" si="2"/>
        <v>CHQ/Offline &amp;/20221110/items_below_500/4566</v>
      </c>
      <c r="F169" s="14" t="str">
        <f t="shared" si="3"/>
        <v>Chq/Offline &amp;/20221110/Items_Below_500/4566</v>
      </c>
      <c r="G169" s="14" t="str">
        <f>IFERROR(__xludf.DUMMYFUNCTION("split(F169,""/"")"),"Chq")</f>
        <v>Chq</v>
      </c>
      <c r="H169" s="14" t="str">
        <f>IFERROR(__xludf.DUMMYFUNCTION("""COMPUTED_VALUE"""),"Offline &amp;")</f>
        <v>Offline &amp;</v>
      </c>
      <c r="I169" s="14">
        <f>IFERROR(__xludf.DUMMYFUNCTION("""COMPUTED_VALUE"""),2.022111E7)</f>
        <v>20221110</v>
      </c>
      <c r="J169" s="14" t="str">
        <f>IFERROR(__xludf.DUMMYFUNCTION("""COMPUTED_VALUE"""),"Items_Below_500")</f>
        <v>Items_Below_500</v>
      </c>
      <c r="K169" s="14">
        <f>IFERROR(__xludf.DUMMYFUNCTION("""COMPUTED_VALUE"""),4566.0)</f>
        <v>4566</v>
      </c>
      <c r="L169" s="14" t="str">
        <f t="shared" si="4"/>
        <v>Offline</v>
      </c>
      <c r="M169" s="14" t="str">
        <f t="shared" si="5"/>
        <v>CHQ</v>
      </c>
    </row>
    <row r="170">
      <c r="A170" s="8" t="s">
        <v>150</v>
      </c>
      <c r="B170" s="13" t="s">
        <v>24</v>
      </c>
      <c r="C170" s="13">
        <v>50400.0</v>
      </c>
      <c r="D170" s="14" t="str">
        <f t="shared" si="1"/>
        <v> VfS/AffiliateLink/20221113/buy_one_get_one/3455 </v>
      </c>
      <c r="E170" s="14" t="str">
        <f t="shared" si="2"/>
        <v>VfS/AffiliateLink/20221113/buy_one_get_one/3455</v>
      </c>
      <c r="F170" s="14" t="str">
        <f t="shared" si="3"/>
        <v>Vfs/Affiliatelink/20221113/Buy_One_Get_One/3455</v>
      </c>
      <c r="G170" s="14" t="str">
        <f>IFERROR(__xludf.DUMMYFUNCTION("split(F170,""/"")"),"Vfs")</f>
        <v>Vfs</v>
      </c>
      <c r="H170" s="14" t="str">
        <f>IFERROR(__xludf.DUMMYFUNCTION("""COMPUTED_VALUE"""),"Affiliatelink")</f>
        <v>Affiliatelink</v>
      </c>
      <c r="I170" s="14">
        <f>IFERROR(__xludf.DUMMYFUNCTION("""COMPUTED_VALUE"""),2.0221113E7)</f>
        <v>20221113</v>
      </c>
      <c r="J170" s="14" t="str">
        <f>IFERROR(__xludf.DUMMYFUNCTION("""COMPUTED_VALUE"""),"Buy_One_Get_One")</f>
        <v>Buy_One_Get_One</v>
      </c>
      <c r="K170" s="14">
        <f>IFERROR(__xludf.DUMMYFUNCTION("""COMPUTED_VALUE"""),3455.0)</f>
        <v>3455</v>
      </c>
      <c r="L170" s="14" t="str">
        <f t="shared" si="4"/>
        <v>Affiliatelink</v>
      </c>
      <c r="M170" s="14" t="str">
        <f t="shared" si="5"/>
        <v>VFS</v>
      </c>
    </row>
    <row r="171">
      <c r="A171" s="8" t="s">
        <v>151</v>
      </c>
      <c r="B171" s="13" t="s">
        <v>24</v>
      </c>
      <c r="C171" s="13">
        <v>68700.0</v>
      </c>
      <c r="D171" s="14" t="str">
        <f t="shared" si="1"/>
        <v> VIN/SearchEngine/20221116/Jeans_under_999/5666 </v>
      </c>
      <c r="E171" s="14" t="str">
        <f t="shared" si="2"/>
        <v>VIN/SearchEngine/20221116/Jeans_under_999/5666</v>
      </c>
      <c r="F171" s="14" t="str">
        <f t="shared" si="3"/>
        <v>Vin/Searchengine/20221116/Jeans_Under_999/5666</v>
      </c>
      <c r="G171" s="14" t="str">
        <f>IFERROR(__xludf.DUMMYFUNCTION("split(F171,""/"")"),"Vin")</f>
        <v>Vin</v>
      </c>
      <c r="H171" s="14" t="str">
        <f>IFERROR(__xludf.DUMMYFUNCTION("""COMPUTED_VALUE"""),"Searchengine")</f>
        <v>Searchengine</v>
      </c>
      <c r="I171" s="14">
        <f>IFERROR(__xludf.DUMMYFUNCTION("""COMPUTED_VALUE"""),2.0221116E7)</f>
        <v>20221116</v>
      </c>
      <c r="J171" s="14" t="str">
        <f>IFERROR(__xludf.DUMMYFUNCTION("""COMPUTED_VALUE"""),"Jeans_Under_999")</f>
        <v>Jeans_Under_999</v>
      </c>
      <c r="K171" s="14">
        <f>IFERROR(__xludf.DUMMYFUNCTION("""COMPUTED_VALUE"""),5666.0)</f>
        <v>5666</v>
      </c>
      <c r="L171" s="14" t="str">
        <f t="shared" si="4"/>
        <v>Searchengine</v>
      </c>
      <c r="M171" s="14" t="str">
        <f t="shared" si="5"/>
        <v>VIN</v>
      </c>
    </row>
    <row r="172">
      <c r="A172" s="8" t="s">
        <v>152</v>
      </c>
      <c r="B172" s="13" t="s">
        <v>24</v>
      </c>
      <c r="C172" s="8">
        <v>10540.0</v>
      </c>
      <c r="D172" s="14" t="str">
        <f t="shared" si="1"/>
        <v> NEFT/OnlineDisplay/20221119/premium_tshirt/5676 </v>
      </c>
      <c r="E172" s="14" t="str">
        <f t="shared" si="2"/>
        <v>NEFT/OnlineDisplay/20221119/premium_tshirt/5676</v>
      </c>
      <c r="F172" s="14" t="str">
        <f t="shared" si="3"/>
        <v>Neft/Onlinedisplay/20221119/Premium_Tshirt/5676</v>
      </c>
      <c r="G172" s="14" t="str">
        <f>IFERROR(__xludf.DUMMYFUNCTION("split(F172,""/"")"),"Neft")</f>
        <v>Neft</v>
      </c>
      <c r="H172" s="14" t="str">
        <f>IFERROR(__xludf.DUMMYFUNCTION("""COMPUTED_VALUE"""),"Onlinedisplay")</f>
        <v>Onlinedisplay</v>
      </c>
      <c r="I172" s="14">
        <f>IFERROR(__xludf.DUMMYFUNCTION("""COMPUTED_VALUE"""),2.0221119E7)</f>
        <v>20221119</v>
      </c>
      <c r="J172" s="14" t="str">
        <f>IFERROR(__xludf.DUMMYFUNCTION("""COMPUTED_VALUE"""),"Premium_Tshirt")</f>
        <v>Premium_Tshirt</v>
      </c>
      <c r="K172" s="14">
        <f>IFERROR(__xludf.DUMMYFUNCTION("""COMPUTED_VALUE"""),5676.0)</f>
        <v>5676</v>
      </c>
      <c r="L172" s="14" t="str">
        <f t="shared" si="4"/>
        <v>Onlinedisplay</v>
      </c>
      <c r="M172" s="14" t="str">
        <f t="shared" si="5"/>
        <v>NEFT</v>
      </c>
    </row>
    <row r="173">
      <c r="A173" s="8" t="s">
        <v>153</v>
      </c>
      <c r="B173" s="13" t="s">
        <v>24</v>
      </c>
      <c r="C173" s="8">
        <v>10520.0</v>
      </c>
      <c r="D173" s="14" t="str">
        <f t="shared" si="1"/>
        <v> CHQ/EmailMarketing &amp;/20221122/Sales_60%/4564 </v>
      </c>
      <c r="E173" s="14" t="str">
        <f t="shared" si="2"/>
        <v>CHQ/EmailMarketing &amp;/20221122/Sales_60%/4564</v>
      </c>
      <c r="F173" s="14" t="str">
        <f t="shared" si="3"/>
        <v>Chq/Emailmarketing &amp;/20221122/Sales_60%/4564</v>
      </c>
      <c r="G173" s="14" t="str">
        <f>IFERROR(__xludf.DUMMYFUNCTION("split(F173,""/"")"),"Chq")</f>
        <v>Chq</v>
      </c>
      <c r="H173" s="14" t="str">
        <f>IFERROR(__xludf.DUMMYFUNCTION("""COMPUTED_VALUE"""),"Emailmarketing &amp;")</f>
        <v>Emailmarketing &amp;</v>
      </c>
      <c r="I173" s="14">
        <f>IFERROR(__xludf.DUMMYFUNCTION("""COMPUTED_VALUE"""),2.0221122E7)</f>
        <v>20221122</v>
      </c>
      <c r="J173" s="14" t="str">
        <f>IFERROR(__xludf.DUMMYFUNCTION("""COMPUTED_VALUE"""),"Sales_60%")</f>
        <v>Sales_60%</v>
      </c>
      <c r="K173" s="14">
        <f>IFERROR(__xludf.DUMMYFUNCTION("""COMPUTED_VALUE"""),4564.0)</f>
        <v>4564</v>
      </c>
      <c r="L173" s="14" t="str">
        <f t="shared" si="4"/>
        <v>Emailmarketing</v>
      </c>
      <c r="M173" s="14" t="str">
        <f t="shared" si="5"/>
        <v>CHQ</v>
      </c>
    </row>
    <row r="174">
      <c r="A174" s="8" t="s">
        <v>154</v>
      </c>
      <c r="B174" s="13" t="s">
        <v>24</v>
      </c>
      <c r="C174" s="13">
        <v>66500.0</v>
      </c>
      <c r="D174" s="14" t="str">
        <f t="shared" si="1"/>
        <v> VfS/SocialMedia/20221125/premium_quality_shoes/4565 </v>
      </c>
      <c r="E174" s="14" t="str">
        <f t="shared" si="2"/>
        <v>VfS/SocialMedia/20221125/premium_quality_shoes/4565</v>
      </c>
      <c r="F174" s="14" t="str">
        <f t="shared" si="3"/>
        <v>Vfs/Socialmedia/20221125/Premium_Quality_Shoes/4565</v>
      </c>
      <c r="G174" s="14" t="str">
        <f>IFERROR(__xludf.DUMMYFUNCTION("split(F174,""/"")"),"Vfs")</f>
        <v>Vfs</v>
      </c>
      <c r="H174" s="14" t="str">
        <f>IFERROR(__xludf.DUMMYFUNCTION("""COMPUTED_VALUE"""),"Socialmedia")</f>
        <v>Socialmedia</v>
      </c>
      <c r="I174" s="14">
        <f>IFERROR(__xludf.DUMMYFUNCTION("""COMPUTED_VALUE"""),2.0221125E7)</f>
        <v>20221125</v>
      </c>
      <c r="J174" s="14" t="str">
        <f>IFERROR(__xludf.DUMMYFUNCTION("""COMPUTED_VALUE"""),"Premium_Quality_Shoes")</f>
        <v>Premium_Quality_Shoes</v>
      </c>
      <c r="K174" s="14">
        <f>IFERROR(__xludf.DUMMYFUNCTION("""COMPUTED_VALUE"""),4565.0)</f>
        <v>4565</v>
      </c>
      <c r="L174" s="14" t="str">
        <f t="shared" si="4"/>
        <v>Socialmedia</v>
      </c>
      <c r="M174" s="14" t="str">
        <f t="shared" si="5"/>
        <v>VFS</v>
      </c>
    </row>
    <row r="175">
      <c r="A175" s="8" t="s">
        <v>155</v>
      </c>
      <c r="B175" s="13" t="s">
        <v>24</v>
      </c>
      <c r="C175" s="13">
        <v>62300.0</v>
      </c>
      <c r="D175" s="14" t="str">
        <f t="shared" si="1"/>
        <v> VIN/OfflINe &amp;/20221128/items_below_500/4566 </v>
      </c>
      <c r="E175" s="14" t="str">
        <f t="shared" si="2"/>
        <v>VIN/OfflINe &amp;/20221128/items_below_500/4566</v>
      </c>
      <c r="F175" s="14" t="str">
        <f t="shared" si="3"/>
        <v>Vin/Offline &amp;/20221128/Items_Below_500/4566</v>
      </c>
      <c r="G175" s="14" t="str">
        <f>IFERROR(__xludf.DUMMYFUNCTION("split(F175,""/"")"),"Vin")</f>
        <v>Vin</v>
      </c>
      <c r="H175" s="14" t="str">
        <f>IFERROR(__xludf.DUMMYFUNCTION("""COMPUTED_VALUE"""),"Offline &amp;")</f>
        <v>Offline &amp;</v>
      </c>
      <c r="I175" s="14">
        <f>IFERROR(__xludf.DUMMYFUNCTION("""COMPUTED_VALUE"""),2.0221128E7)</f>
        <v>20221128</v>
      </c>
      <c r="J175" s="14" t="str">
        <f>IFERROR(__xludf.DUMMYFUNCTION("""COMPUTED_VALUE"""),"Items_Below_500")</f>
        <v>Items_Below_500</v>
      </c>
      <c r="K175" s="14">
        <f>IFERROR(__xludf.DUMMYFUNCTION("""COMPUTED_VALUE"""),4566.0)</f>
        <v>4566</v>
      </c>
      <c r="L175" s="14" t="str">
        <f t="shared" si="4"/>
        <v>Offline</v>
      </c>
      <c r="M175" s="14" t="str">
        <f t="shared" si="5"/>
        <v>VIN</v>
      </c>
    </row>
    <row r="176">
      <c r="A176" s="8" t="s">
        <v>126</v>
      </c>
      <c r="B176" s="13" t="s">
        <v>25</v>
      </c>
      <c r="C176" s="13">
        <v>40600.0</v>
      </c>
      <c r="D176" s="14" t="str">
        <f t="shared" si="1"/>
        <v> CHQ/OnlineDisplay/20221201/premium_tshirt/5676 </v>
      </c>
      <c r="E176" s="14" t="str">
        <f t="shared" si="2"/>
        <v>CHQ/OnlineDisplay/20221201/premium_tshirt/5676</v>
      </c>
      <c r="F176" s="14" t="str">
        <f t="shared" si="3"/>
        <v>Chq/Onlinedisplay/20221201/Premium_Tshirt/5676</v>
      </c>
      <c r="G176" s="14" t="str">
        <f>IFERROR(__xludf.DUMMYFUNCTION("split(F176,""/"")"),"Chq")</f>
        <v>Chq</v>
      </c>
      <c r="H176" s="14" t="str">
        <f>IFERROR(__xludf.DUMMYFUNCTION("""COMPUTED_VALUE"""),"Onlinedisplay")</f>
        <v>Onlinedisplay</v>
      </c>
      <c r="I176" s="14">
        <f>IFERROR(__xludf.DUMMYFUNCTION("""COMPUTED_VALUE"""),2.0221201E7)</f>
        <v>20221201</v>
      </c>
      <c r="J176" s="14" t="str">
        <f>IFERROR(__xludf.DUMMYFUNCTION("""COMPUTED_VALUE"""),"Premium_Tshirt")</f>
        <v>Premium_Tshirt</v>
      </c>
      <c r="K176" s="14">
        <f>IFERROR(__xludf.DUMMYFUNCTION("""COMPUTED_VALUE"""),5676.0)</f>
        <v>5676</v>
      </c>
      <c r="L176" s="14" t="str">
        <f t="shared" si="4"/>
        <v>Onlinedisplay</v>
      </c>
      <c r="M176" s="14" t="str">
        <f t="shared" si="5"/>
        <v>CHQ</v>
      </c>
    </row>
    <row r="177">
      <c r="A177" s="8" t="s">
        <v>127</v>
      </c>
      <c r="B177" s="13" t="s">
        <v>25</v>
      </c>
      <c r="C177" s="13">
        <v>51100.0</v>
      </c>
      <c r="D177" s="14" t="str">
        <f t="shared" si="1"/>
        <v> VfS/EmailMarketing/20221204/Sales_60%/4564 </v>
      </c>
      <c r="E177" s="14" t="str">
        <f t="shared" si="2"/>
        <v>VfS/EmailMarketing/20221204/Sales_60%/4564</v>
      </c>
      <c r="F177" s="14" t="str">
        <f t="shared" si="3"/>
        <v>Vfs/Emailmarketing/20221204/Sales_60%/4564</v>
      </c>
      <c r="G177" s="14" t="str">
        <f>IFERROR(__xludf.DUMMYFUNCTION("split(F177,""/"")"),"Vfs")</f>
        <v>Vfs</v>
      </c>
      <c r="H177" s="14" t="str">
        <f>IFERROR(__xludf.DUMMYFUNCTION("""COMPUTED_VALUE"""),"Emailmarketing")</f>
        <v>Emailmarketing</v>
      </c>
      <c r="I177" s="14">
        <f>IFERROR(__xludf.DUMMYFUNCTION("""COMPUTED_VALUE"""),2.0221204E7)</f>
        <v>20221204</v>
      </c>
      <c r="J177" s="14" t="str">
        <f>IFERROR(__xludf.DUMMYFUNCTION("""COMPUTED_VALUE"""),"Sales_60%")</f>
        <v>Sales_60%</v>
      </c>
      <c r="K177" s="14">
        <f>IFERROR(__xludf.DUMMYFUNCTION("""COMPUTED_VALUE"""),4564.0)</f>
        <v>4564</v>
      </c>
      <c r="L177" s="14" t="str">
        <f t="shared" si="4"/>
        <v>Emailmarketing</v>
      </c>
      <c r="M177" s="14" t="str">
        <f t="shared" si="5"/>
        <v>VFS</v>
      </c>
    </row>
    <row r="178">
      <c r="A178" s="8" t="s">
        <v>128</v>
      </c>
      <c r="B178" s="13" t="s">
        <v>25</v>
      </c>
      <c r="C178" s="13">
        <v>44100.0</v>
      </c>
      <c r="D178" s="14" t="str">
        <f t="shared" si="1"/>
        <v> NEFT/SocialMedia/20221207/premium_quality_shoes/4565 </v>
      </c>
      <c r="E178" s="14" t="str">
        <f t="shared" si="2"/>
        <v>NEFT/SocialMedia/20221207/premium_quality_shoes/4565</v>
      </c>
      <c r="F178" s="14" t="str">
        <f t="shared" si="3"/>
        <v>Neft/Socialmedia/20221207/Premium_Quality_Shoes/4565</v>
      </c>
      <c r="G178" s="14" t="str">
        <f>IFERROR(__xludf.DUMMYFUNCTION("split(F178,""/"")"),"Neft")</f>
        <v>Neft</v>
      </c>
      <c r="H178" s="14" t="str">
        <f>IFERROR(__xludf.DUMMYFUNCTION("""COMPUTED_VALUE"""),"Socialmedia")</f>
        <v>Socialmedia</v>
      </c>
      <c r="I178" s="14">
        <f>IFERROR(__xludf.DUMMYFUNCTION("""COMPUTED_VALUE"""),2.0221207E7)</f>
        <v>20221207</v>
      </c>
      <c r="J178" s="14" t="str">
        <f>IFERROR(__xludf.DUMMYFUNCTION("""COMPUTED_VALUE"""),"Premium_Quality_Shoes")</f>
        <v>Premium_Quality_Shoes</v>
      </c>
      <c r="K178" s="14">
        <f>IFERROR(__xludf.DUMMYFUNCTION("""COMPUTED_VALUE"""),4565.0)</f>
        <v>4565</v>
      </c>
      <c r="L178" s="14" t="str">
        <f t="shared" si="4"/>
        <v>Socialmedia</v>
      </c>
      <c r="M178" s="14" t="str">
        <f t="shared" si="5"/>
        <v>NEFT</v>
      </c>
    </row>
    <row r="179">
      <c r="A179" s="8" t="s">
        <v>129</v>
      </c>
      <c r="B179" s="13" t="s">
        <v>25</v>
      </c>
      <c r="C179" s="13">
        <v>81200.0</v>
      </c>
      <c r="D179" s="14" t="str">
        <f t="shared" si="1"/>
        <v> CHQ/Offline &amp;/20221210/items_below_500/4566 </v>
      </c>
      <c r="E179" s="14" t="str">
        <f t="shared" si="2"/>
        <v>CHQ/Offline &amp;/20221210/items_below_500/4566</v>
      </c>
      <c r="F179" s="14" t="str">
        <f t="shared" si="3"/>
        <v>Chq/Offline &amp;/20221210/Items_Below_500/4566</v>
      </c>
      <c r="G179" s="14" t="str">
        <f>IFERROR(__xludf.DUMMYFUNCTION("split(F179,""/"")"),"Chq")</f>
        <v>Chq</v>
      </c>
      <c r="H179" s="14" t="str">
        <f>IFERROR(__xludf.DUMMYFUNCTION("""COMPUTED_VALUE"""),"Offline &amp;")</f>
        <v>Offline &amp;</v>
      </c>
      <c r="I179" s="14">
        <f>IFERROR(__xludf.DUMMYFUNCTION("""COMPUTED_VALUE"""),2.022121E7)</f>
        <v>20221210</v>
      </c>
      <c r="J179" s="14" t="str">
        <f>IFERROR(__xludf.DUMMYFUNCTION("""COMPUTED_VALUE"""),"Items_Below_500")</f>
        <v>Items_Below_500</v>
      </c>
      <c r="K179" s="14">
        <f>IFERROR(__xludf.DUMMYFUNCTION("""COMPUTED_VALUE"""),4566.0)</f>
        <v>4566</v>
      </c>
      <c r="L179" s="14" t="str">
        <f t="shared" si="4"/>
        <v>Offline</v>
      </c>
      <c r="M179" s="14" t="str">
        <f t="shared" si="5"/>
        <v>CHQ</v>
      </c>
    </row>
    <row r="180">
      <c r="A180" s="8" t="s">
        <v>130</v>
      </c>
      <c r="B180" s="13" t="s">
        <v>25</v>
      </c>
      <c r="C180" s="13">
        <v>107100.0</v>
      </c>
      <c r="D180" s="14" t="str">
        <f t="shared" si="1"/>
        <v> VfS/AffiliateLink/20221213/buy_one_get_one/3455 </v>
      </c>
      <c r="E180" s="14" t="str">
        <f t="shared" si="2"/>
        <v>VfS/AffiliateLink/20221213/buy_one_get_one/3455</v>
      </c>
      <c r="F180" s="14" t="str">
        <f t="shared" si="3"/>
        <v>Vfs/Affiliatelink/20221213/Buy_One_Get_One/3455</v>
      </c>
      <c r="G180" s="14" t="str">
        <f>IFERROR(__xludf.DUMMYFUNCTION("split(F180,""/"")"),"Vfs")</f>
        <v>Vfs</v>
      </c>
      <c r="H180" s="14" t="str">
        <f>IFERROR(__xludf.DUMMYFUNCTION("""COMPUTED_VALUE"""),"Affiliatelink")</f>
        <v>Affiliatelink</v>
      </c>
      <c r="I180" s="14">
        <f>IFERROR(__xludf.DUMMYFUNCTION("""COMPUTED_VALUE"""),2.0221213E7)</f>
        <v>20221213</v>
      </c>
      <c r="J180" s="14" t="str">
        <f>IFERROR(__xludf.DUMMYFUNCTION("""COMPUTED_VALUE"""),"Buy_One_Get_One")</f>
        <v>Buy_One_Get_One</v>
      </c>
      <c r="K180" s="14">
        <f>IFERROR(__xludf.DUMMYFUNCTION("""COMPUTED_VALUE"""),3455.0)</f>
        <v>3455</v>
      </c>
      <c r="L180" s="14" t="str">
        <f t="shared" si="4"/>
        <v>Affiliatelink</v>
      </c>
      <c r="M180" s="14" t="str">
        <f t="shared" si="5"/>
        <v>VFS</v>
      </c>
    </row>
    <row r="181">
      <c r="A181" s="8" t="s">
        <v>131</v>
      </c>
      <c r="B181" s="13" t="s">
        <v>25</v>
      </c>
      <c r="C181" s="13">
        <v>71600.0</v>
      </c>
      <c r="D181" s="14" t="str">
        <f t="shared" si="1"/>
        <v> VIN/SearchEngine/20221216/Jeans_under_999/5666 </v>
      </c>
      <c r="E181" s="14" t="str">
        <f t="shared" si="2"/>
        <v>VIN/SearchEngine/20221216/Jeans_under_999/5666</v>
      </c>
      <c r="F181" s="14" t="str">
        <f t="shared" si="3"/>
        <v>Vin/Searchengine/20221216/Jeans_Under_999/5666</v>
      </c>
      <c r="G181" s="14" t="str">
        <f>IFERROR(__xludf.DUMMYFUNCTION("split(F181,""/"")"),"Vin")</f>
        <v>Vin</v>
      </c>
      <c r="H181" s="14" t="str">
        <f>IFERROR(__xludf.DUMMYFUNCTION("""COMPUTED_VALUE"""),"Searchengine")</f>
        <v>Searchengine</v>
      </c>
      <c r="I181" s="14">
        <f>IFERROR(__xludf.DUMMYFUNCTION("""COMPUTED_VALUE"""),2.0221216E7)</f>
        <v>20221216</v>
      </c>
      <c r="J181" s="14" t="str">
        <f>IFERROR(__xludf.DUMMYFUNCTION("""COMPUTED_VALUE"""),"Jeans_Under_999")</f>
        <v>Jeans_Under_999</v>
      </c>
      <c r="K181" s="14">
        <f>IFERROR(__xludf.DUMMYFUNCTION("""COMPUTED_VALUE"""),5666.0)</f>
        <v>5666</v>
      </c>
      <c r="L181" s="14" t="str">
        <f t="shared" si="4"/>
        <v>Searchengine</v>
      </c>
      <c r="M181" s="14" t="str">
        <f t="shared" si="5"/>
        <v>VIN</v>
      </c>
    </row>
    <row r="182">
      <c r="A182" s="8" t="s">
        <v>132</v>
      </c>
      <c r="B182" s="13" t="s">
        <v>25</v>
      </c>
      <c r="C182" s="13">
        <v>47700.0</v>
      </c>
      <c r="D182" s="14" t="str">
        <f t="shared" si="1"/>
        <v> NEFT/OnlineDisplay/20221219/premium_tshirt/5676 </v>
      </c>
      <c r="E182" s="14" t="str">
        <f t="shared" si="2"/>
        <v>NEFT/OnlineDisplay/20221219/premium_tshirt/5676</v>
      </c>
      <c r="F182" s="14" t="str">
        <f t="shared" si="3"/>
        <v>Neft/Onlinedisplay/20221219/Premium_Tshirt/5676</v>
      </c>
      <c r="G182" s="14" t="str">
        <f>IFERROR(__xludf.DUMMYFUNCTION("split(F182,""/"")"),"Neft")</f>
        <v>Neft</v>
      </c>
      <c r="H182" s="14" t="str">
        <f>IFERROR(__xludf.DUMMYFUNCTION("""COMPUTED_VALUE"""),"Onlinedisplay")</f>
        <v>Onlinedisplay</v>
      </c>
      <c r="I182" s="14">
        <f>IFERROR(__xludf.DUMMYFUNCTION("""COMPUTED_VALUE"""),2.0221219E7)</f>
        <v>20221219</v>
      </c>
      <c r="J182" s="14" t="str">
        <f>IFERROR(__xludf.DUMMYFUNCTION("""COMPUTED_VALUE"""),"Premium_Tshirt")</f>
        <v>Premium_Tshirt</v>
      </c>
      <c r="K182" s="14">
        <f>IFERROR(__xludf.DUMMYFUNCTION("""COMPUTED_VALUE"""),5676.0)</f>
        <v>5676</v>
      </c>
      <c r="L182" s="14" t="str">
        <f t="shared" si="4"/>
        <v>Onlinedisplay</v>
      </c>
      <c r="M182" s="14" t="str">
        <f t="shared" si="5"/>
        <v>NEFT</v>
      </c>
    </row>
    <row r="183">
      <c r="A183" s="8" t="s">
        <v>133</v>
      </c>
      <c r="B183" s="13" t="s">
        <v>25</v>
      </c>
      <c r="C183" s="13">
        <v>48600.0</v>
      </c>
      <c r="D183" s="14" t="str">
        <f t="shared" si="1"/>
        <v> CHQ/EmailMarketing &amp;/20221222/Sales_60%/4564 </v>
      </c>
      <c r="E183" s="14" t="str">
        <f t="shared" si="2"/>
        <v>CHQ/EmailMarketing &amp;/20221222/Sales_60%/4564</v>
      </c>
      <c r="F183" s="14" t="str">
        <f t="shared" si="3"/>
        <v>Chq/Emailmarketing &amp;/20221222/Sales_60%/4564</v>
      </c>
      <c r="G183" s="14" t="str">
        <f>IFERROR(__xludf.DUMMYFUNCTION("split(F183,""/"")"),"Chq")</f>
        <v>Chq</v>
      </c>
      <c r="H183" s="14" t="str">
        <f>IFERROR(__xludf.DUMMYFUNCTION("""COMPUTED_VALUE"""),"Emailmarketing &amp;")</f>
        <v>Emailmarketing &amp;</v>
      </c>
      <c r="I183" s="14">
        <f>IFERROR(__xludf.DUMMYFUNCTION("""COMPUTED_VALUE"""),2.0221222E7)</f>
        <v>20221222</v>
      </c>
      <c r="J183" s="14" t="str">
        <f>IFERROR(__xludf.DUMMYFUNCTION("""COMPUTED_VALUE"""),"Sales_60%")</f>
        <v>Sales_60%</v>
      </c>
      <c r="K183" s="14">
        <f>IFERROR(__xludf.DUMMYFUNCTION("""COMPUTED_VALUE"""),4564.0)</f>
        <v>4564</v>
      </c>
      <c r="L183" s="14" t="str">
        <f t="shared" si="4"/>
        <v>Emailmarketing</v>
      </c>
      <c r="M183" s="14" t="str">
        <f t="shared" si="5"/>
        <v>CHQ</v>
      </c>
    </row>
    <row r="184">
      <c r="A184" s="8" t="s">
        <v>134</v>
      </c>
      <c r="B184" s="13" t="s">
        <v>25</v>
      </c>
      <c r="C184" s="13">
        <v>44400.0</v>
      </c>
      <c r="D184" s="14" t="str">
        <f t="shared" si="1"/>
        <v> VfS/SocialMedia/20221225/premium_quality_shoes/4565 </v>
      </c>
      <c r="E184" s="14" t="str">
        <f t="shared" si="2"/>
        <v>VfS/SocialMedia/20221225/premium_quality_shoes/4565</v>
      </c>
      <c r="F184" s="14" t="str">
        <f t="shared" si="3"/>
        <v>Vfs/Socialmedia/20221225/Premium_Quality_Shoes/4565</v>
      </c>
      <c r="G184" s="14" t="str">
        <f>IFERROR(__xludf.DUMMYFUNCTION("split(F184,""/"")"),"Vfs")</f>
        <v>Vfs</v>
      </c>
      <c r="H184" s="14" t="str">
        <f>IFERROR(__xludf.DUMMYFUNCTION("""COMPUTED_VALUE"""),"Socialmedia")</f>
        <v>Socialmedia</v>
      </c>
      <c r="I184" s="14">
        <f>IFERROR(__xludf.DUMMYFUNCTION("""COMPUTED_VALUE"""),2.0221225E7)</f>
        <v>20221225</v>
      </c>
      <c r="J184" s="14" t="str">
        <f>IFERROR(__xludf.DUMMYFUNCTION("""COMPUTED_VALUE"""),"Premium_Quality_Shoes")</f>
        <v>Premium_Quality_Shoes</v>
      </c>
      <c r="K184" s="14">
        <f>IFERROR(__xludf.DUMMYFUNCTION("""COMPUTED_VALUE"""),4565.0)</f>
        <v>4565</v>
      </c>
      <c r="L184" s="14" t="str">
        <f t="shared" si="4"/>
        <v>Socialmedia</v>
      </c>
      <c r="M184" s="14" t="str">
        <f t="shared" si="5"/>
        <v>VFS</v>
      </c>
    </row>
    <row r="185">
      <c r="A185" s="8" t="s">
        <v>135</v>
      </c>
      <c r="B185" s="13" t="s">
        <v>25</v>
      </c>
      <c r="C185" s="13">
        <v>60000.0</v>
      </c>
      <c r="D185" s="14" t="str">
        <f t="shared" si="1"/>
        <v> VIN/OfflINe &amp;/20221228/items_below_500/4566 </v>
      </c>
      <c r="E185" s="14" t="str">
        <f t="shared" si="2"/>
        <v>VIN/OfflINe &amp;/20221228/items_below_500/4566</v>
      </c>
      <c r="F185" s="14" t="str">
        <f t="shared" si="3"/>
        <v>Vin/Offline &amp;/20221228/Items_Below_500/4566</v>
      </c>
      <c r="G185" s="14" t="str">
        <f>IFERROR(__xludf.DUMMYFUNCTION("split(F185,""/"")"),"Vin")</f>
        <v>Vin</v>
      </c>
      <c r="H185" s="14" t="str">
        <f>IFERROR(__xludf.DUMMYFUNCTION("""COMPUTED_VALUE"""),"Offline &amp;")</f>
        <v>Offline &amp;</v>
      </c>
      <c r="I185" s="14">
        <f>IFERROR(__xludf.DUMMYFUNCTION("""COMPUTED_VALUE"""),2.0221228E7)</f>
        <v>20221228</v>
      </c>
      <c r="J185" s="14" t="str">
        <f>IFERROR(__xludf.DUMMYFUNCTION("""COMPUTED_VALUE"""),"Items_Below_500")</f>
        <v>Items_Below_500</v>
      </c>
      <c r="K185" s="14">
        <f>IFERROR(__xludf.DUMMYFUNCTION("""COMPUTED_VALUE"""),4566.0)</f>
        <v>4566</v>
      </c>
      <c r="L185" s="14" t="str">
        <f t="shared" si="4"/>
        <v>Offline</v>
      </c>
      <c r="M185" s="14" t="str">
        <f t="shared" si="5"/>
        <v>VIN</v>
      </c>
    </row>
    <row r="186">
      <c r="A186" s="8" t="s">
        <v>136</v>
      </c>
      <c r="B186" s="13" t="s">
        <v>11</v>
      </c>
      <c r="C186" s="13">
        <v>97700.0</v>
      </c>
      <c r="D186" s="14" t="str">
        <f t="shared" si="1"/>
        <v> CHQ/OnlineDisplay/20221001/premium_tshirt/5676 </v>
      </c>
      <c r="E186" s="14" t="str">
        <f t="shared" si="2"/>
        <v>CHQ/OnlineDisplay/20221001/premium_tshirt/5676</v>
      </c>
      <c r="F186" s="14" t="str">
        <f t="shared" si="3"/>
        <v>Chq/Onlinedisplay/20221001/Premium_Tshirt/5676</v>
      </c>
      <c r="G186" s="14" t="str">
        <f>IFERROR(__xludf.DUMMYFUNCTION("split(F186,""/"")"),"Chq")</f>
        <v>Chq</v>
      </c>
      <c r="H186" s="14" t="str">
        <f>IFERROR(__xludf.DUMMYFUNCTION("""COMPUTED_VALUE"""),"Onlinedisplay")</f>
        <v>Onlinedisplay</v>
      </c>
      <c r="I186" s="14">
        <f>IFERROR(__xludf.DUMMYFUNCTION("""COMPUTED_VALUE"""),2.0221001E7)</f>
        <v>20221001</v>
      </c>
      <c r="J186" s="14" t="str">
        <f>IFERROR(__xludf.DUMMYFUNCTION("""COMPUTED_VALUE"""),"Premium_Tshirt")</f>
        <v>Premium_Tshirt</v>
      </c>
      <c r="K186" s="14">
        <f>IFERROR(__xludf.DUMMYFUNCTION("""COMPUTED_VALUE"""),5676.0)</f>
        <v>5676</v>
      </c>
      <c r="L186" s="14" t="str">
        <f t="shared" si="4"/>
        <v>Onlinedisplay</v>
      </c>
      <c r="M186" s="14" t="str">
        <f t="shared" si="5"/>
        <v>CHQ</v>
      </c>
    </row>
    <row r="187">
      <c r="A187" s="8" t="s">
        <v>137</v>
      </c>
      <c r="B187" s="13" t="s">
        <v>11</v>
      </c>
      <c r="C187" s="13">
        <v>73600.0</v>
      </c>
      <c r="D187" s="14" t="str">
        <f t="shared" si="1"/>
        <v> VfS/EmailMarketing/20221004/Sales_60%/4564 </v>
      </c>
      <c r="E187" s="14" t="str">
        <f t="shared" si="2"/>
        <v>VfS/EmailMarketing/20221004/Sales_60%/4564</v>
      </c>
      <c r="F187" s="14" t="str">
        <f t="shared" si="3"/>
        <v>Vfs/Emailmarketing/20221004/Sales_60%/4564</v>
      </c>
      <c r="G187" s="14" t="str">
        <f>IFERROR(__xludf.DUMMYFUNCTION("split(F187,""/"")"),"Vfs")</f>
        <v>Vfs</v>
      </c>
      <c r="H187" s="14" t="str">
        <f>IFERROR(__xludf.DUMMYFUNCTION("""COMPUTED_VALUE"""),"Emailmarketing")</f>
        <v>Emailmarketing</v>
      </c>
      <c r="I187" s="14">
        <f>IFERROR(__xludf.DUMMYFUNCTION("""COMPUTED_VALUE"""),2.0221004E7)</f>
        <v>20221004</v>
      </c>
      <c r="J187" s="14" t="str">
        <f>IFERROR(__xludf.DUMMYFUNCTION("""COMPUTED_VALUE"""),"Sales_60%")</f>
        <v>Sales_60%</v>
      </c>
      <c r="K187" s="14">
        <f>IFERROR(__xludf.DUMMYFUNCTION("""COMPUTED_VALUE"""),4564.0)</f>
        <v>4564</v>
      </c>
      <c r="L187" s="14" t="str">
        <f t="shared" si="4"/>
        <v>Emailmarketing</v>
      </c>
      <c r="M187" s="14" t="str">
        <f t="shared" si="5"/>
        <v>VFS</v>
      </c>
    </row>
    <row r="188">
      <c r="A188" s="8" t="s">
        <v>138</v>
      </c>
      <c r="B188" s="13" t="s">
        <v>11</v>
      </c>
      <c r="C188" s="13">
        <v>88200.0</v>
      </c>
      <c r="D188" s="14" t="str">
        <f t="shared" si="1"/>
        <v> NEFT/SocialMedia/20221007/premium_quality_shoes/4565 </v>
      </c>
      <c r="E188" s="14" t="str">
        <f t="shared" si="2"/>
        <v>NEFT/SocialMedia/20221007/premium_quality_shoes/4565</v>
      </c>
      <c r="F188" s="14" t="str">
        <f t="shared" si="3"/>
        <v>Neft/Socialmedia/20221007/Premium_Quality_Shoes/4565</v>
      </c>
      <c r="G188" s="14" t="str">
        <f>IFERROR(__xludf.DUMMYFUNCTION("split(F188,""/"")"),"Neft")</f>
        <v>Neft</v>
      </c>
      <c r="H188" s="14" t="str">
        <f>IFERROR(__xludf.DUMMYFUNCTION("""COMPUTED_VALUE"""),"Socialmedia")</f>
        <v>Socialmedia</v>
      </c>
      <c r="I188" s="14">
        <f>IFERROR(__xludf.DUMMYFUNCTION("""COMPUTED_VALUE"""),2.0221007E7)</f>
        <v>20221007</v>
      </c>
      <c r="J188" s="14" t="str">
        <f>IFERROR(__xludf.DUMMYFUNCTION("""COMPUTED_VALUE"""),"Premium_Quality_Shoes")</f>
        <v>Premium_Quality_Shoes</v>
      </c>
      <c r="K188" s="14">
        <f>IFERROR(__xludf.DUMMYFUNCTION("""COMPUTED_VALUE"""),4565.0)</f>
        <v>4565</v>
      </c>
      <c r="L188" s="14" t="str">
        <f t="shared" si="4"/>
        <v>Socialmedia</v>
      </c>
      <c r="M188" s="14" t="str">
        <f t="shared" si="5"/>
        <v>NEFT</v>
      </c>
    </row>
    <row r="189">
      <c r="A189" s="8" t="s">
        <v>139</v>
      </c>
      <c r="B189" s="13" t="s">
        <v>11</v>
      </c>
      <c r="C189" s="13">
        <v>76400.0</v>
      </c>
      <c r="D189" s="14" t="str">
        <f t="shared" si="1"/>
        <v> CHQ/Offline &amp;/20221010/items_below_500/4566 </v>
      </c>
      <c r="E189" s="14" t="str">
        <f t="shared" si="2"/>
        <v>CHQ/Offline &amp;/20221010/items_below_500/4566</v>
      </c>
      <c r="F189" s="14" t="str">
        <f t="shared" si="3"/>
        <v>Chq/Offline &amp;/20221010/Items_Below_500/4566</v>
      </c>
      <c r="G189" s="14" t="str">
        <f>IFERROR(__xludf.DUMMYFUNCTION("split(F189,""/"")"),"Chq")</f>
        <v>Chq</v>
      </c>
      <c r="H189" s="14" t="str">
        <f>IFERROR(__xludf.DUMMYFUNCTION("""COMPUTED_VALUE"""),"Offline &amp;")</f>
        <v>Offline &amp;</v>
      </c>
      <c r="I189" s="14">
        <f>IFERROR(__xludf.DUMMYFUNCTION("""COMPUTED_VALUE"""),2.022101E7)</f>
        <v>20221010</v>
      </c>
      <c r="J189" s="14" t="str">
        <f>IFERROR(__xludf.DUMMYFUNCTION("""COMPUTED_VALUE"""),"Items_Below_500")</f>
        <v>Items_Below_500</v>
      </c>
      <c r="K189" s="14">
        <f>IFERROR(__xludf.DUMMYFUNCTION("""COMPUTED_VALUE"""),4566.0)</f>
        <v>4566</v>
      </c>
      <c r="L189" s="14" t="str">
        <f t="shared" si="4"/>
        <v>Offline</v>
      </c>
      <c r="M189" s="14" t="str">
        <f t="shared" si="5"/>
        <v>CHQ</v>
      </c>
    </row>
    <row r="190">
      <c r="A190" s="8" t="s">
        <v>156</v>
      </c>
      <c r="B190" s="13" t="s">
        <v>11</v>
      </c>
      <c r="C190" s="13">
        <v>52600.0</v>
      </c>
      <c r="D190" s="14" t="str">
        <f t="shared" si="1"/>
        <v> VfS/AffiliateLink/20221013/buy_one_get_one/3455 </v>
      </c>
      <c r="E190" s="14" t="str">
        <f t="shared" si="2"/>
        <v>VfS/AffiliateLink/20221013/buy_one_get_one/3455</v>
      </c>
      <c r="F190" s="14" t="str">
        <f t="shared" si="3"/>
        <v>Vfs/Affiliatelink/20221013/Buy_One_Get_One/3455</v>
      </c>
      <c r="G190" s="14" t="str">
        <f>IFERROR(__xludf.DUMMYFUNCTION("split(F190,""/"")"),"Vfs")</f>
        <v>Vfs</v>
      </c>
      <c r="H190" s="14" t="str">
        <f>IFERROR(__xludf.DUMMYFUNCTION("""COMPUTED_VALUE"""),"Affiliatelink")</f>
        <v>Affiliatelink</v>
      </c>
      <c r="I190" s="14">
        <f>IFERROR(__xludf.DUMMYFUNCTION("""COMPUTED_VALUE"""),2.0221013E7)</f>
        <v>20221013</v>
      </c>
      <c r="J190" s="14" t="str">
        <f>IFERROR(__xludf.DUMMYFUNCTION("""COMPUTED_VALUE"""),"Buy_One_Get_One")</f>
        <v>Buy_One_Get_One</v>
      </c>
      <c r="K190" s="14">
        <f>IFERROR(__xludf.DUMMYFUNCTION("""COMPUTED_VALUE"""),3455.0)</f>
        <v>3455</v>
      </c>
      <c r="L190" s="14" t="str">
        <f t="shared" si="4"/>
        <v>Affiliatelink</v>
      </c>
      <c r="M190" s="14" t="str">
        <f t="shared" si="5"/>
        <v>VFS</v>
      </c>
    </row>
    <row r="191">
      <c r="A191" s="8" t="s">
        <v>141</v>
      </c>
      <c r="B191" s="13" t="s">
        <v>11</v>
      </c>
      <c r="C191" s="13">
        <v>120900.0</v>
      </c>
      <c r="D191" s="14" t="str">
        <f t="shared" si="1"/>
        <v> VIN/SearchEngine/20221016/Jeans_under_999/5666 </v>
      </c>
      <c r="E191" s="14" t="str">
        <f t="shared" si="2"/>
        <v>VIN/SearchEngine/20221016/Jeans_under_999/5666</v>
      </c>
      <c r="F191" s="14" t="str">
        <f t="shared" si="3"/>
        <v>Vin/Searchengine/20221016/Jeans_Under_999/5666</v>
      </c>
      <c r="G191" s="14" t="str">
        <f>IFERROR(__xludf.DUMMYFUNCTION("split(F191,""/"")"),"Vin")</f>
        <v>Vin</v>
      </c>
      <c r="H191" s="14" t="str">
        <f>IFERROR(__xludf.DUMMYFUNCTION("""COMPUTED_VALUE"""),"Searchengine")</f>
        <v>Searchengine</v>
      </c>
      <c r="I191" s="14">
        <f>IFERROR(__xludf.DUMMYFUNCTION("""COMPUTED_VALUE"""),2.0221016E7)</f>
        <v>20221016</v>
      </c>
      <c r="J191" s="14" t="str">
        <f>IFERROR(__xludf.DUMMYFUNCTION("""COMPUTED_VALUE"""),"Jeans_Under_999")</f>
        <v>Jeans_Under_999</v>
      </c>
      <c r="K191" s="14">
        <f>IFERROR(__xludf.DUMMYFUNCTION("""COMPUTED_VALUE"""),5666.0)</f>
        <v>5666</v>
      </c>
      <c r="L191" s="14" t="str">
        <f t="shared" si="4"/>
        <v>Searchengine</v>
      </c>
      <c r="M191" s="14" t="str">
        <f t="shared" si="5"/>
        <v>VIN</v>
      </c>
    </row>
    <row r="192">
      <c r="A192" s="8" t="s">
        <v>142</v>
      </c>
      <c r="B192" s="13" t="s">
        <v>11</v>
      </c>
      <c r="C192" s="8">
        <v>11900.0</v>
      </c>
      <c r="D192" s="14" t="str">
        <f t="shared" si="1"/>
        <v> NEFT/OnlineDisplay/20221019/premium_tshirt/5676 </v>
      </c>
      <c r="E192" s="14" t="str">
        <f t="shared" si="2"/>
        <v>NEFT/OnlineDisplay/20221019/premium_tshirt/5676</v>
      </c>
      <c r="F192" s="14" t="str">
        <f t="shared" si="3"/>
        <v>Neft/Onlinedisplay/20221019/Premium_Tshirt/5676</v>
      </c>
      <c r="G192" s="14" t="str">
        <f>IFERROR(__xludf.DUMMYFUNCTION("split(F192,""/"")"),"Neft")</f>
        <v>Neft</v>
      </c>
      <c r="H192" s="14" t="str">
        <f>IFERROR(__xludf.DUMMYFUNCTION("""COMPUTED_VALUE"""),"Onlinedisplay")</f>
        <v>Onlinedisplay</v>
      </c>
      <c r="I192" s="14">
        <f>IFERROR(__xludf.DUMMYFUNCTION("""COMPUTED_VALUE"""),2.0221019E7)</f>
        <v>20221019</v>
      </c>
      <c r="J192" s="14" t="str">
        <f>IFERROR(__xludf.DUMMYFUNCTION("""COMPUTED_VALUE"""),"Premium_Tshirt")</f>
        <v>Premium_Tshirt</v>
      </c>
      <c r="K192" s="14">
        <f>IFERROR(__xludf.DUMMYFUNCTION("""COMPUTED_VALUE"""),5676.0)</f>
        <v>5676</v>
      </c>
      <c r="L192" s="14" t="str">
        <f t="shared" si="4"/>
        <v>Onlinedisplay</v>
      </c>
      <c r="M192" s="14" t="str">
        <f t="shared" si="5"/>
        <v>NEFT</v>
      </c>
    </row>
    <row r="193">
      <c r="A193" s="8" t="s">
        <v>143</v>
      </c>
      <c r="B193" s="13" t="s">
        <v>11</v>
      </c>
      <c r="C193" s="13">
        <v>91200.0</v>
      </c>
      <c r="D193" s="14" t="str">
        <f t="shared" si="1"/>
        <v> CHQ/EmailMarketing &amp;/20221022/Sales_60%/4564 </v>
      </c>
      <c r="E193" s="14" t="str">
        <f t="shared" si="2"/>
        <v>CHQ/EmailMarketing &amp;/20221022/Sales_60%/4564</v>
      </c>
      <c r="F193" s="14" t="str">
        <f t="shared" si="3"/>
        <v>Chq/Emailmarketing &amp;/20221022/Sales_60%/4564</v>
      </c>
      <c r="G193" s="14" t="str">
        <f>IFERROR(__xludf.DUMMYFUNCTION("split(F193,""/"")"),"Chq")</f>
        <v>Chq</v>
      </c>
      <c r="H193" s="14" t="str">
        <f>IFERROR(__xludf.DUMMYFUNCTION("""COMPUTED_VALUE"""),"Emailmarketing &amp;")</f>
        <v>Emailmarketing &amp;</v>
      </c>
      <c r="I193" s="14">
        <f>IFERROR(__xludf.DUMMYFUNCTION("""COMPUTED_VALUE"""),2.0221022E7)</f>
        <v>20221022</v>
      </c>
      <c r="J193" s="14" t="str">
        <f>IFERROR(__xludf.DUMMYFUNCTION("""COMPUTED_VALUE"""),"Sales_60%")</f>
        <v>Sales_60%</v>
      </c>
      <c r="K193" s="14">
        <f>IFERROR(__xludf.DUMMYFUNCTION("""COMPUTED_VALUE"""),4564.0)</f>
        <v>4564</v>
      </c>
      <c r="L193" s="14" t="str">
        <f t="shared" si="4"/>
        <v>Emailmarketing</v>
      </c>
      <c r="M193" s="14" t="str">
        <f t="shared" si="5"/>
        <v>CHQ</v>
      </c>
    </row>
    <row r="194">
      <c r="A194" s="8" t="s">
        <v>144</v>
      </c>
      <c r="B194" s="13" t="s">
        <v>11</v>
      </c>
      <c r="C194" s="13">
        <v>111500.0</v>
      </c>
      <c r="D194" s="14" t="str">
        <f t="shared" si="1"/>
        <v> VfS/SocialMedia/20221025/premium_quality_shoes/4565 </v>
      </c>
      <c r="E194" s="14" t="str">
        <f t="shared" si="2"/>
        <v>VfS/SocialMedia/20221025/premium_quality_shoes/4565</v>
      </c>
      <c r="F194" s="14" t="str">
        <f t="shared" si="3"/>
        <v>Vfs/Socialmedia/20221025/Premium_Quality_Shoes/4565</v>
      </c>
      <c r="G194" s="14" t="str">
        <f>IFERROR(__xludf.DUMMYFUNCTION("split(F194,""/"")"),"Vfs")</f>
        <v>Vfs</v>
      </c>
      <c r="H194" s="14" t="str">
        <f>IFERROR(__xludf.DUMMYFUNCTION("""COMPUTED_VALUE"""),"Socialmedia")</f>
        <v>Socialmedia</v>
      </c>
      <c r="I194" s="14">
        <f>IFERROR(__xludf.DUMMYFUNCTION("""COMPUTED_VALUE"""),2.0221025E7)</f>
        <v>20221025</v>
      </c>
      <c r="J194" s="14" t="str">
        <f>IFERROR(__xludf.DUMMYFUNCTION("""COMPUTED_VALUE"""),"Premium_Quality_Shoes")</f>
        <v>Premium_Quality_Shoes</v>
      </c>
      <c r="K194" s="14">
        <f>IFERROR(__xludf.DUMMYFUNCTION("""COMPUTED_VALUE"""),4565.0)</f>
        <v>4565</v>
      </c>
      <c r="L194" s="14" t="str">
        <f t="shared" si="4"/>
        <v>Socialmedia</v>
      </c>
      <c r="M194" s="14" t="str">
        <f t="shared" si="5"/>
        <v>VFS</v>
      </c>
    </row>
    <row r="195">
      <c r="A195" s="8" t="s">
        <v>145</v>
      </c>
      <c r="B195" s="13" t="s">
        <v>11</v>
      </c>
      <c r="C195" s="13">
        <v>88400.0</v>
      </c>
      <c r="D195" s="14" t="str">
        <f t="shared" si="1"/>
        <v> VIN/OfflINe &amp;/20221028/items_below_500/4566 </v>
      </c>
      <c r="E195" s="14" t="str">
        <f t="shared" si="2"/>
        <v>VIN/OfflINe &amp;/20221028/items_below_500/4566</v>
      </c>
      <c r="F195" s="14" t="str">
        <f t="shared" si="3"/>
        <v>Vin/Offline &amp;/20221028/Items_Below_500/4566</v>
      </c>
      <c r="G195" s="14" t="str">
        <f>IFERROR(__xludf.DUMMYFUNCTION("split(F195,""/"")"),"Vin")</f>
        <v>Vin</v>
      </c>
      <c r="H195" s="14" t="str">
        <f>IFERROR(__xludf.DUMMYFUNCTION("""COMPUTED_VALUE"""),"Offline &amp;")</f>
        <v>Offline &amp;</v>
      </c>
      <c r="I195" s="14">
        <f>IFERROR(__xludf.DUMMYFUNCTION("""COMPUTED_VALUE"""),2.0221028E7)</f>
        <v>20221028</v>
      </c>
      <c r="J195" s="14" t="str">
        <f>IFERROR(__xludf.DUMMYFUNCTION("""COMPUTED_VALUE"""),"Items_Below_500")</f>
        <v>Items_Below_500</v>
      </c>
      <c r="K195" s="14">
        <f>IFERROR(__xludf.DUMMYFUNCTION("""COMPUTED_VALUE"""),4566.0)</f>
        <v>4566</v>
      </c>
      <c r="L195" s="14" t="str">
        <f t="shared" si="4"/>
        <v>Offline</v>
      </c>
      <c r="M195" s="14" t="str">
        <f t="shared" si="5"/>
        <v>VIN</v>
      </c>
    </row>
    <row r="196">
      <c r="A196" s="8" t="s">
        <v>146</v>
      </c>
      <c r="B196" s="13" t="s">
        <v>24</v>
      </c>
      <c r="C196" s="13">
        <v>91400.0</v>
      </c>
      <c r="D196" s="14" t="str">
        <f t="shared" si="1"/>
        <v> CHQ/OnlineDisplay/20221101/premium_tshirt/5676 </v>
      </c>
      <c r="E196" s="14" t="str">
        <f t="shared" si="2"/>
        <v>CHQ/OnlineDisplay/20221101/premium_tshirt/5676</v>
      </c>
      <c r="F196" s="14" t="str">
        <f t="shared" si="3"/>
        <v>Chq/Onlinedisplay/20221101/Premium_Tshirt/5676</v>
      </c>
      <c r="G196" s="14" t="str">
        <f>IFERROR(__xludf.DUMMYFUNCTION("split(F196,""/"")"),"Chq")</f>
        <v>Chq</v>
      </c>
      <c r="H196" s="14" t="str">
        <f>IFERROR(__xludf.DUMMYFUNCTION("""COMPUTED_VALUE"""),"Onlinedisplay")</f>
        <v>Onlinedisplay</v>
      </c>
      <c r="I196" s="14">
        <f>IFERROR(__xludf.DUMMYFUNCTION("""COMPUTED_VALUE"""),2.0221101E7)</f>
        <v>20221101</v>
      </c>
      <c r="J196" s="14" t="str">
        <f>IFERROR(__xludf.DUMMYFUNCTION("""COMPUTED_VALUE"""),"Premium_Tshirt")</f>
        <v>Premium_Tshirt</v>
      </c>
      <c r="K196" s="14">
        <f>IFERROR(__xludf.DUMMYFUNCTION("""COMPUTED_VALUE"""),5676.0)</f>
        <v>5676</v>
      </c>
      <c r="L196" s="14" t="str">
        <f t="shared" si="4"/>
        <v>Onlinedisplay</v>
      </c>
      <c r="M196" s="14" t="str">
        <f t="shared" si="5"/>
        <v>CHQ</v>
      </c>
    </row>
    <row r="197">
      <c r="A197" s="8" t="s">
        <v>147</v>
      </c>
      <c r="B197" s="13" t="s">
        <v>24</v>
      </c>
      <c r="C197" s="13">
        <v>108000.0</v>
      </c>
      <c r="D197" s="14" t="str">
        <f t="shared" si="1"/>
        <v> VfS/EmailMarketing/20221104/Sales_60%/4564 </v>
      </c>
      <c r="E197" s="14" t="str">
        <f t="shared" si="2"/>
        <v>VfS/EmailMarketing/20221104/Sales_60%/4564</v>
      </c>
      <c r="F197" s="14" t="str">
        <f t="shared" si="3"/>
        <v>Vfs/Emailmarketing/20221104/Sales_60%/4564</v>
      </c>
      <c r="G197" s="14" t="str">
        <f>IFERROR(__xludf.DUMMYFUNCTION("split(F197,""/"")"),"Vfs")</f>
        <v>Vfs</v>
      </c>
      <c r="H197" s="14" t="str">
        <f>IFERROR(__xludf.DUMMYFUNCTION("""COMPUTED_VALUE"""),"Emailmarketing")</f>
        <v>Emailmarketing</v>
      </c>
      <c r="I197" s="14">
        <f>IFERROR(__xludf.DUMMYFUNCTION("""COMPUTED_VALUE"""),2.0221104E7)</f>
        <v>20221104</v>
      </c>
      <c r="J197" s="14" t="str">
        <f>IFERROR(__xludf.DUMMYFUNCTION("""COMPUTED_VALUE"""),"Sales_60%")</f>
        <v>Sales_60%</v>
      </c>
      <c r="K197" s="14">
        <f>IFERROR(__xludf.DUMMYFUNCTION("""COMPUTED_VALUE"""),4564.0)</f>
        <v>4564</v>
      </c>
      <c r="L197" s="14" t="str">
        <f t="shared" si="4"/>
        <v>Emailmarketing</v>
      </c>
      <c r="M197" s="14" t="str">
        <f t="shared" si="5"/>
        <v>VFS</v>
      </c>
    </row>
    <row r="198">
      <c r="A198" s="8" t="s">
        <v>148</v>
      </c>
      <c r="B198" s="13" t="s">
        <v>24</v>
      </c>
      <c r="C198" s="13">
        <v>90600.0</v>
      </c>
      <c r="D198" s="14" t="str">
        <f t="shared" si="1"/>
        <v> NEFT/SocialMedia/20221107/premium_quality_shoes/4565 </v>
      </c>
      <c r="E198" s="14" t="str">
        <f t="shared" si="2"/>
        <v>NEFT/SocialMedia/20221107/premium_quality_shoes/4565</v>
      </c>
      <c r="F198" s="14" t="str">
        <f t="shared" si="3"/>
        <v>Neft/Socialmedia/20221107/Premium_Quality_Shoes/4565</v>
      </c>
      <c r="G198" s="14" t="str">
        <f>IFERROR(__xludf.DUMMYFUNCTION("split(F198,""/"")"),"Neft")</f>
        <v>Neft</v>
      </c>
      <c r="H198" s="14" t="str">
        <f>IFERROR(__xludf.DUMMYFUNCTION("""COMPUTED_VALUE"""),"Socialmedia")</f>
        <v>Socialmedia</v>
      </c>
      <c r="I198" s="14">
        <f>IFERROR(__xludf.DUMMYFUNCTION("""COMPUTED_VALUE"""),2.0221107E7)</f>
        <v>20221107</v>
      </c>
      <c r="J198" s="14" t="str">
        <f>IFERROR(__xludf.DUMMYFUNCTION("""COMPUTED_VALUE"""),"Premium_Quality_Shoes")</f>
        <v>Premium_Quality_Shoes</v>
      </c>
      <c r="K198" s="14">
        <f>IFERROR(__xludf.DUMMYFUNCTION("""COMPUTED_VALUE"""),4565.0)</f>
        <v>4565</v>
      </c>
      <c r="L198" s="14" t="str">
        <f t="shared" si="4"/>
        <v>Socialmedia</v>
      </c>
      <c r="M198" s="14" t="str">
        <f t="shared" si="5"/>
        <v>NEFT</v>
      </c>
    </row>
    <row r="199">
      <c r="A199" s="8" t="s">
        <v>149</v>
      </c>
      <c r="B199" s="13" t="s">
        <v>24</v>
      </c>
      <c r="C199" s="13">
        <v>108000.0</v>
      </c>
      <c r="D199" s="14" t="str">
        <f t="shared" si="1"/>
        <v> CHQ/Offline &amp;/20221110/items_below_500/4566 </v>
      </c>
      <c r="E199" s="14" t="str">
        <f t="shared" si="2"/>
        <v>CHQ/Offline &amp;/20221110/items_below_500/4566</v>
      </c>
      <c r="F199" s="14" t="str">
        <f t="shared" si="3"/>
        <v>Chq/Offline &amp;/20221110/Items_Below_500/4566</v>
      </c>
      <c r="G199" s="14" t="str">
        <f>IFERROR(__xludf.DUMMYFUNCTION("split(F199,""/"")"),"Chq")</f>
        <v>Chq</v>
      </c>
      <c r="H199" s="14" t="str">
        <f>IFERROR(__xludf.DUMMYFUNCTION("""COMPUTED_VALUE"""),"Offline &amp;")</f>
        <v>Offline &amp;</v>
      </c>
      <c r="I199" s="14">
        <f>IFERROR(__xludf.DUMMYFUNCTION("""COMPUTED_VALUE"""),2.022111E7)</f>
        <v>20221110</v>
      </c>
      <c r="J199" s="14" t="str">
        <f>IFERROR(__xludf.DUMMYFUNCTION("""COMPUTED_VALUE"""),"Items_Below_500")</f>
        <v>Items_Below_500</v>
      </c>
      <c r="K199" s="14">
        <f>IFERROR(__xludf.DUMMYFUNCTION("""COMPUTED_VALUE"""),4566.0)</f>
        <v>4566</v>
      </c>
      <c r="L199" s="14" t="str">
        <f t="shared" si="4"/>
        <v>Offline</v>
      </c>
      <c r="M199" s="14" t="str">
        <f t="shared" si="5"/>
        <v>CHQ</v>
      </c>
    </row>
    <row r="200">
      <c r="A200" s="8" t="s">
        <v>150</v>
      </c>
      <c r="B200" s="13" t="s">
        <v>24</v>
      </c>
      <c r="C200" s="13">
        <v>61900.0</v>
      </c>
      <c r="D200" s="14" t="str">
        <f t="shared" si="1"/>
        <v> VfS/AffiliateLink/20221113/buy_one_get_one/3455 </v>
      </c>
      <c r="E200" s="14" t="str">
        <f t="shared" si="2"/>
        <v>VfS/AffiliateLink/20221113/buy_one_get_one/3455</v>
      </c>
      <c r="F200" s="14" t="str">
        <f t="shared" si="3"/>
        <v>Vfs/Affiliatelink/20221113/Buy_One_Get_One/3455</v>
      </c>
      <c r="G200" s="14" t="str">
        <f>IFERROR(__xludf.DUMMYFUNCTION("split(F200,""/"")"),"Vfs")</f>
        <v>Vfs</v>
      </c>
      <c r="H200" s="14" t="str">
        <f>IFERROR(__xludf.DUMMYFUNCTION("""COMPUTED_VALUE"""),"Affiliatelink")</f>
        <v>Affiliatelink</v>
      </c>
      <c r="I200" s="14">
        <f>IFERROR(__xludf.DUMMYFUNCTION("""COMPUTED_VALUE"""),2.0221113E7)</f>
        <v>20221113</v>
      </c>
      <c r="J200" s="14" t="str">
        <f>IFERROR(__xludf.DUMMYFUNCTION("""COMPUTED_VALUE"""),"Buy_One_Get_One")</f>
        <v>Buy_One_Get_One</v>
      </c>
      <c r="K200" s="14">
        <f>IFERROR(__xludf.DUMMYFUNCTION("""COMPUTED_VALUE"""),3455.0)</f>
        <v>3455</v>
      </c>
      <c r="L200" s="14" t="str">
        <f t="shared" si="4"/>
        <v>Affiliatelink</v>
      </c>
      <c r="M200" s="14" t="str">
        <f t="shared" si="5"/>
        <v>VFS</v>
      </c>
    </row>
    <row r="201">
      <c r="A201" s="8" t="s">
        <v>151</v>
      </c>
      <c r="B201" s="13" t="s">
        <v>24</v>
      </c>
      <c r="C201" s="13">
        <v>127400.0</v>
      </c>
      <c r="D201" s="14" t="str">
        <f t="shared" si="1"/>
        <v> VIN/SearchEngine/20221116/Jeans_under_999/5666 </v>
      </c>
      <c r="E201" s="14" t="str">
        <f t="shared" si="2"/>
        <v>VIN/SearchEngine/20221116/Jeans_under_999/5666</v>
      </c>
      <c r="F201" s="14" t="str">
        <f t="shared" si="3"/>
        <v>Vin/Searchengine/20221116/Jeans_Under_999/5666</v>
      </c>
      <c r="G201" s="14" t="str">
        <f>IFERROR(__xludf.DUMMYFUNCTION("split(F201,""/"")"),"Vin")</f>
        <v>Vin</v>
      </c>
      <c r="H201" s="14" t="str">
        <f>IFERROR(__xludf.DUMMYFUNCTION("""COMPUTED_VALUE"""),"Searchengine")</f>
        <v>Searchengine</v>
      </c>
      <c r="I201" s="14">
        <f>IFERROR(__xludf.DUMMYFUNCTION("""COMPUTED_VALUE"""),2.0221116E7)</f>
        <v>20221116</v>
      </c>
      <c r="J201" s="14" t="str">
        <f>IFERROR(__xludf.DUMMYFUNCTION("""COMPUTED_VALUE"""),"Jeans_Under_999")</f>
        <v>Jeans_Under_999</v>
      </c>
      <c r="K201" s="14">
        <f>IFERROR(__xludf.DUMMYFUNCTION("""COMPUTED_VALUE"""),5666.0)</f>
        <v>5666</v>
      </c>
      <c r="L201" s="14" t="str">
        <f t="shared" si="4"/>
        <v>Searchengine</v>
      </c>
      <c r="M201" s="14" t="str">
        <f t="shared" si="5"/>
        <v>VIN</v>
      </c>
    </row>
    <row r="202">
      <c r="A202" s="8" t="s">
        <v>157</v>
      </c>
      <c r="B202" s="13" t="s">
        <v>24</v>
      </c>
      <c r="C202" s="13">
        <v>110300.0</v>
      </c>
      <c r="D202" s="14" t="str">
        <f t="shared" si="1"/>
        <v> NEFT/EmailMarketing/20221119/premium_tshirt/5676 </v>
      </c>
      <c r="E202" s="14" t="str">
        <f t="shared" si="2"/>
        <v>NEFT/EmailMarketing/20221119/premium_tshirt/5676</v>
      </c>
      <c r="F202" s="14" t="str">
        <f t="shared" si="3"/>
        <v>Neft/Emailmarketing/20221119/Premium_Tshirt/5676</v>
      </c>
      <c r="G202" s="14" t="str">
        <f>IFERROR(__xludf.DUMMYFUNCTION("split(F202,""/"")"),"Neft")</f>
        <v>Neft</v>
      </c>
      <c r="H202" s="14" t="str">
        <f>IFERROR(__xludf.DUMMYFUNCTION("""COMPUTED_VALUE"""),"Emailmarketing")</f>
        <v>Emailmarketing</v>
      </c>
      <c r="I202" s="14">
        <f>IFERROR(__xludf.DUMMYFUNCTION("""COMPUTED_VALUE"""),2.0221119E7)</f>
        <v>20221119</v>
      </c>
      <c r="J202" s="14" t="str">
        <f>IFERROR(__xludf.DUMMYFUNCTION("""COMPUTED_VALUE"""),"Premium_Tshirt")</f>
        <v>Premium_Tshirt</v>
      </c>
      <c r="K202" s="14">
        <f>IFERROR(__xludf.DUMMYFUNCTION("""COMPUTED_VALUE"""),5676.0)</f>
        <v>5676</v>
      </c>
      <c r="L202" s="14" t="str">
        <f t="shared" si="4"/>
        <v>Emailmarketing</v>
      </c>
      <c r="M202" s="14" t="str">
        <f t="shared" si="5"/>
        <v>NEFT</v>
      </c>
    </row>
    <row r="203">
      <c r="A203" s="8" t="s">
        <v>153</v>
      </c>
      <c r="B203" s="13" t="s">
        <v>24</v>
      </c>
      <c r="C203" s="13">
        <v>73400.0</v>
      </c>
      <c r="D203" s="14" t="str">
        <f t="shared" si="1"/>
        <v> CHQ/EmailMarketing &amp;/20221122/Sales_60%/4564 </v>
      </c>
      <c r="E203" s="14" t="str">
        <f t="shared" si="2"/>
        <v>CHQ/EmailMarketing &amp;/20221122/Sales_60%/4564</v>
      </c>
      <c r="F203" s="14" t="str">
        <f t="shared" si="3"/>
        <v>Chq/Emailmarketing &amp;/20221122/Sales_60%/4564</v>
      </c>
      <c r="G203" s="14" t="str">
        <f>IFERROR(__xludf.DUMMYFUNCTION("split(F203,""/"")"),"Chq")</f>
        <v>Chq</v>
      </c>
      <c r="H203" s="14" t="str">
        <f>IFERROR(__xludf.DUMMYFUNCTION("""COMPUTED_VALUE"""),"Emailmarketing &amp;")</f>
        <v>Emailmarketing &amp;</v>
      </c>
      <c r="I203" s="14">
        <f>IFERROR(__xludf.DUMMYFUNCTION("""COMPUTED_VALUE"""),2.0221122E7)</f>
        <v>20221122</v>
      </c>
      <c r="J203" s="14" t="str">
        <f>IFERROR(__xludf.DUMMYFUNCTION("""COMPUTED_VALUE"""),"Sales_60%")</f>
        <v>Sales_60%</v>
      </c>
      <c r="K203" s="14">
        <f>IFERROR(__xludf.DUMMYFUNCTION("""COMPUTED_VALUE"""),4564.0)</f>
        <v>4564</v>
      </c>
      <c r="L203" s="14" t="str">
        <f t="shared" si="4"/>
        <v>Emailmarketing</v>
      </c>
      <c r="M203" s="14" t="str">
        <f t="shared" si="5"/>
        <v>CHQ</v>
      </c>
    </row>
    <row r="204">
      <c r="A204" s="8" t="s">
        <v>154</v>
      </c>
      <c r="B204" s="13" t="s">
        <v>24</v>
      </c>
      <c r="C204" s="13">
        <v>123800.0</v>
      </c>
      <c r="D204" s="14" t="str">
        <f t="shared" si="1"/>
        <v> VfS/SocialMedia/20221125/premium_quality_shoes/4565 </v>
      </c>
      <c r="E204" s="14" t="str">
        <f t="shared" si="2"/>
        <v>VfS/SocialMedia/20221125/premium_quality_shoes/4565</v>
      </c>
      <c r="F204" s="14" t="str">
        <f t="shared" si="3"/>
        <v>Vfs/Socialmedia/20221125/Premium_Quality_Shoes/4565</v>
      </c>
      <c r="G204" s="14" t="str">
        <f>IFERROR(__xludf.DUMMYFUNCTION("split(F204,""/"")"),"Vfs")</f>
        <v>Vfs</v>
      </c>
      <c r="H204" s="14" t="str">
        <f>IFERROR(__xludf.DUMMYFUNCTION("""COMPUTED_VALUE"""),"Socialmedia")</f>
        <v>Socialmedia</v>
      </c>
      <c r="I204" s="14">
        <f>IFERROR(__xludf.DUMMYFUNCTION("""COMPUTED_VALUE"""),2.0221125E7)</f>
        <v>20221125</v>
      </c>
      <c r="J204" s="14" t="str">
        <f>IFERROR(__xludf.DUMMYFUNCTION("""COMPUTED_VALUE"""),"Premium_Quality_Shoes")</f>
        <v>Premium_Quality_Shoes</v>
      </c>
      <c r="K204" s="14">
        <f>IFERROR(__xludf.DUMMYFUNCTION("""COMPUTED_VALUE"""),4565.0)</f>
        <v>4565</v>
      </c>
      <c r="L204" s="14" t="str">
        <f t="shared" si="4"/>
        <v>Socialmedia</v>
      </c>
      <c r="M204" s="14" t="str">
        <f t="shared" si="5"/>
        <v>VFS</v>
      </c>
    </row>
    <row r="205">
      <c r="A205" s="8" t="s">
        <v>155</v>
      </c>
      <c r="B205" s="13" t="s">
        <v>24</v>
      </c>
      <c r="C205" s="13">
        <v>40400.0</v>
      </c>
      <c r="D205" s="14" t="str">
        <f t="shared" si="1"/>
        <v> VIN/OfflINe &amp;/20221128/items_below_500/4566 </v>
      </c>
      <c r="E205" s="14" t="str">
        <f t="shared" si="2"/>
        <v>VIN/OfflINe &amp;/20221128/items_below_500/4566</v>
      </c>
      <c r="F205" s="14" t="str">
        <f t="shared" si="3"/>
        <v>Vin/Offline &amp;/20221128/Items_Below_500/4566</v>
      </c>
      <c r="G205" s="14" t="str">
        <f>IFERROR(__xludf.DUMMYFUNCTION("split(F205,""/"")"),"Vin")</f>
        <v>Vin</v>
      </c>
      <c r="H205" s="14" t="str">
        <f>IFERROR(__xludf.DUMMYFUNCTION("""COMPUTED_VALUE"""),"Offline &amp;")</f>
        <v>Offline &amp;</v>
      </c>
      <c r="I205" s="14">
        <f>IFERROR(__xludf.DUMMYFUNCTION("""COMPUTED_VALUE"""),2.0221128E7)</f>
        <v>20221128</v>
      </c>
      <c r="J205" s="14" t="str">
        <f>IFERROR(__xludf.DUMMYFUNCTION("""COMPUTED_VALUE"""),"Items_Below_500")</f>
        <v>Items_Below_500</v>
      </c>
      <c r="K205" s="14">
        <f>IFERROR(__xludf.DUMMYFUNCTION("""COMPUTED_VALUE"""),4566.0)</f>
        <v>4566</v>
      </c>
      <c r="L205" s="14" t="str">
        <f t="shared" si="4"/>
        <v>Offline</v>
      </c>
      <c r="M205" s="14" t="str">
        <f t="shared" si="5"/>
        <v>VIN</v>
      </c>
    </row>
    <row r="206">
      <c r="A206" s="8" t="s">
        <v>126</v>
      </c>
      <c r="B206" s="13" t="s">
        <v>25</v>
      </c>
      <c r="C206" s="13">
        <v>43600.0</v>
      </c>
      <c r="D206" s="14" t="str">
        <f t="shared" si="1"/>
        <v> CHQ/OnlineDisplay/20221201/premium_tshirt/5676 </v>
      </c>
      <c r="E206" s="14" t="str">
        <f t="shared" si="2"/>
        <v>CHQ/OnlineDisplay/20221201/premium_tshirt/5676</v>
      </c>
      <c r="F206" s="14" t="str">
        <f t="shared" si="3"/>
        <v>Chq/Onlinedisplay/20221201/Premium_Tshirt/5676</v>
      </c>
      <c r="G206" s="14" t="str">
        <f>IFERROR(__xludf.DUMMYFUNCTION("split(F206,""/"")"),"Chq")</f>
        <v>Chq</v>
      </c>
      <c r="H206" s="14" t="str">
        <f>IFERROR(__xludf.DUMMYFUNCTION("""COMPUTED_VALUE"""),"Onlinedisplay")</f>
        <v>Onlinedisplay</v>
      </c>
      <c r="I206" s="14">
        <f>IFERROR(__xludf.DUMMYFUNCTION("""COMPUTED_VALUE"""),2.0221201E7)</f>
        <v>20221201</v>
      </c>
      <c r="J206" s="14" t="str">
        <f>IFERROR(__xludf.DUMMYFUNCTION("""COMPUTED_VALUE"""),"Premium_Tshirt")</f>
        <v>Premium_Tshirt</v>
      </c>
      <c r="K206" s="14">
        <f>IFERROR(__xludf.DUMMYFUNCTION("""COMPUTED_VALUE"""),5676.0)</f>
        <v>5676</v>
      </c>
      <c r="L206" s="14" t="str">
        <f t="shared" si="4"/>
        <v>Onlinedisplay</v>
      </c>
      <c r="M206" s="14" t="str">
        <f t="shared" si="5"/>
        <v>CHQ</v>
      </c>
    </row>
    <row r="207">
      <c r="A207" s="8" t="s">
        <v>127</v>
      </c>
      <c r="B207" s="13" t="s">
        <v>25</v>
      </c>
      <c r="C207" s="13">
        <v>72800.0</v>
      </c>
      <c r="D207" s="14" t="str">
        <f t="shared" si="1"/>
        <v> VfS/EmailMarketing/20221204/Sales_60%/4564 </v>
      </c>
      <c r="E207" s="14" t="str">
        <f t="shared" si="2"/>
        <v>VfS/EmailMarketing/20221204/Sales_60%/4564</v>
      </c>
      <c r="F207" s="14" t="str">
        <f t="shared" si="3"/>
        <v>Vfs/Emailmarketing/20221204/Sales_60%/4564</v>
      </c>
      <c r="G207" s="14" t="str">
        <f>IFERROR(__xludf.DUMMYFUNCTION("split(F207,""/"")"),"Vfs")</f>
        <v>Vfs</v>
      </c>
      <c r="H207" s="14" t="str">
        <f>IFERROR(__xludf.DUMMYFUNCTION("""COMPUTED_VALUE"""),"Emailmarketing")</f>
        <v>Emailmarketing</v>
      </c>
      <c r="I207" s="14">
        <f>IFERROR(__xludf.DUMMYFUNCTION("""COMPUTED_VALUE"""),2.0221204E7)</f>
        <v>20221204</v>
      </c>
      <c r="J207" s="14" t="str">
        <f>IFERROR(__xludf.DUMMYFUNCTION("""COMPUTED_VALUE"""),"Sales_60%")</f>
        <v>Sales_60%</v>
      </c>
      <c r="K207" s="14">
        <f>IFERROR(__xludf.DUMMYFUNCTION("""COMPUTED_VALUE"""),4564.0)</f>
        <v>4564</v>
      </c>
      <c r="L207" s="14" t="str">
        <f t="shared" si="4"/>
        <v>Emailmarketing</v>
      </c>
      <c r="M207" s="14" t="str">
        <f t="shared" si="5"/>
        <v>VFS</v>
      </c>
    </row>
    <row r="208">
      <c r="A208" s="8" t="s">
        <v>128</v>
      </c>
      <c r="B208" s="13" t="s">
        <v>25</v>
      </c>
      <c r="C208" s="13">
        <v>96600.0</v>
      </c>
      <c r="D208" s="14" t="str">
        <f t="shared" si="1"/>
        <v> NEFT/SocialMedia/20221207/premium_quality_shoes/4565 </v>
      </c>
      <c r="E208" s="14" t="str">
        <f t="shared" si="2"/>
        <v>NEFT/SocialMedia/20221207/premium_quality_shoes/4565</v>
      </c>
      <c r="F208" s="14" t="str">
        <f t="shared" si="3"/>
        <v>Neft/Socialmedia/20221207/Premium_Quality_Shoes/4565</v>
      </c>
      <c r="G208" s="14" t="str">
        <f>IFERROR(__xludf.DUMMYFUNCTION("split(F208,""/"")"),"Neft")</f>
        <v>Neft</v>
      </c>
      <c r="H208" s="14" t="str">
        <f>IFERROR(__xludf.DUMMYFUNCTION("""COMPUTED_VALUE"""),"Socialmedia")</f>
        <v>Socialmedia</v>
      </c>
      <c r="I208" s="14">
        <f>IFERROR(__xludf.DUMMYFUNCTION("""COMPUTED_VALUE"""),2.0221207E7)</f>
        <v>20221207</v>
      </c>
      <c r="J208" s="14" t="str">
        <f>IFERROR(__xludf.DUMMYFUNCTION("""COMPUTED_VALUE"""),"Premium_Quality_Shoes")</f>
        <v>Premium_Quality_Shoes</v>
      </c>
      <c r="K208" s="14">
        <f>IFERROR(__xludf.DUMMYFUNCTION("""COMPUTED_VALUE"""),4565.0)</f>
        <v>4565</v>
      </c>
      <c r="L208" s="14" t="str">
        <f t="shared" si="4"/>
        <v>Socialmedia</v>
      </c>
      <c r="M208" s="14" t="str">
        <f t="shared" si="5"/>
        <v>NEFT</v>
      </c>
    </row>
    <row r="209">
      <c r="A209" s="8" t="s">
        <v>129</v>
      </c>
      <c r="B209" s="13" t="s">
        <v>25</v>
      </c>
      <c r="C209" s="13">
        <v>76000.0</v>
      </c>
      <c r="D209" s="14" t="str">
        <f t="shared" si="1"/>
        <v> CHQ/Offline &amp;/20221210/items_below_500/4566 </v>
      </c>
      <c r="E209" s="14" t="str">
        <f t="shared" si="2"/>
        <v>CHQ/Offline &amp;/20221210/items_below_500/4566</v>
      </c>
      <c r="F209" s="14" t="str">
        <f t="shared" si="3"/>
        <v>Chq/Offline &amp;/20221210/Items_Below_500/4566</v>
      </c>
      <c r="G209" s="14" t="str">
        <f>IFERROR(__xludf.DUMMYFUNCTION("split(F209,""/"")"),"Chq")</f>
        <v>Chq</v>
      </c>
      <c r="H209" s="14" t="str">
        <f>IFERROR(__xludf.DUMMYFUNCTION("""COMPUTED_VALUE"""),"Offline &amp;")</f>
        <v>Offline &amp;</v>
      </c>
      <c r="I209" s="14">
        <f>IFERROR(__xludf.DUMMYFUNCTION("""COMPUTED_VALUE"""),2.022121E7)</f>
        <v>20221210</v>
      </c>
      <c r="J209" s="14" t="str">
        <f>IFERROR(__xludf.DUMMYFUNCTION("""COMPUTED_VALUE"""),"Items_Below_500")</f>
        <v>Items_Below_500</v>
      </c>
      <c r="K209" s="14">
        <f>IFERROR(__xludf.DUMMYFUNCTION("""COMPUTED_VALUE"""),4566.0)</f>
        <v>4566</v>
      </c>
      <c r="L209" s="14" t="str">
        <f t="shared" si="4"/>
        <v>Offline</v>
      </c>
      <c r="M209" s="14" t="str">
        <f t="shared" si="5"/>
        <v>CHQ</v>
      </c>
    </row>
    <row r="210">
      <c r="A210" s="8" t="s">
        <v>130</v>
      </c>
      <c r="B210" s="13" t="s">
        <v>25</v>
      </c>
      <c r="C210" s="13">
        <v>100400.0</v>
      </c>
      <c r="D210" s="14" t="str">
        <f t="shared" si="1"/>
        <v> VfS/AffiliateLink/20221213/buy_one_get_one/3455 </v>
      </c>
      <c r="E210" s="14" t="str">
        <f t="shared" si="2"/>
        <v>VfS/AffiliateLink/20221213/buy_one_get_one/3455</v>
      </c>
      <c r="F210" s="14" t="str">
        <f t="shared" si="3"/>
        <v>Vfs/Affiliatelink/20221213/Buy_One_Get_One/3455</v>
      </c>
      <c r="G210" s="14" t="str">
        <f>IFERROR(__xludf.DUMMYFUNCTION("split(F210,""/"")"),"Vfs")</f>
        <v>Vfs</v>
      </c>
      <c r="H210" s="14" t="str">
        <f>IFERROR(__xludf.DUMMYFUNCTION("""COMPUTED_VALUE"""),"Affiliatelink")</f>
        <v>Affiliatelink</v>
      </c>
      <c r="I210" s="14">
        <f>IFERROR(__xludf.DUMMYFUNCTION("""COMPUTED_VALUE"""),2.0221213E7)</f>
        <v>20221213</v>
      </c>
      <c r="J210" s="14" t="str">
        <f>IFERROR(__xludf.DUMMYFUNCTION("""COMPUTED_VALUE"""),"Buy_One_Get_One")</f>
        <v>Buy_One_Get_One</v>
      </c>
      <c r="K210" s="14">
        <f>IFERROR(__xludf.DUMMYFUNCTION("""COMPUTED_VALUE"""),3455.0)</f>
        <v>3455</v>
      </c>
      <c r="L210" s="14" t="str">
        <f t="shared" si="4"/>
        <v>Affiliatelink</v>
      </c>
      <c r="M210" s="14" t="str">
        <f t="shared" si="5"/>
        <v>VFS</v>
      </c>
    </row>
    <row r="211">
      <c r="A211" s="8" t="s">
        <v>131</v>
      </c>
      <c r="B211" s="13" t="s">
        <v>25</v>
      </c>
      <c r="C211" s="13">
        <v>32900.0</v>
      </c>
      <c r="D211" s="14" t="str">
        <f t="shared" si="1"/>
        <v> VIN/SearchEngine/20221216/Jeans_under_999/5666 </v>
      </c>
      <c r="E211" s="14" t="str">
        <f t="shared" si="2"/>
        <v>VIN/SearchEngine/20221216/Jeans_under_999/5666</v>
      </c>
      <c r="F211" s="14" t="str">
        <f t="shared" si="3"/>
        <v>Vin/Searchengine/20221216/Jeans_Under_999/5666</v>
      </c>
      <c r="G211" s="14" t="str">
        <f>IFERROR(__xludf.DUMMYFUNCTION("split(F211,""/"")"),"Vin")</f>
        <v>Vin</v>
      </c>
      <c r="H211" s="14" t="str">
        <f>IFERROR(__xludf.DUMMYFUNCTION("""COMPUTED_VALUE"""),"Searchengine")</f>
        <v>Searchengine</v>
      </c>
      <c r="I211" s="14">
        <f>IFERROR(__xludf.DUMMYFUNCTION("""COMPUTED_VALUE"""),2.0221216E7)</f>
        <v>20221216</v>
      </c>
      <c r="J211" s="14" t="str">
        <f>IFERROR(__xludf.DUMMYFUNCTION("""COMPUTED_VALUE"""),"Jeans_Under_999")</f>
        <v>Jeans_Under_999</v>
      </c>
      <c r="K211" s="14">
        <f>IFERROR(__xludf.DUMMYFUNCTION("""COMPUTED_VALUE"""),5666.0)</f>
        <v>5666</v>
      </c>
      <c r="L211" s="14" t="str">
        <f t="shared" si="4"/>
        <v>Searchengine</v>
      </c>
      <c r="M211" s="14" t="str">
        <f t="shared" si="5"/>
        <v>VIN</v>
      </c>
    </row>
    <row r="212">
      <c r="A212" s="8" t="s">
        <v>132</v>
      </c>
      <c r="B212" s="13" t="s">
        <v>25</v>
      </c>
      <c r="C212" s="13">
        <v>58400.0</v>
      </c>
      <c r="D212" s="14" t="str">
        <f t="shared" si="1"/>
        <v> NEFT/OnlineDisplay/20221219/premium_tshirt/5676 </v>
      </c>
      <c r="E212" s="14" t="str">
        <f t="shared" si="2"/>
        <v>NEFT/OnlineDisplay/20221219/premium_tshirt/5676</v>
      </c>
      <c r="F212" s="14" t="str">
        <f t="shared" si="3"/>
        <v>Neft/Onlinedisplay/20221219/Premium_Tshirt/5676</v>
      </c>
      <c r="G212" s="14" t="str">
        <f>IFERROR(__xludf.DUMMYFUNCTION("split(F212,""/"")"),"Neft")</f>
        <v>Neft</v>
      </c>
      <c r="H212" s="14" t="str">
        <f>IFERROR(__xludf.DUMMYFUNCTION("""COMPUTED_VALUE"""),"Onlinedisplay")</f>
        <v>Onlinedisplay</v>
      </c>
      <c r="I212" s="14">
        <f>IFERROR(__xludf.DUMMYFUNCTION("""COMPUTED_VALUE"""),2.0221219E7)</f>
        <v>20221219</v>
      </c>
      <c r="J212" s="14" t="str">
        <f>IFERROR(__xludf.DUMMYFUNCTION("""COMPUTED_VALUE"""),"Premium_Tshirt")</f>
        <v>Premium_Tshirt</v>
      </c>
      <c r="K212" s="14">
        <f>IFERROR(__xludf.DUMMYFUNCTION("""COMPUTED_VALUE"""),5676.0)</f>
        <v>5676</v>
      </c>
      <c r="L212" s="14" t="str">
        <f t="shared" si="4"/>
        <v>Onlinedisplay</v>
      </c>
      <c r="M212" s="14" t="str">
        <f t="shared" si="5"/>
        <v>NEFT</v>
      </c>
    </row>
    <row r="213">
      <c r="A213" s="8" t="s">
        <v>133</v>
      </c>
      <c r="B213" s="13" t="s">
        <v>25</v>
      </c>
      <c r="C213" s="13">
        <v>113400.0</v>
      </c>
      <c r="D213" s="14" t="str">
        <f t="shared" si="1"/>
        <v> CHQ/EmailMarketing &amp;/20221222/Sales_60%/4564 </v>
      </c>
      <c r="E213" s="14" t="str">
        <f t="shared" si="2"/>
        <v>CHQ/EmailMarketing &amp;/20221222/Sales_60%/4564</v>
      </c>
      <c r="F213" s="14" t="str">
        <f t="shared" si="3"/>
        <v>Chq/Emailmarketing &amp;/20221222/Sales_60%/4564</v>
      </c>
      <c r="G213" s="14" t="str">
        <f>IFERROR(__xludf.DUMMYFUNCTION("split(F213,""/"")"),"Chq")</f>
        <v>Chq</v>
      </c>
      <c r="H213" s="14" t="str">
        <f>IFERROR(__xludf.DUMMYFUNCTION("""COMPUTED_VALUE"""),"Emailmarketing &amp;")</f>
        <v>Emailmarketing &amp;</v>
      </c>
      <c r="I213" s="14">
        <f>IFERROR(__xludf.DUMMYFUNCTION("""COMPUTED_VALUE"""),2.0221222E7)</f>
        <v>20221222</v>
      </c>
      <c r="J213" s="14" t="str">
        <f>IFERROR(__xludf.DUMMYFUNCTION("""COMPUTED_VALUE"""),"Sales_60%")</f>
        <v>Sales_60%</v>
      </c>
      <c r="K213" s="14">
        <f>IFERROR(__xludf.DUMMYFUNCTION("""COMPUTED_VALUE"""),4564.0)</f>
        <v>4564</v>
      </c>
      <c r="L213" s="14" t="str">
        <f t="shared" si="4"/>
        <v>Emailmarketing</v>
      </c>
      <c r="M213" s="14" t="str">
        <f t="shared" si="5"/>
        <v>CHQ</v>
      </c>
    </row>
    <row r="214">
      <c r="A214" s="8" t="s">
        <v>134</v>
      </c>
      <c r="B214" s="13" t="s">
        <v>25</v>
      </c>
      <c r="C214" s="13">
        <v>99900.0</v>
      </c>
      <c r="D214" s="14" t="str">
        <f t="shared" si="1"/>
        <v> VfS/SocialMedia/20221225/premium_quality_shoes/4565 </v>
      </c>
      <c r="E214" s="14" t="str">
        <f t="shared" si="2"/>
        <v>VfS/SocialMedia/20221225/premium_quality_shoes/4565</v>
      </c>
      <c r="F214" s="14" t="str">
        <f t="shared" si="3"/>
        <v>Vfs/Socialmedia/20221225/Premium_Quality_Shoes/4565</v>
      </c>
      <c r="G214" s="14" t="str">
        <f>IFERROR(__xludf.DUMMYFUNCTION("split(F214,""/"")"),"Vfs")</f>
        <v>Vfs</v>
      </c>
      <c r="H214" s="14" t="str">
        <f>IFERROR(__xludf.DUMMYFUNCTION("""COMPUTED_VALUE"""),"Socialmedia")</f>
        <v>Socialmedia</v>
      </c>
      <c r="I214" s="14">
        <f>IFERROR(__xludf.DUMMYFUNCTION("""COMPUTED_VALUE"""),2.0221225E7)</f>
        <v>20221225</v>
      </c>
      <c r="J214" s="14" t="str">
        <f>IFERROR(__xludf.DUMMYFUNCTION("""COMPUTED_VALUE"""),"Premium_Quality_Shoes")</f>
        <v>Premium_Quality_Shoes</v>
      </c>
      <c r="K214" s="14">
        <f>IFERROR(__xludf.DUMMYFUNCTION("""COMPUTED_VALUE"""),4565.0)</f>
        <v>4565</v>
      </c>
      <c r="L214" s="14" t="str">
        <f t="shared" si="4"/>
        <v>Socialmedia</v>
      </c>
      <c r="M214" s="14" t="str">
        <f t="shared" si="5"/>
        <v>VFS</v>
      </c>
    </row>
    <row r="215">
      <c r="A215" s="8" t="s">
        <v>135</v>
      </c>
      <c r="B215" s="13" t="s">
        <v>25</v>
      </c>
      <c r="C215" s="13">
        <v>60100.0</v>
      </c>
      <c r="D215" s="14" t="str">
        <f t="shared" si="1"/>
        <v> VIN/OfflINe &amp;/20221228/items_below_500/4566 </v>
      </c>
      <c r="E215" s="14" t="str">
        <f t="shared" si="2"/>
        <v>VIN/OfflINe &amp;/20221228/items_below_500/4566</v>
      </c>
      <c r="F215" s="14" t="str">
        <f t="shared" si="3"/>
        <v>Vin/Offline &amp;/20221228/Items_Below_500/4566</v>
      </c>
      <c r="G215" s="14" t="str">
        <f>IFERROR(__xludf.DUMMYFUNCTION("split(F215,""/"")"),"Vin")</f>
        <v>Vin</v>
      </c>
      <c r="H215" s="14" t="str">
        <f>IFERROR(__xludf.DUMMYFUNCTION("""COMPUTED_VALUE"""),"Offline &amp;")</f>
        <v>Offline &amp;</v>
      </c>
      <c r="I215" s="14">
        <f>IFERROR(__xludf.DUMMYFUNCTION("""COMPUTED_VALUE"""),2.0221228E7)</f>
        <v>20221228</v>
      </c>
      <c r="J215" s="14" t="str">
        <f>IFERROR(__xludf.DUMMYFUNCTION("""COMPUTED_VALUE"""),"Items_Below_500")</f>
        <v>Items_Below_500</v>
      </c>
      <c r="K215" s="14">
        <f>IFERROR(__xludf.DUMMYFUNCTION("""COMPUTED_VALUE"""),4566.0)</f>
        <v>4566</v>
      </c>
      <c r="L215" s="14" t="str">
        <f t="shared" si="4"/>
        <v>Offline</v>
      </c>
      <c r="M215" s="14" t="str">
        <f t="shared" si="5"/>
        <v>VIN</v>
      </c>
    </row>
    <row r="216">
      <c r="A216" s="8" t="s">
        <v>136</v>
      </c>
      <c r="B216" s="13" t="s">
        <v>11</v>
      </c>
      <c r="C216" s="13">
        <v>61000.0</v>
      </c>
      <c r="D216" s="14" t="str">
        <f t="shared" si="1"/>
        <v> CHQ/OnlineDisplay/20221001/premium_tshirt/5676 </v>
      </c>
      <c r="E216" s="14" t="str">
        <f t="shared" si="2"/>
        <v>CHQ/OnlineDisplay/20221001/premium_tshirt/5676</v>
      </c>
      <c r="F216" s="14" t="str">
        <f t="shared" si="3"/>
        <v>Chq/Onlinedisplay/20221001/Premium_Tshirt/5676</v>
      </c>
      <c r="G216" s="14" t="str">
        <f>IFERROR(__xludf.DUMMYFUNCTION("split(F216,""/"")"),"Chq")</f>
        <v>Chq</v>
      </c>
      <c r="H216" s="14" t="str">
        <f>IFERROR(__xludf.DUMMYFUNCTION("""COMPUTED_VALUE"""),"Onlinedisplay")</f>
        <v>Onlinedisplay</v>
      </c>
      <c r="I216" s="14">
        <f>IFERROR(__xludf.DUMMYFUNCTION("""COMPUTED_VALUE"""),2.0221001E7)</f>
        <v>20221001</v>
      </c>
      <c r="J216" s="14" t="str">
        <f>IFERROR(__xludf.DUMMYFUNCTION("""COMPUTED_VALUE"""),"Premium_Tshirt")</f>
        <v>Premium_Tshirt</v>
      </c>
      <c r="K216" s="14">
        <f>IFERROR(__xludf.DUMMYFUNCTION("""COMPUTED_VALUE"""),5676.0)</f>
        <v>5676</v>
      </c>
      <c r="L216" s="14" t="str">
        <f t="shared" si="4"/>
        <v>Onlinedisplay</v>
      </c>
      <c r="M216" s="14" t="str">
        <f t="shared" si="5"/>
        <v>CHQ</v>
      </c>
    </row>
    <row r="217">
      <c r="A217" s="8" t="s">
        <v>137</v>
      </c>
      <c r="B217" s="13" t="s">
        <v>11</v>
      </c>
      <c r="C217" s="13">
        <v>92200.0</v>
      </c>
      <c r="D217" s="14" t="str">
        <f t="shared" si="1"/>
        <v> VfS/EmailMarketing/20221004/Sales_60%/4564 </v>
      </c>
      <c r="E217" s="14" t="str">
        <f t="shared" si="2"/>
        <v>VfS/EmailMarketing/20221004/Sales_60%/4564</v>
      </c>
      <c r="F217" s="14" t="str">
        <f t="shared" si="3"/>
        <v>Vfs/Emailmarketing/20221004/Sales_60%/4564</v>
      </c>
      <c r="G217" s="14" t="str">
        <f>IFERROR(__xludf.DUMMYFUNCTION("split(F217,""/"")"),"Vfs")</f>
        <v>Vfs</v>
      </c>
      <c r="H217" s="14" t="str">
        <f>IFERROR(__xludf.DUMMYFUNCTION("""COMPUTED_VALUE"""),"Emailmarketing")</f>
        <v>Emailmarketing</v>
      </c>
      <c r="I217" s="14">
        <f>IFERROR(__xludf.DUMMYFUNCTION("""COMPUTED_VALUE"""),2.0221004E7)</f>
        <v>20221004</v>
      </c>
      <c r="J217" s="14" t="str">
        <f>IFERROR(__xludf.DUMMYFUNCTION("""COMPUTED_VALUE"""),"Sales_60%")</f>
        <v>Sales_60%</v>
      </c>
      <c r="K217" s="14">
        <f>IFERROR(__xludf.DUMMYFUNCTION("""COMPUTED_VALUE"""),4564.0)</f>
        <v>4564</v>
      </c>
      <c r="L217" s="14" t="str">
        <f t="shared" si="4"/>
        <v>Emailmarketing</v>
      </c>
      <c r="M217" s="14" t="str">
        <f t="shared" si="5"/>
        <v>VFS</v>
      </c>
    </row>
    <row r="218">
      <c r="A218" s="8" t="s">
        <v>138</v>
      </c>
      <c r="B218" s="13" t="s">
        <v>11</v>
      </c>
      <c r="C218" s="13">
        <v>54300.0</v>
      </c>
      <c r="D218" s="14" t="str">
        <f t="shared" si="1"/>
        <v> NEFT/SocialMedia/20221007/premium_quality_shoes/4565 </v>
      </c>
      <c r="E218" s="14" t="str">
        <f t="shared" si="2"/>
        <v>NEFT/SocialMedia/20221007/premium_quality_shoes/4565</v>
      </c>
      <c r="F218" s="14" t="str">
        <f t="shared" si="3"/>
        <v>Neft/Socialmedia/20221007/Premium_Quality_Shoes/4565</v>
      </c>
      <c r="G218" s="14" t="str">
        <f>IFERROR(__xludf.DUMMYFUNCTION("split(F218,""/"")"),"Neft")</f>
        <v>Neft</v>
      </c>
      <c r="H218" s="14" t="str">
        <f>IFERROR(__xludf.DUMMYFUNCTION("""COMPUTED_VALUE"""),"Socialmedia")</f>
        <v>Socialmedia</v>
      </c>
      <c r="I218" s="14">
        <f>IFERROR(__xludf.DUMMYFUNCTION("""COMPUTED_VALUE"""),2.0221007E7)</f>
        <v>20221007</v>
      </c>
      <c r="J218" s="14" t="str">
        <f>IFERROR(__xludf.DUMMYFUNCTION("""COMPUTED_VALUE"""),"Premium_Quality_Shoes")</f>
        <v>Premium_Quality_Shoes</v>
      </c>
      <c r="K218" s="14">
        <f>IFERROR(__xludf.DUMMYFUNCTION("""COMPUTED_VALUE"""),4565.0)</f>
        <v>4565</v>
      </c>
      <c r="L218" s="14" t="str">
        <f t="shared" si="4"/>
        <v>Socialmedia</v>
      </c>
      <c r="M218" s="14" t="str">
        <f t="shared" si="5"/>
        <v>NEFT</v>
      </c>
    </row>
    <row r="219">
      <c r="A219" s="8" t="s">
        <v>139</v>
      </c>
      <c r="B219" s="13" t="s">
        <v>11</v>
      </c>
      <c r="C219" s="13">
        <v>46000.0</v>
      </c>
      <c r="D219" s="14" t="str">
        <f t="shared" si="1"/>
        <v> CHQ/Offline &amp;/20221010/items_below_500/4566 </v>
      </c>
      <c r="E219" s="14" t="str">
        <f t="shared" si="2"/>
        <v>CHQ/Offline &amp;/20221010/items_below_500/4566</v>
      </c>
      <c r="F219" s="14" t="str">
        <f t="shared" si="3"/>
        <v>Chq/Offline &amp;/20221010/Items_Below_500/4566</v>
      </c>
      <c r="G219" s="14" t="str">
        <f>IFERROR(__xludf.DUMMYFUNCTION("split(F219,""/"")"),"Chq")</f>
        <v>Chq</v>
      </c>
      <c r="H219" s="14" t="str">
        <f>IFERROR(__xludf.DUMMYFUNCTION("""COMPUTED_VALUE"""),"Offline &amp;")</f>
        <v>Offline &amp;</v>
      </c>
      <c r="I219" s="14">
        <f>IFERROR(__xludf.DUMMYFUNCTION("""COMPUTED_VALUE"""),2.022101E7)</f>
        <v>20221010</v>
      </c>
      <c r="J219" s="14" t="str">
        <f>IFERROR(__xludf.DUMMYFUNCTION("""COMPUTED_VALUE"""),"Items_Below_500")</f>
        <v>Items_Below_500</v>
      </c>
      <c r="K219" s="14">
        <f>IFERROR(__xludf.DUMMYFUNCTION("""COMPUTED_VALUE"""),4566.0)</f>
        <v>4566</v>
      </c>
      <c r="L219" s="14" t="str">
        <f t="shared" si="4"/>
        <v>Offline</v>
      </c>
      <c r="M219" s="14" t="str">
        <f t="shared" si="5"/>
        <v>CHQ</v>
      </c>
    </row>
    <row r="220">
      <c r="A220" s="8" t="s">
        <v>156</v>
      </c>
      <c r="B220" s="13" t="s">
        <v>11</v>
      </c>
      <c r="C220" s="13">
        <v>82300.0</v>
      </c>
      <c r="D220" s="14" t="str">
        <f t="shared" si="1"/>
        <v> VfS/AffiliateLink/20221013/buy_one_get_one/3455 </v>
      </c>
      <c r="E220" s="14" t="str">
        <f t="shared" si="2"/>
        <v>VfS/AffiliateLink/20221013/buy_one_get_one/3455</v>
      </c>
      <c r="F220" s="14" t="str">
        <f t="shared" si="3"/>
        <v>Vfs/Affiliatelink/20221013/Buy_One_Get_One/3455</v>
      </c>
      <c r="G220" s="14" t="str">
        <f>IFERROR(__xludf.DUMMYFUNCTION("split(F220,""/"")"),"Vfs")</f>
        <v>Vfs</v>
      </c>
      <c r="H220" s="14" t="str">
        <f>IFERROR(__xludf.DUMMYFUNCTION("""COMPUTED_VALUE"""),"Affiliatelink")</f>
        <v>Affiliatelink</v>
      </c>
      <c r="I220" s="14">
        <f>IFERROR(__xludf.DUMMYFUNCTION("""COMPUTED_VALUE"""),2.0221013E7)</f>
        <v>20221013</v>
      </c>
      <c r="J220" s="14" t="str">
        <f>IFERROR(__xludf.DUMMYFUNCTION("""COMPUTED_VALUE"""),"Buy_One_Get_One")</f>
        <v>Buy_One_Get_One</v>
      </c>
      <c r="K220" s="14">
        <f>IFERROR(__xludf.DUMMYFUNCTION("""COMPUTED_VALUE"""),3455.0)</f>
        <v>3455</v>
      </c>
      <c r="L220" s="14" t="str">
        <f t="shared" si="4"/>
        <v>Affiliatelink</v>
      </c>
      <c r="M220" s="14" t="str">
        <f t="shared" si="5"/>
        <v>VFS</v>
      </c>
    </row>
    <row r="221">
      <c r="A221" s="8" t="s">
        <v>141</v>
      </c>
      <c r="B221" s="13" t="s">
        <v>11</v>
      </c>
      <c r="C221" s="13">
        <v>116500.0</v>
      </c>
      <c r="D221" s="14" t="str">
        <f t="shared" si="1"/>
        <v> VIN/SearchEngine/20221016/Jeans_under_999/5666 </v>
      </c>
      <c r="E221" s="14" t="str">
        <f t="shared" si="2"/>
        <v>VIN/SearchEngine/20221016/Jeans_under_999/5666</v>
      </c>
      <c r="F221" s="14" t="str">
        <f t="shared" si="3"/>
        <v>Vin/Searchengine/20221016/Jeans_Under_999/5666</v>
      </c>
      <c r="G221" s="14" t="str">
        <f>IFERROR(__xludf.DUMMYFUNCTION("split(F221,""/"")"),"Vin")</f>
        <v>Vin</v>
      </c>
      <c r="H221" s="14" t="str">
        <f>IFERROR(__xludf.DUMMYFUNCTION("""COMPUTED_VALUE"""),"Searchengine")</f>
        <v>Searchengine</v>
      </c>
      <c r="I221" s="14">
        <f>IFERROR(__xludf.DUMMYFUNCTION("""COMPUTED_VALUE"""),2.0221016E7)</f>
        <v>20221016</v>
      </c>
      <c r="J221" s="14" t="str">
        <f>IFERROR(__xludf.DUMMYFUNCTION("""COMPUTED_VALUE"""),"Jeans_Under_999")</f>
        <v>Jeans_Under_999</v>
      </c>
      <c r="K221" s="14">
        <f>IFERROR(__xludf.DUMMYFUNCTION("""COMPUTED_VALUE"""),5666.0)</f>
        <v>5666</v>
      </c>
      <c r="L221" s="14" t="str">
        <f t="shared" si="4"/>
        <v>Searchengine</v>
      </c>
      <c r="M221" s="14" t="str">
        <f t="shared" si="5"/>
        <v>VIN</v>
      </c>
    </row>
    <row r="222">
      <c r="A222" s="8" t="s">
        <v>158</v>
      </c>
      <c r="B222" s="13" t="s">
        <v>24</v>
      </c>
      <c r="C222" s="13">
        <v>40100.0</v>
      </c>
      <c r="D222" s="14" t="str">
        <f t="shared" si="1"/>
        <v> NEFT/Offline/20221119/premium_tshirt/5676 </v>
      </c>
      <c r="E222" s="14" t="str">
        <f t="shared" si="2"/>
        <v>NEFT/Offline/20221119/premium_tshirt/5676</v>
      </c>
      <c r="F222" s="14" t="str">
        <f t="shared" si="3"/>
        <v>Neft/Offline/20221119/Premium_Tshirt/5676</v>
      </c>
      <c r="G222" s="14" t="str">
        <f>IFERROR(__xludf.DUMMYFUNCTION("split(F222,""/"")"),"Neft")</f>
        <v>Neft</v>
      </c>
      <c r="H222" s="14" t="str">
        <f>IFERROR(__xludf.DUMMYFUNCTION("""COMPUTED_VALUE"""),"Offline")</f>
        <v>Offline</v>
      </c>
      <c r="I222" s="14">
        <f>IFERROR(__xludf.DUMMYFUNCTION("""COMPUTED_VALUE"""),2.0221119E7)</f>
        <v>20221119</v>
      </c>
      <c r="J222" s="14" t="str">
        <f>IFERROR(__xludf.DUMMYFUNCTION("""COMPUTED_VALUE"""),"Premium_Tshirt")</f>
        <v>Premium_Tshirt</v>
      </c>
      <c r="K222" s="14">
        <f>IFERROR(__xludf.DUMMYFUNCTION("""COMPUTED_VALUE"""),5676.0)</f>
        <v>5676</v>
      </c>
      <c r="L222" s="14" t="str">
        <f t="shared" si="4"/>
        <v>Offline</v>
      </c>
      <c r="M222" s="14" t="str">
        <f t="shared" si="5"/>
        <v>NEFT</v>
      </c>
    </row>
    <row r="223">
      <c r="A223" s="8" t="s">
        <v>143</v>
      </c>
      <c r="B223" s="13" t="s">
        <v>11</v>
      </c>
      <c r="C223" s="13">
        <v>57000.0</v>
      </c>
      <c r="D223" s="14" t="str">
        <f t="shared" si="1"/>
        <v> CHQ/EmailMarketing &amp;/20221022/Sales_60%/4564 </v>
      </c>
      <c r="E223" s="14" t="str">
        <f t="shared" si="2"/>
        <v>CHQ/EmailMarketing &amp;/20221022/Sales_60%/4564</v>
      </c>
      <c r="F223" s="14" t="str">
        <f t="shared" si="3"/>
        <v>Chq/Emailmarketing &amp;/20221022/Sales_60%/4564</v>
      </c>
      <c r="G223" s="14" t="str">
        <f>IFERROR(__xludf.DUMMYFUNCTION("split(F223,""/"")"),"Chq")</f>
        <v>Chq</v>
      </c>
      <c r="H223" s="14" t="str">
        <f>IFERROR(__xludf.DUMMYFUNCTION("""COMPUTED_VALUE"""),"Emailmarketing &amp;")</f>
        <v>Emailmarketing &amp;</v>
      </c>
      <c r="I223" s="14">
        <f>IFERROR(__xludf.DUMMYFUNCTION("""COMPUTED_VALUE"""),2.0221022E7)</f>
        <v>20221022</v>
      </c>
      <c r="J223" s="14" t="str">
        <f>IFERROR(__xludf.DUMMYFUNCTION("""COMPUTED_VALUE"""),"Sales_60%")</f>
        <v>Sales_60%</v>
      </c>
      <c r="K223" s="14">
        <f>IFERROR(__xludf.DUMMYFUNCTION("""COMPUTED_VALUE"""),4564.0)</f>
        <v>4564</v>
      </c>
      <c r="L223" s="14" t="str">
        <f t="shared" si="4"/>
        <v>Emailmarketing</v>
      </c>
      <c r="M223" s="14" t="str">
        <f t="shared" si="5"/>
        <v>CHQ</v>
      </c>
    </row>
    <row r="224">
      <c r="A224" s="8" t="s">
        <v>144</v>
      </c>
      <c r="B224" s="13" t="s">
        <v>11</v>
      </c>
      <c r="C224" s="13">
        <v>76300.0</v>
      </c>
      <c r="D224" s="14" t="str">
        <f t="shared" si="1"/>
        <v> VfS/SocialMedia/20221025/premium_quality_shoes/4565 </v>
      </c>
      <c r="E224" s="14" t="str">
        <f t="shared" si="2"/>
        <v>VfS/SocialMedia/20221025/premium_quality_shoes/4565</v>
      </c>
      <c r="F224" s="14" t="str">
        <f t="shared" si="3"/>
        <v>Vfs/Socialmedia/20221025/Premium_Quality_Shoes/4565</v>
      </c>
      <c r="G224" s="14" t="str">
        <f>IFERROR(__xludf.DUMMYFUNCTION("split(F224,""/"")"),"Vfs")</f>
        <v>Vfs</v>
      </c>
      <c r="H224" s="14" t="str">
        <f>IFERROR(__xludf.DUMMYFUNCTION("""COMPUTED_VALUE"""),"Socialmedia")</f>
        <v>Socialmedia</v>
      </c>
      <c r="I224" s="14">
        <f>IFERROR(__xludf.DUMMYFUNCTION("""COMPUTED_VALUE"""),2.0221025E7)</f>
        <v>20221025</v>
      </c>
      <c r="J224" s="14" t="str">
        <f>IFERROR(__xludf.DUMMYFUNCTION("""COMPUTED_VALUE"""),"Premium_Quality_Shoes")</f>
        <v>Premium_Quality_Shoes</v>
      </c>
      <c r="K224" s="14">
        <f>IFERROR(__xludf.DUMMYFUNCTION("""COMPUTED_VALUE"""),4565.0)</f>
        <v>4565</v>
      </c>
      <c r="L224" s="14" t="str">
        <f t="shared" si="4"/>
        <v>Socialmedia</v>
      </c>
      <c r="M224" s="14" t="str">
        <f t="shared" si="5"/>
        <v>VFS</v>
      </c>
    </row>
    <row r="225">
      <c r="A225" s="8" t="s">
        <v>145</v>
      </c>
      <c r="B225" s="13" t="s">
        <v>11</v>
      </c>
      <c r="C225" s="13">
        <v>125400.0</v>
      </c>
      <c r="D225" s="14" t="str">
        <f t="shared" si="1"/>
        <v> VIN/OfflINe &amp;/20221028/items_below_500/4566 </v>
      </c>
      <c r="E225" s="14" t="str">
        <f t="shared" si="2"/>
        <v>VIN/OfflINe &amp;/20221028/items_below_500/4566</v>
      </c>
      <c r="F225" s="14" t="str">
        <f t="shared" si="3"/>
        <v>Vin/Offline &amp;/20221028/Items_Below_500/4566</v>
      </c>
      <c r="G225" s="14" t="str">
        <f>IFERROR(__xludf.DUMMYFUNCTION("split(F225,""/"")"),"Vin")</f>
        <v>Vin</v>
      </c>
      <c r="H225" s="14" t="str">
        <f>IFERROR(__xludf.DUMMYFUNCTION("""COMPUTED_VALUE"""),"Offline &amp;")</f>
        <v>Offline &amp;</v>
      </c>
      <c r="I225" s="14">
        <f>IFERROR(__xludf.DUMMYFUNCTION("""COMPUTED_VALUE"""),2.0221028E7)</f>
        <v>20221028</v>
      </c>
      <c r="J225" s="14" t="str">
        <f>IFERROR(__xludf.DUMMYFUNCTION("""COMPUTED_VALUE"""),"Items_Below_500")</f>
        <v>Items_Below_500</v>
      </c>
      <c r="K225" s="14">
        <f>IFERROR(__xludf.DUMMYFUNCTION("""COMPUTED_VALUE"""),4566.0)</f>
        <v>4566</v>
      </c>
      <c r="L225" s="14" t="str">
        <f t="shared" si="4"/>
        <v>Offline</v>
      </c>
      <c r="M225" s="14" t="str">
        <f t="shared" si="5"/>
        <v>VIN</v>
      </c>
    </row>
    <row r="226">
      <c r="A226" s="8" t="s">
        <v>159</v>
      </c>
      <c r="B226" s="13" t="s">
        <v>24</v>
      </c>
      <c r="C226" s="13">
        <v>66300.0</v>
      </c>
      <c r="D226" s="14" t="str">
        <f t="shared" si="1"/>
        <v> CHQ/SocialMedia/20221101/premium_tshirt/5676 </v>
      </c>
      <c r="E226" s="14" t="str">
        <f t="shared" si="2"/>
        <v>CHQ/SocialMedia/20221101/premium_tshirt/5676</v>
      </c>
      <c r="F226" s="14" t="str">
        <f t="shared" si="3"/>
        <v>Chq/Socialmedia/20221101/Premium_Tshirt/5676</v>
      </c>
      <c r="G226" s="14" t="str">
        <f>IFERROR(__xludf.DUMMYFUNCTION("split(F226,""/"")"),"Chq")</f>
        <v>Chq</v>
      </c>
      <c r="H226" s="14" t="str">
        <f>IFERROR(__xludf.DUMMYFUNCTION("""COMPUTED_VALUE"""),"Socialmedia")</f>
        <v>Socialmedia</v>
      </c>
      <c r="I226" s="14">
        <f>IFERROR(__xludf.DUMMYFUNCTION("""COMPUTED_VALUE"""),2.0221101E7)</f>
        <v>20221101</v>
      </c>
      <c r="J226" s="14" t="str">
        <f>IFERROR(__xludf.DUMMYFUNCTION("""COMPUTED_VALUE"""),"Premium_Tshirt")</f>
        <v>Premium_Tshirt</v>
      </c>
      <c r="K226" s="14">
        <f>IFERROR(__xludf.DUMMYFUNCTION("""COMPUTED_VALUE"""),5676.0)</f>
        <v>5676</v>
      </c>
      <c r="L226" s="14" t="str">
        <f t="shared" si="4"/>
        <v>Socialmedia</v>
      </c>
      <c r="M226" s="14" t="str">
        <f t="shared" si="5"/>
        <v>CHQ</v>
      </c>
    </row>
    <row r="227">
      <c r="A227" s="8" t="s">
        <v>147</v>
      </c>
      <c r="B227" s="13" t="s">
        <v>24</v>
      </c>
      <c r="C227" s="13">
        <v>61600.0</v>
      </c>
      <c r="D227" s="14" t="str">
        <f t="shared" si="1"/>
        <v> VfS/EmailMarketing/20221104/Sales_60%/4564 </v>
      </c>
      <c r="E227" s="14" t="str">
        <f t="shared" si="2"/>
        <v>VfS/EmailMarketing/20221104/Sales_60%/4564</v>
      </c>
      <c r="F227" s="14" t="str">
        <f t="shared" si="3"/>
        <v>Vfs/Emailmarketing/20221104/Sales_60%/4564</v>
      </c>
      <c r="G227" s="14" t="str">
        <f>IFERROR(__xludf.DUMMYFUNCTION("split(F227,""/"")"),"Vfs")</f>
        <v>Vfs</v>
      </c>
      <c r="H227" s="14" t="str">
        <f>IFERROR(__xludf.DUMMYFUNCTION("""COMPUTED_VALUE"""),"Emailmarketing")</f>
        <v>Emailmarketing</v>
      </c>
      <c r="I227" s="14">
        <f>IFERROR(__xludf.DUMMYFUNCTION("""COMPUTED_VALUE"""),2.0221104E7)</f>
        <v>20221104</v>
      </c>
      <c r="J227" s="14" t="str">
        <f>IFERROR(__xludf.DUMMYFUNCTION("""COMPUTED_VALUE"""),"Sales_60%")</f>
        <v>Sales_60%</v>
      </c>
      <c r="K227" s="14">
        <f>IFERROR(__xludf.DUMMYFUNCTION("""COMPUTED_VALUE"""),4564.0)</f>
        <v>4564</v>
      </c>
      <c r="L227" s="14" t="str">
        <f t="shared" si="4"/>
        <v>Emailmarketing</v>
      </c>
      <c r="M227" s="14" t="str">
        <f t="shared" si="5"/>
        <v>VFS</v>
      </c>
    </row>
    <row r="228">
      <c r="A228" s="8" t="s">
        <v>148</v>
      </c>
      <c r="B228" s="13" t="s">
        <v>24</v>
      </c>
      <c r="C228" s="13">
        <v>52800.0</v>
      </c>
      <c r="D228" s="14" t="str">
        <f t="shared" si="1"/>
        <v> NEFT/SocialMedia/20221107/premium_quality_shoes/4565 </v>
      </c>
      <c r="E228" s="14" t="str">
        <f t="shared" si="2"/>
        <v>NEFT/SocialMedia/20221107/premium_quality_shoes/4565</v>
      </c>
      <c r="F228" s="14" t="str">
        <f t="shared" si="3"/>
        <v>Neft/Socialmedia/20221107/Premium_Quality_Shoes/4565</v>
      </c>
      <c r="G228" s="14" t="str">
        <f>IFERROR(__xludf.DUMMYFUNCTION("split(F228,""/"")"),"Neft")</f>
        <v>Neft</v>
      </c>
      <c r="H228" s="14" t="str">
        <f>IFERROR(__xludf.DUMMYFUNCTION("""COMPUTED_VALUE"""),"Socialmedia")</f>
        <v>Socialmedia</v>
      </c>
      <c r="I228" s="14">
        <f>IFERROR(__xludf.DUMMYFUNCTION("""COMPUTED_VALUE"""),2.0221107E7)</f>
        <v>20221107</v>
      </c>
      <c r="J228" s="14" t="str">
        <f>IFERROR(__xludf.DUMMYFUNCTION("""COMPUTED_VALUE"""),"Premium_Quality_Shoes")</f>
        <v>Premium_Quality_Shoes</v>
      </c>
      <c r="K228" s="14">
        <f>IFERROR(__xludf.DUMMYFUNCTION("""COMPUTED_VALUE"""),4565.0)</f>
        <v>4565</v>
      </c>
      <c r="L228" s="14" t="str">
        <f t="shared" si="4"/>
        <v>Socialmedia</v>
      </c>
      <c r="M228" s="14" t="str">
        <f t="shared" si="5"/>
        <v>NEFT</v>
      </c>
    </row>
    <row r="229">
      <c r="A229" s="8" t="s">
        <v>149</v>
      </c>
      <c r="B229" s="13" t="s">
        <v>24</v>
      </c>
      <c r="C229" s="13">
        <v>53600.0</v>
      </c>
      <c r="D229" s="14" t="str">
        <f t="shared" si="1"/>
        <v> CHQ/Offline &amp;/20221110/items_below_500/4566 </v>
      </c>
      <c r="E229" s="14" t="str">
        <f t="shared" si="2"/>
        <v>CHQ/Offline &amp;/20221110/items_below_500/4566</v>
      </c>
      <c r="F229" s="14" t="str">
        <f t="shared" si="3"/>
        <v>Chq/Offline &amp;/20221110/Items_Below_500/4566</v>
      </c>
      <c r="G229" s="14" t="str">
        <f>IFERROR(__xludf.DUMMYFUNCTION("split(F229,""/"")"),"Chq")</f>
        <v>Chq</v>
      </c>
      <c r="H229" s="14" t="str">
        <f>IFERROR(__xludf.DUMMYFUNCTION("""COMPUTED_VALUE"""),"Offline &amp;")</f>
        <v>Offline &amp;</v>
      </c>
      <c r="I229" s="14">
        <f>IFERROR(__xludf.DUMMYFUNCTION("""COMPUTED_VALUE"""),2.022111E7)</f>
        <v>20221110</v>
      </c>
      <c r="J229" s="14" t="str">
        <f>IFERROR(__xludf.DUMMYFUNCTION("""COMPUTED_VALUE"""),"Items_Below_500")</f>
        <v>Items_Below_500</v>
      </c>
      <c r="K229" s="14">
        <f>IFERROR(__xludf.DUMMYFUNCTION("""COMPUTED_VALUE"""),4566.0)</f>
        <v>4566</v>
      </c>
      <c r="L229" s="14" t="str">
        <f t="shared" si="4"/>
        <v>Offline</v>
      </c>
      <c r="M229" s="14" t="str">
        <f t="shared" si="5"/>
        <v>CHQ</v>
      </c>
    </row>
    <row r="230">
      <c r="A230" s="8" t="s">
        <v>150</v>
      </c>
      <c r="B230" s="13" t="s">
        <v>24</v>
      </c>
      <c r="C230" s="13">
        <v>76900.0</v>
      </c>
      <c r="D230" s="14" t="str">
        <f t="shared" si="1"/>
        <v> VfS/AffiliateLink/20221113/buy_one_get_one/3455 </v>
      </c>
      <c r="E230" s="14" t="str">
        <f t="shared" si="2"/>
        <v>VfS/AffiliateLink/20221113/buy_one_get_one/3455</v>
      </c>
      <c r="F230" s="14" t="str">
        <f t="shared" si="3"/>
        <v>Vfs/Affiliatelink/20221113/Buy_One_Get_One/3455</v>
      </c>
      <c r="G230" s="14" t="str">
        <f>IFERROR(__xludf.DUMMYFUNCTION("split(F230,""/"")"),"Vfs")</f>
        <v>Vfs</v>
      </c>
      <c r="H230" s="14" t="str">
        <f>IFERROR(__xludf.DUMMYFUNCTION("""COMPUTED_VALUE"""),"Affiliatelink")</f>
        <v>Affiliatelink</v>
      </c>
      <c r="I230" s="14">
        <f>IFERROR(__xludf.DUMMYFUNCTION("""COMPUTED_VALUE"""),2.0221113E7)</f>
        <v>20221113</v>
      </c>
      <c r="J230" s="14" t="str">
        <f>IFERROR(__xludf.DUMMYFUNCTION("""COMPUTED_VALUE"""),"Buy_One_Get_One")</f>
        <v>Buy_One_Get_One</v>
      </c>
      <c r="K230" s="14">
        <f>IFERROR(__xludf.DUMMYFUNCTION("""COMPUTED_VALUE"""),3455.0)</f>
        <v>3455</v>
      </c>
      <c r="L230" s="14" t="str">
        <f t="shared" si="4"/>
        <v>Affiliatelink</v>
      </c>
      <c r="M230" s="14" t="str">
        <f t="shared" si="5"/>
        <v>VFS</v>
      </c>
    </row>
    <row r="231">
      <c r="A231" s="8" t="s">
        <v>151</v>
      </c>
      <c r="B231" s="13" t="s">
        <v>24</v>
      </c>
      <c r="C231" s="8">
        <v>12500.0</v>
      </c>
      <c r="D231" s="14" t="str">
        <f t="shared" si="1"/>
        <v> VIN/SearchEngine/20221116/Jeans_under_999/5666 </v>
      </c>
      <c r="E231" s="14" t="str">
        <f t="shared" si="2"/>
        <v>VIN/SearchEngine/20221116/Jeans_under_999/5666</v>
      </c>
      <c r="F231" s="14" t="str">
        <f t="shared" si="3"/>
        <v>Vin/Searchengine/20221116/Jeans_Under_999/5666</v>
      </c>
      <c r="G231" s="14" t="str">
        <f>IFERROR(__xludf.DUMMYFUNCTION("split(F231,""/"")"),"Vin")</f>
        <v>Vin</v>
      </c>
      <c r="H231" s="14" t="str">
        <f>IFERROR(__xludf.DUMMYFUNCTION("""COMPUTED_VALUE"""),"Searchengine")</f>
        <v>Searchengine</v>
      </c>
      <c r="I231" s="14">
        <f>IFERROR(__xludf.DUMMYFUNCTION("""COMPUTED_VALUE"""),2.0221116E7)</f>
        <v>20221116</v>
      </c>
      <c r="J231" s="14" t="str">
        <f>IFERROR(__xludf.DUMMYFUNCTION("""COMPUTED_VALUE"""),"Jeans_Under_999")</f>
        <v>Jeans_Under_999</v>
      </c>
      <c r="K231" s="14">
        <f>IFERROR(__xludf.DUMMYFUNCTION("""COMPUTED_VALUE"""),5666.0)</f>
        <v>5666</v>
      </c>
      <c r="L231" s="14" t="str">
        <f t="shared" si="4"/>
        <v>Searchengine</v>
      </c>
      <c r="M231" s="14" t="str">
        <f t="shared" si="5"/>
        <v>VIN</v>
      </c>
    </row>
    <row r="232">
      <c r="A232" s="8" t="s">
        <v>160</v>
      </c>
      <c r="B232" s="13" t="s">
        <v>24</v>
      </c>
      <c r="C232" s="13">
        <v>89000.0</v>
      </c>
      <c r="D232" s="14" t="str">
        <f t="shared" si="1"/>
        <v> NEFT/SocialMedia/20221119/premium_tshirt/5676 </v>
      </c>
      <c r="E232" s="14" t="str">
        <f t="shared" si="2"/>
        <v>NEFT/SocialMedia/20221119/premium_tshirt/5676</v>
      </c>
      <c r="F232" s="14" t="str">
        <f t="shared" si="3"/>
        <v>Neft/Socialmedia/20221119/Premium_Tshirt/5676</v>
      </c>
      <c r="G232" s="14" t="str">
        <f>IFERROR(__xludf.DUMMYFUNCTION("split(F232,""/"")"),"Neft")</f>
        <v>Neft</v>
      </c>
      <c r="H232" s="14" t="str">
        <f>IFERROR(__xludf.DUMMYFUNCTION("""COMPUTED_VALUE"""),"Socialmedia")</f>
        <v>Socialmedia</v>
      </c>
      <c r="I232" s="14">
        <f>IFERROR(__xludf.DUMMYFUNCTION("""COMPUTED_VALUE"""),2.0221119E7)</f>
        <v>20221119</v>
      </c>
      <c r="J232" s="14" t="str">
        <f>IFERROR(__xludf.DUMMYFUNCTION("""COMPUTED_VALUE"""),"Premium_Tshirt")</f>
        <v>Premium_Tshirt</v>
      </c>
      <c r="K232" s="14">
        <f>IFERROR(__xludf.DUMMYFUNCTION("""COMPUTED_VALUE"""),5676.0)</f>
        <v>5676</v>
      </c>
      <c r="L232" s="14" t="str">
        <f t="shared" si="4"/>
        <v>Socialmedia</v>
      </c>
      <c r="M232" s="14" t="str">
        <f t="shared" si="5"/>
        <v>NEFT</v>
      </c>
    </row>
    <row r="233">
      <c r="A233" s="8" t="s">
        <v>153</v>
      </c>
      <c r="B233" s="13" t="s">
        <v>24</v>
      </c>
      <c r="C233" s="8">
        <v>12160.0</v>
      </c>
      <c r="D233" s="14" t="str">
        <f t="shared" si="1"/>
        <v> CHQ/EmailMarketing &amp;/20221122/Sales_60%/4564 </v>
      </c>
      <c r="E233" s="14" t="str">
        <f t="shared" si="2"/>
        <v>CHQ/EmailMarketing &amp;/20221122/Sales_60%/4564</v>
      </c>
      <c r="F233" s="14" t="str">
        <f t="shared" si="3"/>
        <v>Chq/Emailmarketing &amp;/20221122/Sales_60%/4564</v>
      </c>
      <c r="G233" s="14" t="str">
        <f>IFERROR(__xludf.DUMMYFUNCTION("split(F233,""/"")"),"Chq")</f>
        <v>Chq</v>
      </c>
      <c r="H233" s="14" t="str">
        <f>IFERROR(__xludf.DUMMYFUNCTION("""COMPUTED_VALUE"""),"Emailmarketing &amp;")</f>
        <v>Emailmarketing &amp;</v>
      </c>
      <c r="I233" s="14">
        <f>IFERROR(__xludf.DUMMYFUNCTION("""COMPUTED_VALUE"""),2.0221122E7)</f>
        <v>20221122</v>
      </c>
      <c r="J233" s="14" t="str">
        <f>IFERROR(__xludf.DUMMYFUNCTION("""COMPUTED_VALUE"""),"Sales_60%")</f>
        <v>Sales_60%</v>
      </c>
      <c r="K233" s="14">
        <f>IFERROR(__xludf.DUMMYFUNCTION("""COMPUTED_VALUE"""),4564.0)</f>
        <v>4564</v>
      </c>
      <c r="L233" s="14" t="str">
        <f t="shared" si="4"/>
        <v>Emailmarketing</v>
      </c>
      <c r="M233" s="14" t="str">
        <f t="shared" si="5"/>
        <v>CHQ</v>
      </c>
    </row>
    <row r="234">
      <c r="A234" s="8" t="s">
        <v>154</v>
      </c>
      <c r="B234" s="13" t="s">
        <v>24</v>
      </c>
      <c r="C234" s="13">
        <v>47500.0</v>
      </c>
      <c r="D234" s="14" t="str">
        <f t="shared" si="1"/>
        <v> VfS/SocialMedia/20221125/premium_quality_shoes/4565 </v>
      </c>
      <c r="E234" s="14" t="str">
        <f t="shared" si="2"/>
        <v>VfS/SocialMedia/20221125/premium_quality_shoes/4565</v>
      </c>
      <c r="F234" s="14" t="str">
        <f t="shared" si="3"/>
        <v>Vfs/Socialmedia/20221125/Premium_Quality_Shoes/4565</v>
      </c>
      <c r="G234" s="14" t="str">
        <f>IFERROR(__xludf.DUMMYFUNCTION("split(F234,""/"")"),"Vfs")</f>
        <v>Vfs</v>
      </c>
      <c r="H234" s="14" t="str">
        <f>IFERROR(__xludf.DUMMYFUNCTION("""COMPUTED_VALUE"""),"Socialmedia")</f>
        <v>Socialmedia</v>
      </c>
      <c r="I234" s="14">
        <f>IFERROR(__xludf.DUMMYFUNCTION("""COMPUTED_VALUE"""),2.0221125E7)</f>
        <v>20221125</v>
      </c>
      <c r="J234" s="14" t="str">
        <f>IFERROR(__xludf.DUMMYFUNCTION("""COMPUTED_VALUE"""),"Premium_Quality_Shoes")</f>
        <v>Premium_Quality_Shoes</v>
      </c>
      <c r="K234" s="14">
        <f>IFERROR(__xludf.DUMMYFUNCTION("""COMPUTED_VALUE"""),4565.0)</f>
        <v>4565</v>
      </c>
      <c r="L234" s="14" t="str">
        <f t="shared" si="4"/>
        <v>Socialmedia</v>
      </c>
      <c r="M234" s="14" t="str">
        <f t="shared" si="5"/>
        <v>VFS</v>
      </c>
    </row>
    <row r="235">
      <c r="A235" s="8" t="s">
        <v>155</v>
      </c>
      <c r="B235" s="13" t="s">
        <v>24</v>
      </c>
      <c r="C235" s="13">
        <v>58000.0</v>
      </c>
      <c r="D235" s="14" t="str">
        <f t="shared" si="1"/>
        <v> VIN/OfflINe &amp;/20221128/items_below_500/4566 </v>
      </c>
      <c r="E235" s="14" t="str">
        <f t="shared" si="2"/>
        <v>VIN/OfflINe &amp;/20221128/items_below_500/4566</v>
      </c>
      <c r="F235" s="14" t="str">
        <f t="shared" si="3"/>
        <v>Vin/Offline &amp;/20221128/Items_Below_500/4566</v>
      </c>
      <c r="G235" s="14" t="str">
        <f>IFERROR(__xludf.DUMMYFUNCTION("split(F235,""/"")"),"Vin")</f>
        <v>Vin</v>
      </c>
      <c r="H235" s="14" t="str">
        <f>IFERROR(__xludf.DUMMYFUNCTION("""COMPUTED_VALUE"""),"Offline &amp;")</f>
        <v>Offline &amp;</v>
      </c>
      <c r="I235" s="14">
        <f>IFERROR(__xludf.DUMMYFUNCTION("""COMPUTED_VALUE"""),2.0221128E7)</f>
        <v>20221128</v>
      </c>
      <c r="J235" s="14" t="str">
        <f>IFERROR(__xludf.DUMMYFUNCTION("""COMPUTED_VALUE"""),"Items_Below_500")</f>
        <v>Items_Below_500</v>
      </c>
      <c r="K235" s="14">
        <f>IFERROR(__xludf.DUMMYFUNCTION("""COMPUTED_VALUE"""),4566.0)</f>
        <v>4566</v>
      </c>
      <c r="L235" s="14" t="str">
        <f t="shared" si="4"/>
        <v>Offline</v>
      </c>
      <c r="M235" s="14" t="str">
        <f t="shared" si="5"/>
        <v>VIN</v>
      </c>
    </row>
    <row r="236">
      <c r="A236" s="8" t="s">
        <v>161</v>
      </c>
      <c r="B236" s="13" t="s">
        <v>24</v>
      </c>
      <c r="C236" s="8">
        <v>12760.0</v>
      </c>
      <c r="D236" s="14" t="str">
        <f t="shared" si="1"/>
        <v> CHQ/AffiliateLink/20221101/premium_tshirt/5676 </v>
      </c>
      <c r="E236" s="14" t="str">
        <f t="shared" si="2"/>
        <v>CHQ/AffiliateLink/20221101/premium_tshirt/5676</v>
      </c>
      <c r="F236" s="14" t="str">
        <f t="shared" si="3"/>
        <v>Chq/Affiliatelink/20221101/Premium_Tshirt/5676</v>
      </c>
      <c r="G236" s="14" t="str">
        <f>IFERROR(__xludf.DUMMYFUNCTION("split(F236,""/"")"),"Chq")</f>
        <v>Chq</v>
      </c>
      <c r="H236" s="14" t="str">
        <f>IFERROR(__xludf.DUMMYFUNCTION("""COMPUTED_VALUE"""),"Affiliatelink")</f>
        <v>Affiliatelink</v>
      </c>
      <c r="I236" s="14">
        <f>IFERROR(__xludf.DUMMYFUNCTION("""COMPUTED_VALUE"""),2.0221101E7)</f>
        <v>20221101</v>
      </c>
      <c r="J236" s="14" t="str">
        <f>IFERROR(__xludf.DUMMYFUNCTION("""COMPUTED_VALUE"""),"Premium_Tshirt")</f>
        <v>Premium_Tshirt</v>
      </c>
      <c r="K236" s="14">
        <f>IFERROR(__xludf.DUMMYFUNCTION("""COMPUTED_VALUE"""),5676.0)</f>
        <v>5676</v>
      </c>
      <c r="L236" s="14" t="str">
        <f t="shared" si="4"/>
        <v>Affiliatelink</v>
      </c>
      <c r="M236" s="14" t="str">
        <f t="shared" si="5"/>
        <v>CHQ</v>
      </c>
    </row>
    <row r="237">
      <c r="A237" s="8" t="s">
        <v>127</v>
      </c>
      <c r="B237" s="13" t="s">
        <v>25</v>
      </c>
      <c r="C237" s="13">
        <v>55500.0</v>
      </c>
      <c r="D237" s="14" t="str">
        <f t="shared" si="1"/>
        <v> VfS/EmailMarketing/20221204/Sales_60%/4564 </v>
      </c>
      <c r="E237" s="14" t="str">
        <f t="shared" si="2"/>
        <v>VfS/EmailMarketing/20221204/Sales_60%/4564</v>
      </c>
      <c r="F237" s="14" t="str">
        <f t="shared" si="3"/>
        <v>Vfs/Emailmarketing/20221204/Sales_60%/4564</v>
      </c>
      <c r="G237" s="14" t="str">
        <f>IFERROR(__xludf.DUMMYFUNCTION("split(F237,""/"")"),"Vfs")</f>
        <v>Vfs</v>
      </c>
      <c r="H237" s="14" t="str">
        <f>IFERROR(__xludf.DUMMYFUNCTION("""COMPUTED_VALUE"""),"Emailmarketing")</f>
        <v>Emailmarketing</v>
      </c>
      <c r="I237" s="14">
        <f>IFERROR(__xludf.DUMMYFUNCTION("""COMPUTED_VALUE"""),2.0221204E7)</f>
        <v>20221204</v>
      </c>
      <c r="J237" s="14" t="str">
        <f>IFERROR(__xludf.DUMMYFUNCTION("""COMPUTED_VALUE"""),"Sales_60%")</f>
        <v>Sales_60%</v>
      </c>
      <c r="K237" s="14">
        <f>IFERROR(__xludf.DUMMYFUNCTION("""COMPUTED_VALUE"""),4564.0)</f>
        <v>4564</v>
      </c>
      <c r="L237" s="14" t="str">
        <f t="shared" si="4"/>
        <v>Emailmarketing</v>
      </c>
      <c r="M237" s="14" t="str">
        <f t="shared" si="5"/>
        <v>VFS</v>
      </c>
    </row>
    <row r="238">
      <c r="A238" s="8" t="s">
        <v>128</v>
      </c>
      <c r="B238" s="13" t="s">
        <v>25</v>
      </c>
      <c r="C238" s="13">
        <v>62600.0</v>
      </c>
      <c r="D238" s="14" t="str">
        <f t="shared" si="1"/>
        <v> NEFT/SocialMedia/20221207/premium_quality_shoes/4565 </v>
      </c>
      <c r="E238" s="14" t="str">
        <f t="shared" si="2"/>
        <v>NEFT/SocialMedia/20221207/premium_quality_shoes/4565</v>
      </c>
      <c r="F238" s="14" t="str">
        <f t="shared" si="3"/>
        <v>Neft/Socialmedia/20221207/Premium_Quality_Shoes/4565</v>
      </c>
      <c r="G238" s="14" t="str">
        <f>IFERROR(__xludf.DUMMYFUNCTION("split(F238,""/"")"),"Neft")</f>
        <v>Neft</v>
      </c>
      <c r="H238" s="14" t="str">
        <f>IFERROR(__xludf.DUMMYFUNCTION("""COMPUTED_VALUE"""),"Socialmedia")</f>
        <v>Socialmedia</v>
      </c>
      <c r="I238" s="14">
        <f>IFERROR(__xludf.DUMMYFUNCTION("""COMPUTED_VALUE"""),2.0221207E7)</f>
        <v>20221207</v>
      </c>
      <c r="J238" s="14" t="str">
        <f>IFERROR(__xludf.DUMMYFUNCTION("""COMPUTED_VALUE"""),"Premium_Quality_Shoes")</f>
        <v>Premium_Quality_Shoes</v>
      </c>
      <c r="K238" s="14">
        <f>IFERROR(__xludf.DUMMYFUNCTION("""COMPUTED_VALUE"""),4565.0)</f>
        <v>4565</v>
      </c>
      <c r="L238" s="14" t="str">
        <f t="shared" si="4"/>
        <v>Socialmedia</v>
      </c>
      <c r="M238" s="14" t="str">
        <f t="shared" si="5"/>
        <v>NEFT</v>
      </c>
    </row>
    <row r="239">
      <c r="A239" s="8" t="s">
        <v>129</v>
      </c>
      <c r="B239" s="13" t="s">
        <v>25</v>
      </c>
      <c r="C239" s="13">
        <v>85800.0</v>
      </c>
      <c r="D239" s="14" t="str">
        <f t="shared" si="1"/>
        <v> CHQ/Offline &amp;/20221210/items_below_500/4566 </v>
      </c>
      <c r="E239" s="14" t="str">
        <f t="shared" si="2"/>
        <v>CHQ/Offline &amp;/20221210/items_below_500/4566</v>
      </c>
      <c r="F239" s="14" t="str">
        <f t="shared" si="3"/>
        <v>Chq/Offline &amp;/20221210/Items_Below_500/4566</v>
      </c>
      <c r="G239" s="14" t="str">
        <f>IFERROR(__xludf.DUMMYFUNCTION("split(F239,""/"")"),"Chq")</f>
        <v>Chq</v>
      </c>
      <c r="H239" s="14" t="str">
        <f>IFERROR(__xludf.DUMMYFUNCTION("""COMPUTED_VALUE"""),"Offline &amp;")</f>
        <v>Offline &amp;</v>
      </c>
      <c r="I239" s="14">
        <f>IFERROR(__xludf.DUMMYFUNCTION("""COMPUTED_VALUE"""),2.022121E7)</f>
        <v>20221210</v>
      </c>
      <c r="J239" s="14" t="str">
        <f>IFERROR(__xludf.DUMMYFUNCTION("""COMPUTED_VALUE"""),"Items_Below_500")</f>
        <v>Items_Below_500</v>
      </c>
      <c r="K239" s="14">
        <f>IFERROR(__xludf.DUMMYFUNCTION("""COMPUTED_VALUE"""),4566.0)</f>
        <v>4566</v>
      </c>
      <c r="L239" s="14" t="str">
        <f t="shared" si="4"/>
        <v>Offline</v>
      </c>
      <c r="M239" s="14" t="str">
        <f t="shared" si="5"/>
        <v>CHQ</v>
      </c>
    </row>
    <row r="240">
      <c r="A240" s="8" t="s">
        <v>130</v>
      </c>
      <c r="B240" s="13" t="s">
        <v>25</v>
      </c>
      <c r="C240" s="13">
        <v>94300.0</v>
      </c>
      <c r="D240" s="14" t="str">
        <f t="shared" si="1"/>
        <v> VfS/AffiliateLink/20221213/buy_one_get_one/3455 </v>
      </c>
      <c r="E240" s="14" t="str">
        <f t="shared" si="2"/>
        <v>VfS/AffiliateLink/20221213/buy_one_get_one/3455</v>
      </c>
      <c r="F240" s="14" t="str">
        <f t="shared" si="3"/>
        <v>Vfs/Affiliatelink/20221213/Buy_One_Get_One/3455</v>
      </c>
      <c r="G240" s="14" t="str">
        <f>IFERROR(__xludf.DUMMYFUNCTION("split(F240,""/"")"),"Vfs")</f>
        <v>Vfs</v>
      </c>
      <c r="H240" s="14" t="str">
        <f>IFERROR(__xludf.DUMMYFUNCTION("""COMPUTED_VALUE"""),"Affiliatelink")</f>
        <v>Affiliatelink</v>
      </c>
      <c r="I240" s="14">
        <f>IFERROR(__xludf.DUMMYFUNCTION("""COMPUTED_VALUE"""),2.0221213E7)</f>
        <v>20221213</v>
      </c>
      <c r="J240" s="14" t="str">
        <f>IFERROR(__xludf.DUMMYFUNCTION("""COMPUTED_VALUE"""),"Buy_One_Get_One")</f>
        <v>Buy_One_Get_One</v>
      </c>
      <c r="K240" s="14">
        <f>IFERROR(__xludf.DUMMYFUNCTION("""COMPUTED_VALUE"""),3455.0)</f>
        <v>3455</v>
      </c>
      <c r="L240" s="14" t="str">
        <f t="shared" si="4"/>
        <v>Affiliatelink</v>
      </c>
      <c r="M240" s="14" t="str">
        <f t="shared" si="5"/>
        <v>VFS</v>
      </c>
    </row>
    <row r="241">
      <c r="A241" s="8" t="s">
        <v>131</v>
      </c>
      <c r="B241" s="13" t="s">
        <v>25</v>
      </c>
      <c r="C241" s="13">
        <v>84800.0</v>
      </c>
      <c r="D241" s="14" t="str">
        <f t="shared" si="1"/>
        <v> VIN/SearchEngine/20221216/Jeans_under_999/5666 </v>
      </c>
      <c r="E241" s="14" t="str">
        <f t="shared" si="2"/>
        <v>VIN/SearchEngine/20221216/Jeans_under_999/5666</v>
      </c>
      <c r="F241" s="14" t="str">
        <f t="shared" si="3"/>
        <v>Vin/Searchengine/20221216/Jeans_Under_999/5666</v>
      </c>
      <c r="G241" s="14" t="str">
        <f>IFERROR(__xludf.DUMMYFUNCTION("split(F241,""/"")"),"Vin")</f>
        <v>Vin</v>
      </c>
      <c r="H241" s="14" t="str">
        <f>IFERROR(__xludf.DUMMYFUNCTION("""COMPUTED_VALUE"""),"Searchengine")</f>
        <v>Searchengine</v>
      </c>
      <c r="I241" s="14">
        <f>IFERROR(__xludf.DUMMYFUNCTION("""COMPUTED_VALUE"""),2.0221216E7)</f>
        <v>20221216</v>
      </c>
      <c r="J241" s="14" t="str">
        <f>IFERROR(__xludf.DUMMYFUNCTION("""COMPUTED_VALUE"""),"Jeans_Under_999")</f>
        <v>Jeans_Under_999</v>
      </c>
      <c r="K241" s="14">
        <f>IFERROR(__xludf.DUMMYFUNCTION("""COMPUTED_VALUE"""),5666.0)</f>
        <v>5666</v>
      </c>
      <c r="L241" s="14" t="str">
        <f t="shared" si="4"/>
        <v>Searchengine</v>
      </c>
      <c r="M241" s="14" t="str">
        <f t="shared" si="5"/>
        <v>VIN</v>
      </c>
    </row>
    <row r="242">
      <c r="A242" s="8" t="s">
        <v>162</v>
      </c>
      <c r="B242" s="13" t="s">
        <v>24</v>
      </c>
      <c r="C242" s="13">
        <v>79400.0</v>
      </c>
      <c r="D242" s="14" t="str">
        <f t="shared" si="1"/>
        <v> NEFT/SearchEngine/20221119/premium_tshirt/5676 </v>
      </c>
      <c r="E242" s="14" t="str">
        <f t="shared" si="2"/>
        <v>NEFT/SearchEngine/20221119/premium_tshirt/5676</v>
      </c>
      <c r="F242" s="14" t="str">
        <f t="shared" si="3"/>
        <v>Neft/Searchengine/20221119/Premium_Tshirt/5676</v>
      </c>
      <c r="G242" s="14" t="str">
        <f>IFERROR(__xludf.DUMMYFUNCTION("split(F242,""/"")"),"Neft")</f>
        <v>Neft</v>
      </c>
      <c r="H242" s="14" t="str">
        <f>IFERROR(__xludf.DUMMYFUNCTION("""COMPUTED_VALUE"""),"Searchengine")</f>
        <v>Searchengine</v>
      </c>
      <c r="I242" s="14">
        <f>IFERROR(__xludf.DUMMYFUNCTION("""COMPUTED_VALUE"""),2.0221119E7)</f>
        <v>20221119</v>
      </c>
      <c r="J242" s="14" t="str">
        <f>IFERROR(__xludf.DUMMYFUNCTION("""COMPUTED_VALUE"""),"Premium_Tshirt")</f>
        <v>Premium_Tshirt</v>
      </c>
      <c r="K242" s="14">
        <f>IFERROR(__xludf.DUMMYFUNCTION("""COMPUTED_VALUE"""),5676.0)</f>
        <v>5676</v>
      </c>
      <c r="L242" s="14" t="str">
        <f t="shared" si="4"/>
        <v>Searchengine</v>
      </c>
      <c r="M242" s="14" t="str">
        <f t="shared" si="5"/>
        <v>NEFT</v>
      </c>
    </row>
    <row r="243">
      <c r="A243" s="8" t="s">
        <v>133</v>
      </c>
      <c r="B243" s="13" t="s">
        <v>25</v>
      </c>
      <c r="C243" s="13">
        <v>103000.0</v>
      </c>
      <c r="D243" s="14" t="str">
        <f t="shared" si="1"/>
        <v> CHQ/EmailMarketing &amp;/20221222/Sales_60%/4564 </v>
      </c>
      <c r="E243" s="14" t="str">
        <f t="shared" si="2"/>
        <v>CHQ/EmailMarketing &amp;/20221222/Sales_60%/4564</v>
      </c>
      <c r="F243" s="14" t="str">
        <f t="shared" si="3"/>
        <v>Chq/Emailmarketing &amp;/20221222/Sales_60%/4564</v>
      </c>
      <c r="G243" s="14" t="str">
        <f>IFERROR(__xludf.DUMMYFUNCTION("split(F243,""/"")"),"Chq")</f>
        <v>Chq</v>
      </c>
      <c r="H243" s="14" t="str">
        <f>IFERROR(__xludf.DUMMYFUNCTION("""COMPUTED_VALUE"""),"Emailmarketing &amp;")</f>
        <v>Emailmarketing &amp;</v>
      </c>
      <c r="I243" s="14">
        <f>IFERROR(__xludf.DUMMYFUNCTION("""COMPUTED_VALUE"""),2.0221222E7)</f>
        <v>20221222</v>
      </c>
      <c r="J243" s="14" t="str">
        <f>IFERROR(__xludf.DUMMYFUNCTION("""COMPUTED_VALUE"""),"Sales_60%")</f>
        <v>Sales_60%</v>
      </c>
      <c r="K243" s="14">
        <f>IFERROR(__xludf.DUMMYFUNCTION("""COMPUTED_VALUE"""),4564.0)</f>
        <v>4564</v>
      </c>
      <c r="L243" s="14" t="str">
        <f t="shared" si="4"/>
        <v>Emailmarketing</v>
      </c>
      <c r="M243" s="14" t="str">
        <f t="shared" si="5"/>
        <v>CHQ</v>
      </c>
    </row>
    <row r="244">
      <c r="A244" s="8" t="s">
        <v>134</v>
      </c>
      <c r="B244" s="13" t="s">
        <v>25</v>
      </c>
      <c r="C244" s="13">
        <v>116800.0</v>
      </c>
      <c r="D244" s="14" t="str">
        <f t="shared" si="1"/>
        <v> VfS/SocialMedia/20221225/premium_quality_shoes/4565 </v>
      </c>
      <c r="E244" s="14" t="str">
        <f t="shared" si="2"/>
        <v>VfS/SocialMedia/20221225/premium_quality_shoes/4565</v>
      </c>
      <c r="F244" s="14" t="str">
        <f t="shared" si="3"/>
        <v>Vfs/Socialmedia/20221225/Premium_Quality_Shoes/4565</v>
      </c>
      <c r="G244" s="14" t="str">
        <f>IFERROR(__xludf.DUMMYFUNCTION("split(F244,""/"")"),"Vfs")</f>
        <v>Vfs</v>
      </c>
      <c r="H244" s="14" t="str">
        <f>IFERROR(__xludf.DUMMYFUNCTION("""COMPUTED_VALUE"""),"Socialmedia")</f>
        <v>Socialmedia</v>
      </c>
      <c r="I244" s="14">
        <f>IFERROR(__xludf.DUMMYFUNCTION("""COMPUTED_VALUE"""),2.0221225E7)</f>
        <v>20221225</v>
      </c>
      <c r="J244" s="14" t="str">
        <f>IFERROR(__xludf.DUMMYFUNCTION("""COMPUTED_VALUE"""),"Premium_Quality_Shoes")</f>
        <v>Premium_Quality_Shoes</v>
      </c>
      <c r="K244" s="14">
        <f>IFERROR(__xludf.DUMMYFUNCTION("""COMPUTED_VALUE"""),4565.0)</f>
        <v>4565</v>
      </c>
      <c r="L244" s="14" t="str">
        <f t="shared" si="4"/>
        <v>Socialmedia</v>
      </c>
      <c r="M244" s="14" t="str">
        <f t="shared" si="5"/>
        <v>VFS</v>
      </c>
    </row>
    <row r="245">
      <c r="A245" s="8" t="s">
        <v>135</v>
      </c>
      <c r="B245" s="13" t="s">
        <v>25</v>
      </c>
      <c r="C245" s="13">
        <v>32800.0</v>
      </c>
      <c r="D245" s="14" t="str">
        <f t="shared" si="1"/>
        <v> VIN/OfflINe &amp;/20221228/items_below_500/4566 </v>
      </c>
      <c r="E245" s="14" t="str">
        <f t="shared" si="2"/>
        <v>VIN/OfflINe &amp;/20221228/items_below_500/4566</v>
      </c>
      <c r="F245" s="14" t="str">
        <f t="shared" si="3"/>
        <v>Vin/Offline &amp;/20221228/Items_Below_500/4566</v>
      </c>
      <c r="G245" s="14" t="str">
        <f>IFERROR(__xludf.DUMMYFUNCTION("split(F245,""/"")"),"Vin")</f>
        <v>Vin</v>
      </c>
      <c r="H245" s="14" t="str">
        <f>IFERROR(__xludf.DUMMYFUNCTION("""COMPUTED_VALUE"""),"Offline &amp;")</f>
        <v>Offline &amp;</v>
      </c>
      <c r="I245" s="14">
        <f>IFERROR(__xludf.DUMMYFUNCTION("""COMPUTED_VALUE"""),2.0221228E7)</f>
        <v>20221228</v>
      </c>
      <c r="J245" s="14" t="str">
        <f>IFERROR(__xludf.DUMMYFUNCTION("""COMPUTED_VALUE"""),"Items_Below_500")</f>
        <v>Items_Below_500</v>
      </c>
      <c r="K245" s="14">
        <f>IFERROR(__xludf.DUMMYFUNCTION("""COMPUTED_VALUE"""),4566.0)</f>
        <v>4566</v>
      </c>
      <c r="L245" s="14" t="str">
        <f t="shared" si="4"/>
        <v>Offline</v>
      </c>
      <c r="M245" s="14" t="str">
        <f t="shared" si="5"/>
        <v>VIN</v>
      </c>
    </row>
    <row r="246">
      <c r="A246" s="8" t="s">
        <v>136</v>
      </c>
      <c r="B246" s="13" t="s">
        <v>11</v>
      </c>
      <c r="C246" s="13">
        <v>49700.0</v>
      </c>
      <c r="D246" s="14" t="str">
        <f t="shared" si="1"/>
        <v> CHQ/OnlineDisplay/20221001/premium_tshirt/5676 </v>
      </c>
      <c r="E246" s="14" t="str">
        <f t="shared" si="2"/>
        <v>CHQ/OnlineDisplay/20221001/premium_tshirt/5676</v>
      </c>
      <c r="F246" s="14" t="str">
        <f t="shared" si="3"/>
        <v>Chq/Onlinedisplay/20221001/Premium_Tshirt/5676</v>
      </c>
      <c r="G246" s="14" t="str">
        <f>IFERROR(__xludf.DUMMYFUNCTION("split(F246,""/"")"),"Chq")</f>
        <v>Chq</v>
      </c>
      <c r="H246" s="14" t="str">
        <f>IFERROR(__xludf.DUMMYFUNCTION("""COMPUTED_VALUE"""),"Onlinedisplay")</f>
        <v>Onlinedisplay</v>
      </c>
      <c r="I246" s="14">
        <f>IFERROR(__xludf.DUMMYFUNCTION("""COMPUTED_VALUE"""),2.0221001E7)</f>
        <v>20221001</v>
      </c>
      <c r="J246" s="14" t="str">
        <f>IFERROR(__xludf.DUMMYFUNCTION("""COMPUTED_VALUE"""),"Premium_Tshirt")</f>
        <v>Premium_Tshirt</v>
      </c>
      <c r="K246" s="14">
        <f>IFERROR(__xludf.DUMMYFUNCTION("""COMPUTED_VALUE"""),5676.0)</f>
        <v>5676</v>
      </c>
      <c r="L246" s="14" t="str">
        <f t="shared" si="4"/>
        <v>Onlinedisplay</v>
      </c>
      <c r="M246" s="14" t="str">
        <f t="shared" si="5"/>
        <v>CHQ</v>
      </c>
    </row>
    <row r="247">
      <c r="A247" s="8" t="s">
        <v>137</v>
      </c>
      <c r="B247" s="13" t="s">
        <v>11</v>
      </c>
      <c r="C247" s="13">
        <v>83300.0</v>
      </c>
      <c r="D247" s="14" t="str">
        <f t="shared" si="1"/>
        <v> VfS/EmailMarketing/20221004/Sales_60%/4564 </v>
      </c>
      <c r="E247" s="14" t="str">
        <f t="shared" si="2"/>
        <v>VfS/EmailMarketing/20221004/Sales_60%/4564</v>
      </c>
      <c r="F247" s="14" t="str">
        <f t="shared" si="3"/>
        <v>Vfs/Emailmarketing/20221004/Sales_60%/4564</v>
      </c>
      <c r="G247" s="14" t="str">
        <f>IFERROR(__xludf.DUMMYFUNCTION("split(F247,""/"")"),"Vfs")</f>
        <v>Vfs</v>
      </c>
      <c r="H247" s="14" t="str">
        <f>IFERROR(__xludf.DUMMYFUNCTION("""COMPUTED_VALUE"""),"Emailmarketing")</f>
        <v>Emailmarketing</v>
      </c>
      <c r="I247" s="14">
        <f>IFERROR(__xludf.DUMMYFUNCTION("""COMPUTED_VALUE"""),2.0221004E7)</f>
        <v>20221004</v>
      </c>
      <c r="J247" s="14" t="str">
        <f>IFERROR(__xludf.DUMMYFUNCTION("""COMPUTED_VALUE"""),"Sales_60%")</f>
        <v>Sales_60%</v>
      </c>
      <c r="K247" s="14">
        <f>IFERROR(__xludf.DUMMYFUNCTION("""COMPUTED_VALUE"""),4564.0)</f>
        <v>4564</v>
      </c>
      <c r="L247" s="14" t="str">
        <f t="shared" si="4"/>
        <v>Emailmarketing</v>
      </c>
      <c r="M247" s="14" t="str">
        <f t="shared" si="5"/>
        <v>VFS</v>
      </c>
    </row>
    <row r="248">
      <c r="A248" s="8" t="s">
        <v>138</v>
      </c>
      <c r="B248" s="13" t="s">
        <v>11</v>
      </c>
      <c r="C248" s="13">
        <v>84900.0</v>
      </c>
      <c r="D248" s="14" t="str">
        <f t="shared" si="1"/>
        <v> NEFT/SocialMedia/20221007/premium_quality_shoes/4565 </v>
      </c>
      <c r="E248" s="14" t="str">
        <f t="shared" si="2"/>
        <v>NEFT/SocialMedia/20221007/premium_quality_shoes/4565</v>
      </c>
      <c r="F248" s="14" t="str">
        <f t="shared" si="3"/>
        <v>Neft/Socialmedia/20221007/Premium_Quality_Shoes/4565</v>
      </c>
      <c r="G248" s="14" t="str">
        <f>IFERROR(__xludf.DUMMYFUNCTION("split(F248,""/"")"),"Neft")</f>
        <v>Neft</v>
      </c>
      <c r="H248" s="14" t="str">
        <f>IFERROR(__xludf.DUMMYFUNCTION("""COMPUTED_VALUE"""),"Socialmedia")</f>
        <v>Socialmedia</v>
      </c>
      <c r="I248" s="14">
        <f>IFERROR(__xludf.DUMMYFUNCTION("""COMPUTED_VALUE"""),2.0221007E7)</f>
        <v>20221007</v>
      </c>
      <c r="J248" s="14" t="str">
        <f>IFERROR(__xludf.DUMMYFUNCTION("""COMPUTED_VALUE"""),"Premium_Quality_Shoes")</f>
        <v>Premium_Quality_Shoes</v>
      </c>
      <c r="K248" s="14">
        <f>IFERROR(__xludf.DUMMYFUNCTION("""COMPUTED_VALUE"""),4565.0)</f>
        <v>4565</v>
      </c>
      <c r="L248" s="14" t="str">
        <f t="shared" si="4"/>
        <v>Socialmedia</v>
      </c>
      <c r="M248" s="14" t="str">
        <f t="shared" si="5"/>
        <v>NEFT</v>
      </c>
    </row>
    <row r="249">
      <c r="A249" s="8" t="s">
        <v>139</v>
      </c>
      <c r="B249" s="13" t="s">
        <v>11</v>
      </c>
      <c r="C249" s="8">
        <v>12500.0</v>
      </c>
      <c r="D249" s="14" t="str">
        <f t="shared" si="1"/>
        <v> CHQ/Offline &amp;/20221010/items_below_500/4566 </v>
      </c>
      <c r="E249" s="14" t="str">
        <f t="shared" si="2"/>
        <v>CHQ/Offline &amp;/20221010/items_below_500/4566</v>
      </c>
      <c r="F249" s="14" t="str">
        <f t="shared" si="3"/>
        <v>Chq/Offline &amp;/20221010/Items_Below_500/4566</v>
      </c>
      <c r="G249" s="14" t="str">
        <f>IFERROR(__xludf.DUMMYFUNCTION("split(F249,""/"")"),"Chq")</f>
        <v>Chq</v>
      </c>
      <c r="H249" s="14" t="str">
        <f>IFERROR(__xludf.DUMMYFUNCTION("""COMPUTED_VALUE"""),"Offline &amp;")</f>
        <v>Offline &amp;</v>
      </c>
      <c r="I249" s="14">
        <f>IFERROR(__xludf.DUMMYFUNCTION("""COMPUTED_VALUE"""),2.022101E7)</f>
        <v>20221010</v>
      </c>
      <c r="J249" s="14" t="str">
        <f>IFERROR(__xludf.DUMMYFUNCTION("""COMPUTED_VALUE"""),"Items_Below_500")</f>
        <v>Items_Below_500</v>
      </c>
      <c r="K249" s="14">
        <f>IFERROR(__xludf.DUMMYFUNCTION("""COMPUTED_VALUE"""),4566.0)</f>
        <v>4566</v>
      </c>
      <c r="L249" s="14" t="str">
        <f t="shared" si="4"/>
        <v>Offline</v>
      </c>
      <c r="M249" s="14" t="str">
        <f t="shared" si="5"/>
        <v>CHQ</v>
      </c>
    </row>
    <row r="250">
      <c r="A250" s="8" t="s">
        <v>156</v>
      </c>
      <c r="B250" s="13" t="s">
        <v>11</v>
      </c>
      <c r="C250" s="13">
        <v>68600.0</v>
      </c>
      <c r="D250" s="14" t="str">
        <f t="shared" si="1"/>
        <v> VfS/AffiliateLink/20221013/buy_one_get_one/3455 </v>
      </c>
      <c r="E250" s="14" t="str">
        <f t="shared" si="2"/>
        <v>VfS/AffiliateLink/20221013/buy_one_get_one/3455</v>
      </c>
      <c r="F250" s="14" t="str">
        <f t="shared" si="3"/>
        <v>Vfs/Affiliatelink/20221013/Buy_One_Get_One/3455</v>
      </c>
      <c r="G250" s="14" t="str">
        <f>IFERROR(__xludf.DUMMYFUNCTION("split(F250,""/"")"),"Vfs")</f>
        <v>Vfs</v>
      </c>
      <c r="H250" s="14" t="str">
        <f>IFERROR(__xludf.DUMMYFUNCTION("""COMPUTED_VALUE"""),"Affiliatelink")</f>
        <v>Affiliatelink</v>
      </c>
      <c r="I250" s="14">
        <f>IFERROR(__xludf.DUMMYFUNCTION("""COMPUTED_VALUE"""),2.0221013E7)</f>
        <v>20221013</v>
      </c>
      <c r="J250" s="14" t="str">
        <f>IFERROR(__xludf.DUMMYFUNCTION("""COMPUTED_VALUE"""),"Buy_One_Get_One")</f>
        <v>Buy_One_Get_One</v>
      </c>
      <c r="K250" s="14">
        <f>IFERROR(__xludf.DUMMYFUNCTION("""COMPUTED_VALUE"""),3455.0)</f>
        <v>3455</v>
      </c>
      <c r="L250" s="14" t="str">
        <f t="shared" si="4"/>
        <v>Affiliatelink</v>
      </c>
      <c r="M250" s="14" t="str">
        <f t="shared" si="5"/>
        <v>VFS</v>
      </c>
    </row>
    <row r="251">
      <c r="A251" s="8" t="s">
        <v>141</v>
      </c>
      <c r="B251" s="13" t="s">
        <v>11</v>
      </c>
      <c r="C251" s="13">
        <v>65300.0</v>
      </c>
      <c r="D251" s="14" t="str">
        <f t="shared" si="1"/>
        <v> VIN/SearchEngine/20221016/Jeans_under_999/5666 </v>
      </c>
      <c r="E251" s="14" t="str">
        <f t="shared" si="2"/>
        <v>VIN/SearchEngine/20221016/Jeans_under_999/5666</v>
      </c>
      <c r="F251" s="14" t="str">
        <f t="shared" si="3"/>
        <v>Vin/Searchengine/20221016/Jeans_Under_999/5666</v>
      </c>
      <c r="G251" s="14" t="str">
        <f>IFERROR(__xludf.DUMMYFUNCTION("split(F251,""/"")"),"Vin")</f>
        <v>Vin</v>
      </c>
      <c r="H251" s="14" t="str">
        <f>IFERROR(__xludf.DUMMYFUNCTION("""COMPUTED_VALUE"""),"Searchengine")</f>
        <v>Searchengine</v>
      </c>
      <c r="I251" s="14">
        <f>IFERROR(__xludf.DUMMYFUNCTION("""COMPUTED_VALUE"""),2.0221016E7)</f>
        <v>20221016</v>
      </c>
      <c r="J251" s="14" t="str">
        <f>IFERROR(__xludf.DUMMYFUNCTION("""COMPUTED_VALUE"""),"Jeans_Under_999")</f>
        <v>Jeans_Under_999</v>
      </c>
      <c r="K251" s="14">
        <f>IFERROR(__xludf.DUMMYFUNCTION("""COMPUTED_VALUE"""),5666.0)</f>
        <v>5666</v>
      </c>
      <c r="L251" s="14" t="str">
        <f t="shared" si="4"/>
        <v>Searchengine</v>
      </c>
      <c r="M251" s="14" t="str">
        <f t="shared" si="5"/>
        <v>VIN</v>
      </c>
    </row>
    <row r="252">
      <c r="A252" s="8" t="s">
        <v>142</v>
      </c>
      <c r="B252" s="13" t="s">
        <v>11</v>
      </c>
      <c r="C252" s="13">
        <v>78000.0</v>
      </c>
      <c r="D252" s="14" t="str">
        <f t="shared" si="1"/>
        <v> NEFT/OnlineDisplay/20221019/premium_tshirt/5676 </v>
      </c>
      <c r="E252" s="14" t="str">
        <f t="shared" si="2"/>
        <v>NEFT/OnlineDisplay/20221019/premium_tshirt/5676</v>
      </c>
      <c r="F252" s="14" t="str">
        <f t="shared" si="3"/>
        <v>Neft/Onlinedisplay/20221019/Premium_Tshirt/5676</v>
      </c>
      <c r="G252" s="14" t="str">
        <f>IFERROR(__xludf.DUMMYFUNCTION("split(F252,""/"")"),"Neft")</f>
        <v>Neft</v>
      </c>
      <c r="H252" s="14" t="str">
        <f>IFERROR(__xludf.DUMMYFUNCTION("""COMPUTED_VALUE"""),"Onlinedisplay")</f>
        <v>Onlinedisplay</v>
      </c>
      <c r="I252" s="14">
        <f>IFERROR(__xludf.DUMMYFUNCTION("""COMPUTED_VALUE"""),2.0221019E7)</f>
        <v>20221019</v>
      </c>
      <c r="J252" s="14" t="str">
        <f>IFERROR(__xludf.DUMMYFUNCTION("""COMPUTED_VALUE"""),"Premium_Tshirt")</f>
        <v>Premium_Tshirt</v>
      </c>
      <c r="K252" s="14">
        <f>IFERROR(__xludf.DUMMYFUNCTION("""COMPUTED_VALUE"""),5676.0)</f>
        <v>5676</v>
      </c>
      <c r="L252" s="14" t="str">
        <f t="shared" si="4"/>
        <v>Onlinedisplay</v>
      </c>
      <c r="M252" s="14" t="str">
        <f t="shared" si="5"/>
        <v>NEFT</v>
      </c>
    </row>
    <row r="253">
      <c r="A253" s="8" t="s">
        <v>143</v>
      </c>
      <c r="B253" s="13" t="s">
        <v>11</v>
      </c>
      <c r="C253" s="8">
        <v>12400.0</v>
      </c>
      <c r="D253" s="14" t="str">
        <f t="shared" si="1"/>
        <v> CHQ/EmailMarketing &amp;/20221022/Sales_60%/4564 </v>
      </c>
      <c r="E253" s="14" t="str">
        <f t="shared" si="2"/>
        <v>CHQ/EmailMarketing &amp;/20221022/Sales_60%/4564</v>
      </c>
      <c r="F253" s="14" t="str">
        <f t="shared" si="3"/>
        <v>Chq/Emailmarketing &amp;/20221022/Sales_60%/4564</v>
      </c>
      <c r="G253" s="14" t="str">
        <f>IFERROR(__xludf.DUMMYFUNCTION("split(F253,""/"")"),"Chq")</f>
        <v>Chq</v>
      </c>
      <c r="H253" s="14" t="str">
        <f>IFERROR(__xludf.DUMMYFUNCTION("""COMPUTED_VALUE"""),"Emailmarketing &amp;")</f>
        <v>Emailmarketing &amp;</v>
      </c>
      <c r="I253" s="14">
        <f>IFERROR(__xludf.DUMMYFUNCTION("""COMPUTED_VALUE"""),2.0221022E7)</f>
        <v>20221022</v>
      </c>
      <c r="J253" s="14" t="str">
        <f>IFERROR(__xludf.DUMMYFUNCTION("""COMPUTED_VALUE"""),"Sales_60%")</f>
        <v>Sales_60%</v>
      </c>
      <c r="K253" s="14">
        <f>IFERROR(__xludf.DUMMYFUNCTION("""COMPUTED_VALUE"""),4564.0)</f>
        <v>4564</v>
      </c>
      <c r="L253" s="14" t="str">
        <f t="shared" si="4"/>
        <v>Emailmarketing</v>
      </c>
      <c r="M253" s="14" t="str">
        <f t="shared" si="5"/>
        <v>CHQ</v>
      </c>
    </row>
    <row r="254">
      <c r="A254" s="8" t="s">
        <v>144</v>
      </c>
      <c r="B254" s="13" t="s">
        <v>11</v>
      </c>
      <c r="C254" s="13">
        <v>83300.0</v>
      </c>
      <c r="D254" s="14" t="str">
        <f t="shared" si="1"/>
        <v> VfS/SocialMedia/20221025/premium_quality_shoes/4565 </v>
      </c>
      <c r="E254" s="14" t="str">
        <f t="shared" si="2"/>
        <v>VfS/SocialMedia/20221025/premium_quality_shoes/4565</v>
      </c>
      <c r="F254" s="14" t="str">
        <f t="shared" si="3"/>
        <v>Vfs/Socialmedia/20221025/Premium_Quality_Shoes/4565</v>
      </c>
      <c r="G254" s="14" t="str">
        <f>IFERROR(__xludf.DUMMYFUNCTION("split(F254,""/"")"),"Vfs")</f>
        <v>Vfs</v>
      </c>
      <c r="H254" s="14" t="str">
        <f>IFERROR(__xludf.DUMMYFUNCTION("""COMPUTED_VALUE"""),"Socialmedia")</f>
        <v>Socialmedia</v>
      </c>
      <c r="I254" s="14">
        <f>IFERROR(__xludf.DUMMYFUNCTION("""COMPUTED_VALUE"""),2.0221025E7)</f>
        <v>20221025</v>
      </c>
      <c r="J254" s="14" t="str">
        <f>IFERROR(__xludf.DUMMYFUNCTION("""COMPUTED_VALUE"""),"Premium_Quality_Shoes")</f>
        <v>Premium_Quality_Shoes</v>
      </c>
      <c r="K254" s="14">
        <f>IFERROR(__xludf.DUMMYFUNCTION("""COMPUTED_VALUE"""),4565.0)</f>
        <v>4565</v>
      </c>
      <c r="L254" s="14" t="str">
        <f t="shared" si="4"/>
        <v>Socialmedia</v>
      </c>
      <c r="M254" s="14" t="str">
        <f t="shared" si="5"/>
        <v>VFS</v>
      </c>
    </row>
    <row r="255">
      <c r="A255" s="8" t="s">
        <v>145</v>
      </c>
      <c r="B255" s="13" t="s">
        <v>11</v>
      </c>
      <c r="C255" s="13">
        <v>40600.0</v>
      </c>
      <c r="D255" s="14" t="str">
        <f t="shared" si="1"/>
        <v> VIN/OfflINe &amp;/20221028/items_below_500/4566 </v>
      </c>
      <c r="E255" s="14" t="str">
        <f t="shared" si="2"/>
        <v>VIN/OfflINe &amp;/20221028/items_below_500/4566</v>
      </c>
      <c r="F255" s="14" t="str">
        <f t="shared" si="3"/>
        <v>Vin/Offline &amp;/20221028/Items_Below_500/4566</v>
      </c>
      <c r="G255" s="14" t="str">
        <f>IFERROR(__xludf.DUMMYFUNCTION("split(F255,""/"")"),"Vin")</f>
        <v>Vin</v>
      </c>
      <c r="H255" s="14" t="str">
        <f>IFERROR(__xludf.DUMMYFUNCTION("""COMPUTED_VALUE"""),"Offline &amp;")</f>
        <v>Offline &amp;</v>
      </c>
      <c r="I255" s="14">
        <f>IFERROR(__xludf.DUMMYFUNCTION("""COMPUTED_VALUE"""),2.0221028E7)</f>
        <v>20221028</v>
      </c>
      <c r="J255" s="14" t="str">
        <f>IFERROR(__xludf.DUMMYFUNCTION("""COMPUTED_VALUE"""),"Items_Below_500")</f>
        <v>Items_Below_500</v>
      </c>
      <c r="K255" s="14">
        <f>IFERROR(__xludf.DUMMYFUNCTION("""COMPUTED_VALUE"""),4566.0)</f>
        <v>4566</v>
      </c>
      <c r="L255" s="14" t="str">
        <f t="shared" si="4"/>
        <v>Offline</v>
      </c>
      <c r="M255" s="14" t="str">
        <f t="shared" si="5"/>
        <v>VIN</v>
      </c>
    </row>
    <row r="256">
      <c r="A256" s="8" t="s">
        <v>146</v>
      </c>
      <c r="B256" s="13" t="s">
        <v>24</v>
      </c>
      <c r="C256" s="8">
        <v>12260.0</v>
      </c>
      <c r="D256" s="14" t="str">
        <f t="shared" si="1"/>
        <v> CHQ/OnlineDisplay/20221101/premium_tshirt/5676 </v>
      </c>
      <c r="E256" s="14" t="str">
        <f t="shared" si="2"/>
        <v>CHQ/OnlineDisplay/20221101/premium_tshirt/5676</v>
      </c>
      <c r="F256" s="14" t="str">
        <f t="shared" si="3"/>
        <v>Chq/Onlinedisplay/20221101/Premium_Tshirt/5676</v>
      </c>
      <c r="G256" s="14" t="str">
        <f>IFERROR(__xludf.DUMMYFUNCTION("split(F256,""/"")"),"Chq")</f>
        <v>Chq</v>
      </c>
      <c r="H256" s="14" t="str">
        <f>IFERROR(__xludf.DUMMYFUNCTION("""COMPUTED_VALUE"""),"Onlinedisplay")</f>
        <v>Onlinedisplay</v>
      </c>
      <c r="I256" s="14">
        <f>IFERROR(__xludf.DUMMYFUNCTION("""COMPUTED_VALUE"""),2.0221101E7)</f>
        <v>20221101</v>
      </c>
      <c r="J256" s="14" t="str">
        <f>IFERROR(__xludf.DUMMYFUNCTION("""COMPUTED_VALUE"""),"Premium_Tshirt")</f>
        <v>Premium_Tshirt</v>
      </c>
      <c r="K256" s="14">
        <f>IFERROR(__xludf.DUMMYFUNCTION("""COMPUTED_VALUE"""),5676.0)</f>
        <v>5676</v>
      </c>
      <c r="L256" s="14" t="str">
        <f t="shared" si="4"/>
        <v>Onlinedisplay</v>
      </c>
      <c r="M256" s="14" t="str">
        <f t="shared" si="5"/>
        <v>CHQ</v>
      </c>
    </row>
    <row r="257">
      <c r="A257" s="8" t="s">
        <v>147</v>
      </c>
      <c r="B257" s="13" t="s">
        <v>24</v>
      </c>
      <c r="C257" s="13">
        <v>86500.0</v>
      </c>
      <c r="D257" s="14" t="str">
        <f t="shared" si="1"/>
        <v> VfS/EmailMarketing/20221104/Sales_60%/4564 </v>
      </c>
      <c r="E257" s="14" t="str">
        <f t="shared" si="2"/>
        <v>VfS/EmailMarketing/20221104/Sales_60%/4564</v>
      </c>
      <c r="F257" s="14" t="str">
        <f t="shared" si="3"/>
        <v>Vfs/Emailmarketing/20221104/Sales_60%/4564</v>
      </c>
      <c r="G257" s="14" t="str">
        <f>IFERROR(__xludf.DUMMYFUNCTION("split(F257,""/"")"),"Vfs")</f>
        <v>Vfs</v>
      </c>
      <c r="H257" s="14" t="str">
        <f>IFERROR(__xludf.DUMMYFUNCTION("""COMPUTED_VALUE"""),"Emailmarketing")</f>
        <v>Emailmarketing</v>
      </c>
      <c r="I257" s="14">
        <f>IFERROR(__xludf.DUMMYFUNCTION("""COMPUTED_VALUE"""),2.0221104E7)</f>
        <v>20221104</v>
      </c>
      <c r="J257" s="14" t="str">
        <f>IFERROR(__xludf.DUMMYFUNCTION("""COMPUTED_VALUE"""),"Sales_60%")</f>
        <v>Sales_60%</v>
      </c>
      <c r="K257" s="14">
        <f>IFERROR(__xludf.DUMMYFUNCTION("""COMPUTED_VALUE"""),4564.0)</f>
        <v>4564</v>
      </c>
      <c r="L257" s="14" t="str">
        <f t="shared" si="4"/>
        <v>Emailmarketing</v>
      </c>
      <c r="M257" s="14" t="str">
        <f t="shared" si="5"/>
        <v>VFS</v>
      </c>
    </row>
    <row r="258">
      <c r="A258" s="8" t="s">
        <v>148</v>
      </c>
      <c r="B258" s="13" t="s">
        <v>24</v>
      </c>
      <c r="C258" s="13">
        <v>58000.0</v>
      </c>
      <c r="D258" s="14" t="str">
        <f t="shared" si="1"/>
        <v> NEFT/SocialMedia/20221107/premium_quality_shoes/4565 </v>
      </c>
      <c r="E258" s="14" t="str">
        <f t="shared" si="2"/>
        <v>NEFT/SocialMedia/20221107/premium_quality_shoes/4565</v>
      </c>
      <c r="F258" s="14" t="str">
        <f t="shared" si="3"/>
        <v>Neft/Socialmedia/20221107/Premium_Quality_Shoes/4565</v>
      </c>
      <c r="G258" s="14" t="str">
        <f>IFERROR(__xludf.DUMMYFUNCTION("split(F258,""/"")"),"Neft")</f>
        <v>Neft</v>
      </c>
      <c r="H258" s="14" t="str">
        <f>IFERROR(__xludf.DUMMYFUNCTION("""COMPUTED_VALUE"""),"Socialmedia")</f>
        <v>Socialmedia</v>
      </c>
      <c r="I258" s="14">
        <f>IFERROR(__xludf.DUMMYFUNCTION("""COMPUTED_VALUE"""),2.0221107E7)</f>
        <v>20221107</v>
      </c>
      <c r="J258" s="14" t="str">
        <f>IFERROR(__xludf.DUMMYFUNCTION("""COMPUTED_VALUE"""),"Premium_Quality_Shoes")</f>
        <v>Premium_Quality_Shoes</v>
      </c>
      <c r="K258" s="14">
        <f>IFERROR(__xludf.DUMMYFUNCTION("""COMPUTED_VALUE"""),4565.0)</f>
        <v>4565</v>
      </c>
      <c r="L258" s="14" t="str">
        <f t="shared" si="4"/>
        <v>Socialmedia</v>
      </c>
      <c r="M258" s="14" t="str">
        <f t="shared" si="5"/>
        <v>NEFT</v>
      </c>
    </row>
    <row r="259">
      <c r="A259" s="8" t="s">
        <v>149</v>
      </c>
      <c r="B259" s="13" t="s">
        <v>24</v>
      </c>
      <c r="C259" s="13">
        <v>80200.0</v>
      </c>
      <c r="D259" s="14" t="str">
        <f t="shared" si="1"/>
        <v> CHQ/Offline &amp;/20221110/items_below_500/4566 </v>
      </c>
      <c r="E259" s="14" t="str">
        <f t="shared" si="2"/>
        <v>CHQ/Offline &amp;/20221110/items_below_500/4566</v>
      </c>
      <c r="F259" s="14" t="str">
        <f t="shared" si="3"/>
        <v>Chq/Offline &amp;/20221110/Items_Below_500/4566</v>
      </c>
      <c r="G259" s="14" t="str">
        <f>IFERROR(__xludf.DUMMYFUNCTION("split(F259,""/"")"),"Chq")</f>
        <v>Chq</v>
      </c>
      <c r="H259" s="14" t="str">
        <f>IFERROR(__xludf.DUMMYFUNCTION("""COMPUTED_VALUE"""),"Offline &amp;")</f>
        <v>Offline &amp;</v>
      </c>
      <c r="I259" s="14">
        <f>IFERROR(__xludf.DUMMYFUNCTION("""COMPUTED_VALUE"""),2.022111E7)</f>
        <v>20221110</v>
      </c>
      <c r="J259" s="14" t="str">
        <f>IFERROR(__xludf.DUMMYFUNCTION("""COMPUTED_VALUE"""),"Items_Below_500")</f>
        <v>Items_Below_500</v>
      </c>
      <c r="K259" s="14">
        <f>IFERROR(__xludf.DUMMYFUNCTION("""COMPUTED_VALUE"""),4566.0)</f>
        <v>4566</v>
      </c>
      <c r="L259" s="14" t="str">
        <f t="shared" si="4"/>
        <v>Offline</v>
      </c>
      <c r="M259" s="14" t="str">
        <f t="shared" si="5"/>
        <v>CHQ</v>
      </c>
    </row>
    <row r="260">
      <c r="A260" s="8" t="s">
        <v>150</v>
      </c>
      <c r="B260" s="13" t="s">
        <v>24</v>
      </c>
      <c r="C260" s="13">
        <v>86500.0</v>
      </c>
      <c r="D260" s="14" t="str">
        <f t="shared" si="1"/>
        <v> VfS/AffiliateLink/20221113/buy_one_get_one/3455 </v>
      </c>
      <c r="E260" s="14" t="str">
        <f t="shared" si="2"/>
        <v>VfS/AffiliateLink/20221113/buy_one_get_one/3455</v>
      </c>
      <c r="F260" s="14" t="str">
        <f t="shared" si="3"/>
        <v>Vfs/Affiliatelink/20221113/Buy_One_Get_One/3455</v>
      </c>
      <c r="G260" s="14" t="str">
        <f>IFERROR(__xludf.DUMMYFUNCTION("split(F260,""/"")"),"Vfs")</f>
        <v>Vfs</v>
      </c>
      <c r="H260" s="14" t="str">
        <f>IFERROR(__xludf.DUMMYFUNCTION("""COMPUTED_VALUE"""),"Affiliatelink")</f>
        <v>Affiliatelink</v>
      </c>
      <c r="I260" s="14">
        <f>IFERROR(__xludf.DUMMYFUNCTION("""COMPUTED_VALUE"""),2.0221113E7)</f>
        <v>20221113</v>
      </c>
      <c r="J260" s="14" t="str">
        <f>IFERROR(__xludf.DUMMYFUNCTION("""COMPUTED_VALUE"""),"Buy_One_Get_One")</f>
        <v>Buy_One_Get_One</v>
      </c>
      <c r="K260" s="14">
        <f>IFERROR(__xludf.DUMMYFUNCTION("""COMPUTED_VALUE"""),3455.0)</f>
        <v>3455</v>
      </c>
      <c r="L260" s="14" t="str">
        <f t="shared" si="4"/>
        <v>Affiliatelink</v>
      </c>
      <c r="M260" s="14" t="str">
        <f t="shared" si="5"/>
        <v>VFS</v>
      </c>
    </row>
    <row r="261">
      <c r="A261" s="8" t="s">
        <v>151</v>
      </c>
      <c r="B261" s="13" t="s">
        <v>24</v>
      </c>
      <c r="C261" s="13">
        <v>111400.0</v>
      </c>
      <c r="D261" s="14" t="str">
        <f t="shared" si="1"/>
        <v> VIN/SearchEngine/20221116/Jeans_under_999/5666 </v>
      </c>
      <c r="E261" s="14" t="str">
        <f t="shared" si="2"/>
        <v>VIN/SearchEngine/20221116/Jeans_under_999/5666</v>
      </c>
      <c r="F261" s="14" t="str">
        <f t="shared" si="3"/>
        <v>Vin/Searchengine/20221116/Jeans_Under_999/5666</v>
      </c>
      <c r="G261" s="14" t="str">
        <f>IFERROR(__xludf.DUMMYFUNCTION("split(F261,""/"")"),"Vin")</f>
        <v>Vin</v>
      </c>
      <c r="H261" s="14" t="str">
        <f>IFERROR(__xludf.DUMMYFUNCTION("""COMPUTED_VALUE"""),"Searchengine")</f>
        <v>Searchengine</v>
      </c>
      <c r="I261" s="14">
        <f>IFERROR(__xludf.DUMMYFUNCTION("""COMPUTED_VALUE"""),2.0221116E7)</f>
        <v>20221116</v>
      </c>
      <c r="J261" s="14" t="str">
        <f>IFERROR(__xludf.DUMMYFUNCTION("""COMPUTED_VALUE"""),"Jeans_Under_999")</f>
        <v>Jeans_Under_999</v>
      </c>
      <c r="K261" s="14">
        <f>IFERROR(__xludf.DUMMYFUNCTION("""COMPUTED_VALUE"""),5666.0)</f>
        <v>5666</v>
      </c>
      <c r="L261" s="14" t="str">
        <f t="shared" si="4"/>
        <v>Searchengine</v>
      </c>
      <c r="M261" s="14" t="str">
        <f t="shared" si="5"/>
        <v>VIN</v>
      </c>
    </row>
    <row r="262">
      <c r="A262" s="8" t="s">
        <v>152</v>
      </c>
      <c r="B262" s="13" t="s">
        <v>24</v>
      </c>
      <c r="C262" s="13">
        <v>97700.0</v>
      </c>
      <c r="D262" s="14" t="str">
        <f t="shared" si="1"/>
        <v> NEFT/OnlineDisplay/20221119/premium_tshirt/5676 </v>
      </c>
      <c r="E262" s="14" t="str">
        <f t="shared" si="2"/>
        <v>NEFT/OnlineDisplay/20221119/premium_tshirt/5676</v>
      </c>
      <c r="F262" s="14" t="str">
        <f t="shared" si="3"/>
        <v>Neft/Onlinedisplay/20221119/Premium_Tshirt/5676</v>
      </c>
      <c r="G262" s="14" t="str">
        <f>IFERROR(__xludf.DUMMYFUNCTION("split(F262,""/"")"),"Neft")</f>
        <v>Neft</v>
      </c>
      <c r="H262" s="14" t="str">
        <f>IFERROR(__xludf.DUMMYFUNCTION("""COMPUTED_VALUE"""),"Onlinedisplay")</f>
        <v>Onlinedisplay</v>
      </c>
      <c r="I262" s="14">
        <f>IFERROR(__xludf.DUMMYFUNCTION("""COMPUTED_VALUE"""),2.0221119E7)</f>
        <v>20221119</v>
      </c>
      <c r="J262" s="14" t="str">
        <f>IFERROR(__xludf.DUMMYFUNCTION("""COMPUTED_VALUE"""),"Premium_Tshirt")</f>
        <v>Premium_Tshirt</v>
      </c>
      <c r="K262" s="14">
        <f>IFERROR(__xludf.DUMMYFUNCTION("""COMPUTED_VALUE"""),5676.0)</f>
        <v>5676</v>
      </c>
      <c r="L262" s="14" t="str">
        <f t="shared" si="4"/>
        <v>Onlinedisplay</v>
      </c>
      <c r="M262" s="14" t="str">
        <f t="shared" si="5"/>
        <v>NEFT</v>
      </c>
    </row>
    <row r="263">
      <c r="A263" s="8" t="s">
        <v>153</v>
      </c>
      <c r="B263" s="13" t="s">
        <v>24</v>
      </c>
      <c r="C263" s="13">
        <v>97900.0</v>
      </c>
      <c r="D263" s="14" t="str">
        <f t="shared" si="1"/>
        <v> CHQ/EmailMarketing &amp;/20221122/Sales_60%/4564 </v>
      </c>
      <c r="E263" s="14" t="str">
        <f t="shared" si="2"/>
        <v>CHQ/EmailMarketing &amp;/20221122/Sales_60%/4564</v>
      </c>
      <c r="F263" s="14" t="str">
        <f t="shared" si="3"/>
        <v>Chq/Emailmarketing &amp;/20221122/Sales_60%/4564</v>
      </c>
      <c r="G263" s="14" t="str">
        <f>IFERROR(__xludf.DUMMYFUNCTION("split(F263,""/"")"),"Chq")</f>
        <v>Chq</v>
      </c>
      <c r="H263" s="14" t="str">
        <f>IFERROR(__xludf.DUMMYFUNCTION("""COMPUTED_VALUE"""),"Emailmarketing &amp;")</f>
        <v>Emailmarketing &amp;</v>
      </c>
      <c r="I263" s="14">
        <f>IFERROR(__xludf.DUMMYFUNCTION("""COMPUTED_VALUE"""),2.0221122E7)</f>
        <v>20221122</v>
      </c>
      <c r="J263" s="14" t="str">
        <f>IFERROR(__xludf.DUMMYFUNCTION("""COMPUTED_VALUE"""),"Sales_60%")</f>
        <v>Sales_60%</v>
      </c>
      <c r="K263" s="14">
        <f>IFERROR(__xludf.DUMMYFUNCTION("""COMPUTED_VALUE"""),4564.0)</f>
        <v>4564</v>
      </c>
      <c r="L263" s="14" t="str">
        <f t="shared" si="4"/>
        <v>Emailmarketing</v>
      </c>
      <c r="M263" s="14" t="str">
        <f t="shared" si="5"/>
        <v>CHQ</v>
      </c>
    </row>
    <row r="264">
      <c r="A264" s="8" t="s">
        <v>154</v>
      </c>
      <c r="B264" s="13" t="s">
        <v>24</v>
      </c>
      <c r="C264" s="13">
        <v>61100.0</v>
      </c>
      <c r="D264" s="14" t="str">
        <f t="shared" si="1"/>
        <v> VfS/SocialMedia/20221125/premium_quality_shoes/4565 </v>
      </c>
      <c r="E264" s="14" t="str">
        <f t="shared" si="2"/>
        <v>VfS/SocialMedia/20221125/premium_quality_shoes/4565</v>
      </c>
      <c r="F264" s="14" t="str">
        <f t="shared" si="3"/>
        <v>Vfs/Socialmedia/20221125/Premium_Quality_Shoes/4565</v>
      </c>
      <c r="G264" s="14" t="str">
        <f>IFERROR(__xludf.DUMMYFUNCTION("split(F264,""/"")"),"Vfs")</f>
        <v>Vfs</v>
      </c>
      <c r="H264" s="14" t="str">
        <f>IFERROR(__xludf.DUMMYFUNCTION("""COMPUTED_VALUE"""),"Socialmedia")</f>
        <v>Socialmedia</v>
      </c>
      <c r="I264" s="14">
        <f>IFERROR(__xludf.DUMMYFUNCTION("""COMPUTED_VALUE"""),2.0221125E7)</f>
        <v>20221125</v>
      </c>
      <c r="J264" s="14" t="str">
        <f>IFERROR(__xludf.DUMMYFUNCTION("""COMPUTED_VALUE"""),"Premium_Quality_Shoes")</f>
        <v>Premium_Quality_Shoes</v>
      </c>
      <c r="K264" s="14">
        <f>IFERROR(__xludf.DUMMYFUNCTION("""COMPUTED_VALUE"""),4565.0)</f>
        <v>4565</v>
      </c>
      <c r="L264" s="14" t="str">
        <f t="shared" si="4"/>
        <v>Socialmedia</v>
      </c>
      <c r="M264" s="14" t="str">
        <f t="shared" si="5"/>
        <v>VFS</v>
      </c>
    </row>
    <row r="265">
      <c r="A265" s="8" t="s">
        <v>155</v>
      </c>
      <c r="B265" s="13" t="s">
        <v>24</v>
      </c>
      <c r="C265" s="13">
        <v>76300.0</v>
      </c>
      <c r="D265" s="14" t="str">
        <f t="shared" si="1"/>
        <v> VIN/OfflINe &amp;/20221128/items_below_500/4566 </v>
      </c>
      <c r="E265" s="14" t="str">
        <f t="shared" si="2"/>
        <v>VIN/OfflINe &amp;/20221128/items_below_500/4566</v>
      </c>
      <c r="F265" s="14" t="str">
        <f t="shared" si="3"/>
        <v>Vin/Offline &amp;/20221128/Items_Below_500/4566</v>
      </c>
      <c r="G265" s="14" t="str">
        <f>IFERROR(__xludf.DUMMYFUNCTION("split(F265,""/"")"),"Vin")</f>
        <v>Vin</v>
      </c>
      <c r="H265" s="14" t="str">
        <f>IFERROR(__xludf.DUMMYFUNCTION("""COMPUTED_VALUE"""),"Offline &amp;")</f>
        <v>Offline &amp;</v>
      </c>
      <c r="I265" s="14">
        <f>IFERROR(__xludf.DUMMYFUNCTION("""COMPUTED_VALUE"""),2.0221128E7)</f>
        <v>20221128</v>
      </c>
      <c r="J265" s="14" t="str">
        <f>IFERROR(__xludf.DUMMYFUNCTION("""COMPUTED_VALUE"""),"Items_Below_500")</f>
        <v>Items_Below_500</v>
      </c>
      <c r="K265" s="14">
        <f>IFERROR(__xludf.DUMMYFUNCTION("""COMPUTED_VALUE"""),4566.0)</f>
        <v>4566</v>
      </c>
      <c r="L265" s="14" t="str">
        <f t="shared" si="4"/>
        <v>Offline</v>
      </c>
      <c r="M265" s="14" t="str">
        <f t="shared" si="5"/>
        <v>VIN</v>
      </c>
    </row>
    <row r="266">
      <c r="A266" s="8" t="s">
        <v>126</v>
      </c>
      <c r="B266" s="13" t="s">
        <v>25</v>
      </c>
      <c r="C266" s="13">
        <v>31200.0</v>
      </c>
      <c r="D266" s="14" t="str">
        <f t="shared" si="1"/>
        <v> CHQ/OnlineDisplay/20221201/premium_tshirt/5676 </v>
      </c>
      <c r="E266" s="14" t="str">
        <f t="shared" si="2"/>
        <v>CHQ/OnlineDisplay/20221201/premium_tshirt/5676</v>
      </c>
      <c r="F266" s="14" t="str">
        <f t="shared" si="3"/>
        <v>Chq/Onlinedisplay/20221201/Premium_Tshirt/5676</v>
      </c>
      <c r="G266" s="14" t="str">
        <f>IFERROR(__xludf.DUMMYFUNCTION("split(F266,""/"")"),"Chq")</f>
        <v>Chq</v>
      </c>
      <c r="H266" s="14" t="str">
        <f>IFERROR(__xludf.DUMMYFUNCTION("""COMPUTED_VALUE"""),"Onlinedisplay")</f>
        <v>Onlinedisplay</v>
      </c>
      <c r="I266" s="14">
        <f>IFERROR(__xludf.DUMMYFUNCTION("""COMPUTED_VALUE"""),2.0221201E7)</f>
        <v>20221201</v>
      </c>
      <c r="J266" s="14" t="str">
        <f>IFERROR(__xludf.DUMMYFUNCTION("""COMPUTED_VALUE"""),"Premium_Tshirt")</f>
        <v>Premium_Tshirt</v>
      </c>
      <c r="K266" s="14">
        <f>IFERROR(__xludf.DUMMYFUNCTION("""COMPUTED_VALUE"""),5676.0)</f>
        <v>5676</v>
      </c>
      <c r="L266" s="14" t="str">
        <f t="shared" si="4"/>
        <v>Onlinedisplay</v>
      </c>
      <c r="M266" s="14" t="str">
        <f t="shared" si="5"/>
        <v>CHQ</v>
      </c>
    </row>
    <row r="267">
      <c r="A267" s="8" t="s">
        <v>127</v>
      </c>
      <c r="B267" s="13" t="s">
        <v>25</v>
      </c>
      <c r="C267" s="13">
        <v>104600.0</v>
      </c>
      <c r="D267" s="14" t="str">
        <f t="shared" si="1"/>
        <v> VfS/EmailMarketing/20221204/Sales_60%/4564 </v>
      </c>
      <c r="E267" s="14" t="str">
        <f t="shared" si="2"/>
        <v>VfS/EmailMarketing/20221204/Sales_60%/4564</v>
      </c>
      <c r="F267" s="14" t="str">
        <f t="shared" si="3"/>
        <v>Vfs/Emailmarketing/20221204/Sales_60%/4564</v>
      </c>
      <c r="G267" s="14" t="str">
        <f>IFERROR(__xludf.DUMMYFUNCTION("split(F267,""/"")"),"Vfs")</f>
        <v>Vfs</v>
      </c>
      <c r="H267" s="14" t="str">
        <f>IFERROR(__xludf.DUMMYFUNCTION("""COMPUTED_VALUE"""),"Emailmarketing")</f>
        <v>Emailmarketing</v>
      </c>
      <c r="I267" s="14">
        <f>IFERROR(__xludf.DUMMYFUNCTION("""COMPUTED_VALUE"""),2.0221204E7)</f>
        <v>20221204</v>
      </c>
      <c r="J267" s="14" t="str">
        <f>IFERROR(__xludf.DUMMYFUNCTION("""COMPUTED_VALUE"""),"Sales_60%")</f>
        <v>Sales_60%</v>
      </c>
      <c r="K267" s="14">
        <f>IFERROR(__xludf.DUMMYFUNCTION("""COMPUTED_VALUE"""),4564.0)</f>
        <v>4564</v>
      </c>
      <c r="L267" s="14" t="str">
        <f t="shared" si="4"/>
        <v>Emailmarketing</v>
      </c>
      <c r="M267" s="14" t="str">
        <f t="shared" si="5"/>
        <v>VFS</v>
      </c>
    </row>
    <row r="268">
      <c r="A268" s="8" t="s">
        <v>128</v>
      </c>
      <c r="B268" s="13" t="s">
        <v>25</v>
      </c>
      <c r="C268" s="13">
        <v>106300.0</v>
      </c>
      <c r="D268" s="14" t="str">
        <f t="shared" si="1"/>
        <v> NEFT/SocialMedia/20221207/premium_quality_shoes/4565 </v>
      </c>
      <c r="E268" s="14" t="str">
        <f t="shared" si="2"/>
        <v>NEFT/SocialMedia/20221207/premium_quality_shoes/4565</v>
      </c>
      <c r="F268" s="14" t="str">
        <f t="shared" si="3"/>
        <v>Neft/Socialmedia/20221207/Premium_Quality_Shoes/4565</v>
      </c>
      <c r="G268" s="14" t="str">
        <f>IFERROR(__xludf.DUMMYFUNCTION("split(F268,""/"")"),"Neft")</f>
        <v>Neft</v>
      </c>
      <c r="H268" s="14" t="str">
        <f>IFERROR(__xludf.DUMMYFUNCTION("""COMPUTED_VALUE"""),"Socialmedia")</f>
        <v>Socialmedia</v>
      </c>
      <c r="I268" s="14">
        <f>IFERROR(__xludf.DUMMYFUNCTION("""COMPUTED_VALUE"""),2.0221207E7)</f>
        <v>20221207</v>
      </c>
      <c r="J268" s="14" t="str">
        <f>IFERROR(__xludf.DUMMYFUNCTION("""COMPUTED_VALUE"""),"Premium_Quality_Shoes")</f>
        <v>Premium_Quality_Shoes</v>
      </c>
      <c r="K268" s="14">
        <f>IFERROR(__xludf.DUMMYFUNCTION("""COMPUTED_VALUE"""),4565.0)</f>
        <v>4565</v>
      </c>
      <c r="L268" s="14" t="str">
        <f t="shared" si="4"/>
        <v>Socialmedia</v>
      </c>
      <c r="M268" s="14" t="str">
        <f t="shared" si="5"/>
        <v>NEFT</v>
      </c>
    </row>
    <row r="269">
      <c r="A269" s="8" t="s">
        <v>129</v>
      </c>
      <c r="B269" s="13" t="s">
        <v>25</v>
      </c>
      <c r="C269" s="13">
        <v>77200.0</v>
      </c>
      <c r="D269" s="14" t="str">
        <f t="shared" si="1"/>
        <v> CHQ/Offline &amp;/20221210/items_below_500/4566 </v>
      </c>
      <c r="E269" s="14" t="str">
        <f t="shared" si="2"/>
        <v>CHQ/Offline &amp;/20221210/items_below_500/4566</v>
      </c>
      <c r="F269" s="14" t="str">
        <f t="shared" si="3"/>
        <v>Chq/Offline &amp;/20221210/Items_Below_500/4566</v>
      </c>
      <c r="G269" s="14" t="str">
        <f>IFERROR(__xludf.DUMMYFUNCTION("split(F269,""/"")"),"Chq")</f>
        <v>Chq</v>
      </c>
      <c r="H269" s="14" t="str">
        <f>IFERROR(__xludf.DUMMYFUNCTION("""COMPUTED_VALUE"""),"Offline &amp;")</f>
        <v>Offline &amp;</v>
      </c>
      <c r="I269" s="14">
        <f>IFERROR(__xludf.DUMMYFUNCTION("""COMPUTED_VALUE"""),2.022121E7)</f>
        <v>20221210</v>
      </c>
      <c r="J269" s="14" t="str">
        <f>IFERROR(__xludf.DUMMYFUNCTION("""COMPUTED_VALUE"""),"Items_Below_500")</f>
        <v>Items_Below_500</v>
      </c>
      <c r="K269" s="14">
        <f>IFERROR(__xludf.DUMMYFUNCTION("""COMPUTED_VALUE"""),4566.0)</f>
        <v>4566</v>
      </c>
      <c r="L269" s="14" t="str">
        <f t="shared" si="4"/>
        <v>Offline</v>
      </c>
      <c r="M269" s="14" t="str">
        <f t="shared" si="5"/>
        <v>CHQ</v>
      </c>
    </row>
    <row r="270">
      <c r="A270" s="8" t="s">
        <v>130</v>
      </c>
      <c r="B270" s="13" t="s">
        <v>25</v>
      </c>
      <c r="C270" s="13">
        <v>79000.0</v>
      </c>
      <c r="D270" s="14" t="str">
        <f t="shared" si="1"/>
        <v> VfS/AffiliateLink/20221213/buy_one_get_one/3455 </v>
      </c>
      <c r="E270" s="14" t="str">
        <f t="shared" si="2"/>
        <v>VfS/AffiliateLink/20221213/buy_one_get_one/3455</v>
      </c>
      <c r="F270" s="14" t="str">
        <f t="shared" si="3"/>
        <v>Vfs/Affiliatelink/20221213/Buy_One_Get_One/3455</v>
      </c>
      <c r="G270" s="14" t="str">
        <f>IFERROR(__xludf.DUMMYFUNCTION("split(F270,""/"")"),"Vfs")</f>
        <v>Vfs</v>
      </c>
      <c r="H270" s="14" t="str">
        <f>IFERROR(__xludf.DUMMYFUNCTION("""COMPUTED_VALUE"""),"Affiliatelink")</f>
        <v>Affiliatelink</v>
      </c>
      <c r="I270" s="14">
        <f>IFERROR(__xludf.DUMMYFUNCTION("""COMPUTED_VALUE"""),2.0221213E7)</f>
        <v>20221213</v>
      </c>
      <c r="J270" s="14" t="str">
        <f>IFERROR(__xludf.DUMMYFUNCTION("""COMPUTED_VALUE"""),"Buy_One_Get_One")</f>
        <v>Buy_One_Get_One</v>
      </c>
      <c r="K270" s="14">
        <f>IFERROR(__xludf.DUMMYFUNCTION("""COMPUTED_VALUE"""),3455.0)</f>
        <v>3455</v>
      </c>
      <c r="L270" s="14" t="str">
        <f t="shared" si="4"/>
        <v>Affiliatelink</v>
      </c>
      <c r="M270" s="14" t="str">
        <f t="shared" si="5"/>
        <v>VFS</v>
      </c>
    </row>
    <row r="271">
      <c r="A271" s="8" t="s">
        <v>131</v>
      </c>
      <c r="B271" s="13" t="s">
        <v>25</v>
      </c>
      <c r="C271" s="13">
        <v>85800.0</v>
      </c>
      <c r="D271" s="14" t="str">
        <f t="shared" si="1"/>
        <v> VIN/SearchEngine/20221216/Jeans_under_999/5666 </v>
      </c>
      <c r="E271" s="14" t="str">
        <f t="shared" si="2"/>
        <v>VIN/SearchEngine/20221216/Jeans_under_999/5666</v>
      </c>
      <c r="F271" s="14" t="str">
        <f t="shared" si="3"/>
        <v>Vin/Searchengine/20221216/Jeans_Under_999/5666</v>
      </c>
      <c r="G271" s="14" t="str">
        <f>IFERROR(__xludf.DUMMYFUNCTION("split(F271,""/"")"),"Vin")</f>
        <v>Vin</v>
      </c>
      <c r="H271" s="14" t="str">
        <f>IFERROR(__xludf.DUMMYFUNCTION("""COMPUTED_VALUE"""),"Searchengine")</f>
        <v>Searchengine</v>
      </c>
      <c r="I271" s="14">
        <f>IFERROR(__xludf.DUMMYFUNCTION("""COMPUTED_VALUE"""),2.0221216E7)</f>
        <v>20221216</v>
      </c>
      <c r="J271" s="14" t="str">
        <f>IFERROR(__xludf.DUMMYFUNCTION("""COMPUTED_VALUE"""),"Jeans_Under_999")</f>
        <v>Jeans_Under_999</v>
      </c>
      <c r="K271" s="14">
        <f>IFERROR(__xludf.DUMMYFUNCTION("""COMPUTED_VALUE"""),5666.0)</f>
        <v>5666</v>
      </c>
      <c r="L271" s="14" t="str">
        <f t="shared" si="4"/>
        <v>Searchengine</v>
      </c>
      <c r="M271" s="14" t="str">
        <f t="shared" si="5"/>
        <v>VIN</v>
      </c>
    </row>
    <row r="272">
      <c r="A272" s="8" t="s">
        <v>132</v>
      </c>
      <c r="B272" s="13" t="s">
        <v>25</v>
      </c>
      <c r="C272" s="13">
        <v>92700.0</v>
      </c>
      <c r="D272" s="14" t="str">
        <f t="shared" si="1"/>
        <v> NEFT/OnlineDisplay/20221219/premium_tshirt/5676 </v>
      </c>
      <c r="E272" s="14" t="str">
        <f t="shared" si="2"/>
        <v>NEFT/OnlineDisplay/20221219/premium_tshirt/5676</v>
      </c>
      <c r="F272" s="14" t="str">
        <f t="shared" si="3"/>
        <v>Neft/Onlinedisplay/20221219/Premium_Tshirt/5676</v>
      </c>
      <c r="G272" s="14" t="str">
        <f>IFERROR(__xludf.DUMMYFUNCTION("split(F272,""/"")"),"Neft")</f>
        <v>Neft</v>
      </c>
      <c r="H272" s="14" t="str">
        <f>IFERROR(__xludf.DUMMYFUNCTION("""COMPUTED_VALUE"""),"Onlinedisplay")</f>
        <v>Onlinedisplay</v>
      </c>
      <c r="I272" s="14">
        <f>IFERROR(__xludf.DUMMYFUNCTION("""COMPUTED_VALUE"""),2.0221219E7)</f>
        <v>20221219</v>
      </c>
      <c r="J272" s="14" t="str">
        <f>IFERROR(__xludf.DUMMYFUNCTION("""COMPUTED_VALUE"""),"Premium_Tshirt")</f>
        <v>Premium_Tshirt</v>
      </c>
      <c r="K272" s="14">
        <f>IFERROR(__xludf.DUMMYFUNCTION("""COMPUTED_VALUE"""),5676.0)</f>
        <v>5676</v>
      </c>
      <c r="L272" s="14" t="str">
        <f t="shared" si="4"/>
        <v>Onlinedisplay</v>
      </c>
      <c r="M272" s="14" t="str">
        <f t="shared" si="5"/>
        <v>NEFT</v>
      </c>
    </row>
    <row r="273">
      <c r="A273" s="8" t="s">
        <v>133</v>
      </c>
      <c r="B273" s="13" t="s">
        <v>25</v>
      </c>
      <c r="C273" s="13">
        <v>116600.0</v>
      </c>
      <c r="D273" s="14" t="str">
        <f t="shared" si="1"/>
        <v> CHQ/EmailMarketing &amp;/20221222/Sales_60%/4564 </v>
      </c>
      <c r="E273" s="14" t="str">
        <f t="shared" si="2"/>
        <v>CHQ/EmailMarketing &amp;/20221222/Sales_60%/4564</v>
      </c>
      <c r="F273" s="14" t="str">
        <f t="shared" si="3"/>
        <v>Chq/Emailmarketing &amp;/20221222/Sales_60%/4564</v>
      </c>
      <c r="G273" s="14" t="str">
        <f>IFERROR(__xludf.DUMMYFUNCTION("split(F273,""/"")"),"Chq")</f>
        <v>Chq</v>
      </c>
      <c r="H273" s="14" t="str">
        <f>IFERROR(__xludf.DUMMYFUNCTION("""COMPUTED_VALUE"""),"Emailmarketing &amp;")</f>
        <v>Emailmarketing &amp;</v>
      </c>
      <c r="I273" s="14">
        <f>IFERROR(__xludf.DUMMYFUNCTION("""COMPUTED_VALUE"""),2.0221222E7)</f>
        <v>20221222</v>
      </c>
      <c r="J273" s="14" t="str">
        <f>IFERROR(__xludf.DUMMYFUNCTION("""COMPUTED_VALUE"""),"Sales_60%")</f>
        <v>Sales_60%</v>
      </c>
      <c r="K273" s="14">
        <f>IFERROR(__xludf.DUMMYFUNCTION("""COMPUTED_VALUE"""),4564.0)</f>
        <v>4564</v>
      </c>
      <c r="L273" s="14" t="str">
        <f t="shared" si="4"/>
        <v>Emailmarketing</v>
      </c>
      <c r="M273" s="14" t="str">
        <f t="shared" si="5"/>
        <v>CHQ</v>
      </c>
    </row>
    <row r="274">
      <c r="A274" s="8" t="s">
        <v>134</v>
      </c>
      <c r="B274" s="13" t="s">
        <v>25</v>
      </c>
      <c r="C274" s="13">
        <v>110000.0</v>
      </c>
      <c r="D274" s="14" t="str">
        <f t="shared" si="1"/>
        <v> VfS/SocialMedia/20221225/premium_quality_shoes/4565 </v>
      </c>
      <c r="E274" s="14" t="str">
        <f t="shared" si="2"/>
        <v>VfS/SocialMedia/20221225/premium_quality_shoes/4565</v>
      </c>
      <c r="F274" s="14" t="str">
        <f t="shared" si="3"/>
        <v>Vfs/Socialmedia/20221225/Premium_Quality_Shoes/4565</v>
      </c>
      <c r="G274" s="14" t="str">
        <f>IFERROR(__xludf.DUMMYFUNCTION("split(F274,""/"")"),"Vfs")</f>
        <v>Vfs</v>
      </c>
      <c r="H274" s="14" t="str">
        <f>IFERROR(__xludf.DUMMYFUNCTION("""COMPUTED_VALUE"""),"Socialmedia")</f>
        <v>Socialmedia</v>
      </c>
      <c r="I274" s="14">
        <f>IFERROR(__xludf.DUMMYFUNCTION("""COMPUTED_VALUE"""),2.0221225E7)</f>
        <v>20221225</v>
      </c>
      <c r="J274" s="14" t="str">
        <f>IFERROR(__xludf.DUMMYFUNCTION("""COMPUTED_VALUE"""),"Premium_Quality_Shoes")</f>
        <v>Premium_Quality_Shoes</v>
      </c>
      <c r="K274" s="14">
        <f>IFERROR(__xludf.DUMMYFUNCTION("""COMPUTED_VALUE"""),4565.0)</f>
        <v>4565</v>
      </c>
      <c r="L274" s="14" t="str">
        <f t="shared" si="4"/>
        <v>Socialmedia</v>
      </c>
      <c r="M274" s="14" t="str">
        <f t="shared" si="5"/>
        <v>VFS</v>
      </c>
    </row>
    <row r="275">
      <c r="A275" s="8" t="s">
        <v>135</v>
      </c>
      <c r="B275" s="13" t="s">
        <v>25</v>
      </c>
      <c r="C275" s="13">
        <v>58000.0</v>
      </c>
      <c r="D275" s="14" t="str">
        <f t="shared" si="1"/>
        <v> VIN/OfflINe &amp;/20221228/items_below_500/4566 </v>
      </c>
      <c r="E275" s="14" t="str">
        <f t="shared" si="2"/>
        <v>VIN/OfflINe &amp;/20221228/items_below_500/4566</v>
      </c>
      <c r="F275" s="14" t="str">
        <f t="shared" si="3"/>
        <v>Vin/Offline &amp;/20221228/Items_Below_500/4566</v>
      </c>
      <c r="G275" s="14" t="str">
        <f>IFERROR(__xludf.DUMMYFUNCTION("split(F275,""/"")"),"Vin")</f>
        <v>Vin</v>
      </c>
      <c r="H275" s="14" t="str">
        <f>IFERROR(__xludf.DUMMYFUNCTION("""COMPUTED_VALUE"""),"Offline &amp;")</f>
        <v>Offline &amp;</v>
      </c>
      <c r="I275" s="14">
        <f>IFERROR(__xludf.DUMMYFUNCTION("""COMPUTED_VALUE"""),2.0221228E7)</f>
        <v>20221228</v>
      </c>
      <c r="J275" s="14" t="str">
        <f>IFERROR(__xludf.DUMMYFUNCTION("""COMPUTED_VALUE"""),"Items_Below_500")</f>
        <v>Items_Below_500</v>
      </c>
      <c r="K275" s="14">
        <f>IFERROR(__xludf.DUMMYFUNCTION("""COMPUTED_VALUE"""),4566.0)</f>
        <v>4566</v>
      </c>
      <c r="L275" s="14" t="str">
        <f t="shared" si="4"/>
        <v>Offline</v>
      </c>
      <c r="M275" s="14" t="str">
        <f t="shared" si="5"/>
        <v>VIN</v>
      </c>
    </row>
    <row r="276">
      <c r="A276" s="8" t="s">
        <v>136</v>
      </c>
      <c r="B276" s="13" t="s">
        <v>11</v>
      </c>
      <c r="C276" s="13">
        <v>100800.0</v>
      </c>
      <c r="D276" s="14" t="str">
        <f t="shared" si="1"/>
        <v> CHQ/OnlineDisplay/20221001/premium_tshirt/5676 </v>
      </c>
      <c r="E276" s="14" t="str">
        <f t="shared" si="2"/>
        <v>CHQ/OnlineDisplay/20221001/premium_tshirt/5676</v>
      </c>
      <c r="F276" s="14" t="str">
        <f t="shared" si="3"/>
        <v>Chq/Onlinedisplay/20221001/Premium_Tshirt/5676</v>
      </c>
      <c r="G276" s="14" t="str">
        <f>IFERROR(__xludf.DUMMYFUNCTION("split(F276,""/"")"),"Chq")</f>
        <v>Chq</v>
      </c>
      <c r="H276" s="14" t="str">
        <f>IFERROR(__xludf.DUMMYFUNCTION("""COMPUTED_VALUE"""),"Onlinedisplay")</f>
        <v>Onlinedisplay</v>
      </c>
      <c r="I276" s="14">
        <f>IFERROR(__xludf.DUMMYFUNCTION("""COMPUTED_VALUE"""),2.0221001E7)</f>
        <v>20221001</v>
      </c>
      <c r="J276" s="14" t="str">
        <f>IFERROR(__xludf.DUMMYFUNCTION("""COMPUTED_VALUE"""),"Premium_Tshirt")</f>
        <v>Premium_Tshirt</v>
      </c>
      <c r="K276" s="14">
        <f>IFERROR(__xludf.DUMMYFUNCTION("""COMPUTED_VALUE"""),5676.0)</f>
        <v>5676</v>
      </c>
      <c r="L276" s="14" t="str">
        <f t="shared" si="4"/>
        <v>Onlinedisplay</v>
      </c>
      <c r="M276" s="14" t="str">
        <f t="shared" si="5"/>
        <v>CHQ</v>
      </c>
    </row>
    <row r="277">
      <c r="A277" s="8" t="s">
        <v>137</v>
      </c>
      <c r="B277" s="13" t="s">
        <v>11</v>
      </c>
      <c r="C277" s="13">
        <v>95500.0</v>
      </c>
      <c r="D277" s="14" t="str">
        <f t="shared" si="1"/>
        <v> VfS/EmailMarketing/20221004/Sales_60%/4564 </v>
      </c>
      <c r="E277" s="14" t="str">
        <f t="shared" si="2"/>
        <v>VfS/EmailMarketing/20221004/Sales_60%/4564</v>
      </c>
      <c r="F277" s="14" t="str">
        <f t="shared" si="3"/>
        <v>Vfs/Emailmarketing/20221004/Sales_60%/4564</v>
      </c>
      <c r="G277" s="14" t="str">
        <f>IFERROR(__xludf.DUMMYFUNCTION("split(F277,""/"")"),"Vfs")</f>
        <v>Vfs</v>
      </c>
      <c r="H277" s="14" t="str">
        <f>IFERROR(__xludf.DUMMYFUNCTION("""COMPUTED_VALUE"""),"Emailmarketing")</f>
        <v>Emailmarketing</v>
      </c>
      <c r="I277" s="14">
        <f>IFERROR(__xludf.DUMMYFUNCTION("""COMPUTED_VALUE"""),2.0221004E7)</f>
        <v>20221004</v>
      </c>
      <c r="J277" s="14" t="str">
        <f>IFERROR(__xludf.DUMMYFUNCTION("""COMPUTED_VALUE"""),"Sales_60%")</f>
        <v>Sales_60%</v>
      </c>
      <c r="K277" s="14">
        <f>IFERROR(__xludf.DUMMYFUNCTION("""COMPUTED_VALUE"""),4564.0)</f>
        <v>4564</v>
      </c>
      <c r="L277" s="14" t="str">
        <f t="shared" si="4"/>
        <v>Emailmarketing</v>
      </c>
      <c r="M277" s="14" t="str">
        <f t="shared" si="5"/>
        <v>VFS</v>
      </c>
    </row>
    <row r="278">
      <c r="A278" s="8" t="s">
        <v>138</v>
      </c>
      <c r="B278" s="13" t="s">
        <v>11</v>
      </c>
      <c r="C278" s="13">
        <v>50700.0</v>
      </c>
      <c r="D278" s="14" t="str">
        <f t="shared" si="1"/>
        <v> NEFT/SocialMedia/20221007/premium_quality_shoes/4565 </v>
      </c>
      <c r="E278" s="14" t="str">
        <f t="shared" si="2"/>
        <v>NEFT/SocialMedia/20221007/premium_quality_shoes/4565</v>
      </c>
      <c r="F278" s="14" t="str">
        <f t="shared" si="3"/>
        <v>Neft/Socialmedia/20221007/Premium_Quality_Shoes/4565</v>
      </c>
      <c r="G278" s="14" t="str">
        <f>IFERROR(__xludf.DUMMYFUNCTION("split(F278,""/"")"),"Neft")</f>
        <v>Neft</v>
      </c>
      <c r="H278" s="14" t="str">
        <f>IFERROR(__xludf.DUMMYFUNCTION("""COMPUTED_VALUE"""),"Socialmedia")</f>
        <v>Socialmedia</v>
      </c>
      <c r="I278" s="14">
        <f>IFERROR(__xludf.DUMMYFUNCTION("""COMPUTED_VALUE"""),2.0221007E7)</f>
        <v>20221007</v>
      </c>
      <c r="J278" s="14" t="str">
        <f>IFERROR(__xludf.DUMMYFUNCTION("""COMPUTED_VALUE"""),"Premium_Quality_Shoes")</f>
        <v>Premium_Quality_Shoes</v>
      </c>
      <c r="K278" s="14">
        <f>IFERROR(__xludf.DUMMYFUNCTION("""COMPUTED_VALUE"""),4565.0)</f>
        <v>4565</v>
      </c>
      <c r="L278" s="14" t="str">
        <f t="shared" si="4"/>
        <v>Socialmedia</v>
      </c>
      <c r="M278" s="14" t="str">
        <f t="shared" si="5"/>
        <v>NEFT</v>
      </c>
    </row>
    <row r="279">
      <c r="A279" s="8" t="s">
        <v>139</v>
      </c>
      <c r="B279" s="13" t="s">
        <v>11</v>
      </c>
      <c r="C279" s="13">
        <v>65400.0</v>
      </c>
      <c r="D279" s="14" t="str">
        <f t="shared" si="1"/>
        <v> CHQ/Offline &amp;/20221010/items_below_500/4566 </v>
      </c>
      <c r="E279" s="14" t="str">
        <f t="shared" si="2"/>
        <v>CHQ/Offline &amp;/20221010/items_below_500/4566</v>
      </c>
      <c r="F279" s="14" t="str">
        <f t="shared" si="3"/>
        <v>Chq/Offline &amp;/20221010/Items_Below_500/4566</v>
      </c>
      <c r="G279" s="14" t="str">
        <f>IFERROR(__xludf.DUMMYFUNCTION("split(F279,""/"")"),"Chq")</f>
        <v>Chq</v>
      </c>
      <c r="H279" s="14" t="str">
        <f>IFERROR(__xludf.DUMMYFUNCTION("""COMPUTED_VALUE"""),"Offline &amp;")</f>
        <v>Offline &amp;</v>
      </c>
      <c r="I279" s="14">
        <f>IFERROR(__xludf.DUMMYFUNCTION("""COMPUTED_VALUE"""),2.022101E7)</f>
        <v>20221010</v>
      </c>
      <c r="J279" s="14" t="str">
        <f>IFERROR(__xludf.DUMMYFUNCTION("""COMPUTED_VALUE"""),"Items_Below_500")</f>
        <v>Items_Below_500</v>
      </c>
      <c r="K279" s="14">
        <f>IFERROR(__xludf.DUMMYFUNCTION("""COMPUTED_VALUE"""),4566.0)</f>
        <v>4566</v>
      </c>
      <c r="L279" s="14" t="str">
        <f t="shared" si="4"/>
        <v>Offline</v>
      </c>
      <c r="M279" s="14" t="str">
        <f t="shared" si="5"/>
        <v>CHQ</v>
      </c>
    </row>
    <row r="280">
      <c r="A280" s="8" t="s">
        <v>156</v>
      </c>
      <c r="B280" s="13" t="s">
        <v>11</v>
      </c>
      <c r="C280" s="13">
        <v>82300.0</v>
      </c>
      <c r="D280" s="14" t="str">
        <f t="shared" si="1"/>
        <v> VfS/AffiliateLink/20221013/buy_one_get_one/3455 </v>
      </c>
      <c r="E280" s="14" t="str">
        <f t="shared" si="2"/>
        <v>VfS/AffiliateLink/20221013/buy_one_get_one/3455</v>
      </c>
      <c r="F280" s="14" t="str">
        <f t="shared" si="3"/>
        <v>Vfs/Affiliatelink/20221013/Buy_One_Get_One/3455</v>
      </c>
      <c r="G280" s="14" t="str">
        <f>IFERROR(__xludf.DUMMYFUNCTION("split(F280,""/"")"),"Vfs")</f>
        <v>Vfs</v>
      </c>
      <c r="H280" s="14" t="str">
        <f>IFERROR(__xludf.DUMMYFUNCTION("""COMPUTED_VALUE"""),"Affiliatelink")</f>
        <v>Affiliatelink</v>
      </c>
      <c r="I280" s="14">
        <f>IFERROR(__xludf.DUMMYFUNCTION("""COMPUTED_VALUE"""),2.0221013E7)</f>
        <v>20221013</v>
      </c>
      <c r="J280" s="14" t="str">
        <f>IFERROR(__xludf.DUMMYFUNCTION("""COMPUTED_VALUE"""),"Buy_One_Get_One")</f>
        <v>Buy_One_Get_One</v>
      </c>
      <c r="K280" s="14">
        <f>IFERROR(__xludf.DUMMYFUNCTION("""COMPUTED_VALUE"""),3455.0)</f>
        <v>3455</v>
      </c>
      <c r="L280" s="14" t="str">
        <f t="shared" si="4"/>
        <v>Affiliatelink</v>
      </c>
      <c r="M280" s="14" t="str">
        <f t="shared" si="5"/>
        <v>VFS</v>
      </c>
    </row>
    <row r="281">
      <c r="A281" s="8" t="s">
        <v>141</v>
      </c>
      <c r="B281" s="13" t="s">
        <v>11</v>
      </c>
      <c r="C281" s="13">
        <v>108800.0</v>
      </c>
      <c r="D281" s="14" t="str">
        <f t="shared" si="1"/>
        <v> VIN/SearchEngine/20221016/Jeans_under_999/5666 </v>
      </c>
      <c r="E281" s="14" t="str">
        <f t="shared" si="2"/>
        <v>VIN/SearchEngine/20221016/Jeans_under_999/5666</v>
      </c>
      <c r="F281" s="14" t="str">
        <f t="shared" si="3"/>
        <v>Vin/Searchengine/20221016/Jeans_Under_999/5666</v>
      </c>
      <c r="G281" s="14" t="str">
        <f>IFERROR(__xludf.DUMMYFUNCTION("split(F281,""/"")"),"Vin")</f>
        <v>Vin</v>
      </c>
      <c r="H281" s="14" t="str">
        <f>IFERROR(__xludf.DUMMYFUNCTION("""COMPUTED_VALUE"""),"Searchengine")</f>
        <v>Searchengine</v>
      </c>
      <c r="I281" s="14">
        <f>IFERROR(__xludf.DUMMYFUNCTION("""COMPUTED_VALUE"""),2.0221016E7)</f>
        <v>20221016</v>
      </c>
      <c r="J281" s="14" t="str">
        <f>IFERROR(__xludf.DUMMYFUNCTION("""COMPUTED_VALUE"""),"Jeans_Under_999")</f>
        <v>Jeans_Under_999</v>
      </c>
      <c r="K281" s="14">
        <f>IFERROR(__xludf.DUMMYFUNCTION("""COMPUTED_VALUE"""),5666.0)</f>
        <v>5666</v>
      </c>
      <c r="L281" s="14" t="str">
        <f t="shared" si="4"/>
        <v>Searchengine</v>
      </c>
      <c r="M281" s="14" t="str">
        <f t="shared" si="5"/>
        <v>VIN</v>
      </c>
    </row>
    <row r="282">
      <c r="A282" s="8" t="s">
        <v>142</v>
      </c>
      <c r="B282" s="13" t="s">
        <v>11</v>
      </c>
      <c r="C282" s="13">
        <v>68700.0</v>
      </c>
      <c r="D282" s="14" t="str">
        <f t="shared" si="1"/>
        <v> NEFT/OnlineDisplay/20221019/premium_tshirt/5676 </v>
      </c>
      <c r="E282" s="14" t="str">
        <f t="shared" si="2"/>
        <v>NEFT/OnlineDisplay/20221019/premium_tshirt/5676</v>
      </c>
      <c r="F282" s="14" t="str">
        <f t="shared" si="3"/>
        <v>Neft/Onlinedisplay/20221019/Premium_Tshirt/5676</v>
      </c>
      <c r="G282" s="14" t="str">
        <f>IFERROR(__xludf.DUMMYFUNCTION("split(F282,""/"")"),"Neft")</f>
        <v>Neft</v>
      </c>
      <c r="H282" s="14" t="str">
        <f>IFERROR(__xludf.DUMMYFUNCTION("""COMPUTED_VALUE"""),"Onlinedisplay")</f>
        <v>Onlinedisplay</v>
      </c>
      <c r="I282" s="14">
        <f>IFERROR(__xludf.DUMMYFUNCTION("""COMPUTED_VALUE"""),2.0221019E7)</f>
        <v>20221019</v>
      </c>
      <c r="J282" s="14" t="str">
        <f>IFERROR(__xludf.DUMMYFUNCTION("""COMPUTED_VALUE"""),"Premium_Tshirt")</f>
        <v>Premium_Tshirt</v>
      </c>
      <c r="K282" s="14">
        <f>IFERROR(__xludf.DUMMYFUNCTION("""COMPUTED_VALUE"""),5676.0)</f>
        <v>5676</v>
      </c>
      <c r="L282" s="14" t="str">
        <f t="shared" si="4"/>
        <v>Onlinedisplay</v>
      </c>
      <c r="M282" s="14" t="str">
        <f t="shared" si="5"/>
        <v>NEFT</v>
      </c>
    </row>
    <row r="283">
      <c r="A283" s="8" t="s">
        <v>143</v>
      </c>
      <c r="B283" s="13" t="s">
        <v>11</v>
      </c>
      <c r="C283" s="13">
        <v>91800.0</v>
      </c>
      <c r="D283" s="14" t="str">
        <f t="shared" si="1"/>
        <v> CHQ/EmailMarketing &amp;/20221022/Sales_60%/4564 </v>
      </c>
      <c r="E283" s="14" t="str">
        <f t="shared" si="2"/>
        <v>CHQ/EmailMarketing &amp;/20221022/Sales_60%/4564</v>
      </c>
      <c r="F283" s="14" t="str">
        <f t="shared" si="3"/>
        <v>Chq/Emailmarketing &amp;/20221022/Sales_60%/4564</v>
      </c>
      <c r="G283" s="14" t="str">
        <f>IFERROR(__xludf.DUMMYFUNCTION("split(F283,""/"")"),"Chq")</f>
        <v>Chq</v>
      </c>
      <c r="H283" s="14" t="str">
        <f>IFERROR(__xludf.DUMMYFUNCTION("""COMPUTED_VALUE"""),"Emailmarketing &amp;")</f>
        <v>Emailmarketing &amp;</v>
      </c>
      <c r="I283" s="14">
        <f>IFERROR(__xludf.DUMMYFUNCTION("""COMPUTED_VALUE"""),2.0221022E7)</f>
        <v>20221022</v>
      </c>
      <c r="J283" s="14" t="str">
        <f>IFERROR(__xludf.DUMMYFUNCTION("""COMPUTED_VALUE"""),"Sales_60%")</f>
        <v>Sales_60%</v>
      </c>
      <c r="K283" s="14">
        <f>IFERROR(__xludf.DUMMYFUNCTION("""COMPUTED_VALUE"""),4564.0)</f>
        <v>4564</v>
      </c>
      <c r="L283" s="14" t="str">
        <f t="shared" si="4"/>
        <v>Emailmarketing</v>
      </c>
      <c r="M283" s="14" t="str">
        <f t="shared" si="5"/>
        <v>CHQ</v>
      </c>
    </row>
    <row r="284">
      <c r="A284" s="8" t="s">
        <v>144</v>
      </c>
      <c r="B284" s="13" t="s">
        <v>11</v>
      </c>
      <c r="C284" s="13">
        <v>102500.0</v>
      </c>
      <c r="D284" s="14" t="str">
        <f t="shared" si="1"/>
        <v> VfS/SocialMedia/20221025/premium_quality_shoes/4565 </v>
      </c>
      <c r="E284" s="14" t="str">
        <f t="shared" si="2"/>
        <v>VfS/SocialMedia/20221025/premium_quality_shoes/4565</v>
      </c>
      <c r="F284" s="14" t="str">
        <f t="shared" si="3"/>
        <v>Vfs/Socialmedia/20221025/Premium_Quality_Shoes/4565</v>
      </c>
      <c r="G284" s="14" t="str">
        <f>IFERROR(__xludf.DUMMYFUNCTION("split(F284,""/"")"),"Vfs")</f>
        <v>Vfs</v>
      </c>
      <c r="H284" s="14" t="str">
        <f>IFERROR(__xludf.DUMMYFUNCTION("""COMPUTED_VALUE"""),"Socialmedia")</f>
        <v>Socialmedia</v>
      </c>
      <c r="I284" s="14">
        <f>IFERROR(__xludf.DUMMYFUNCTION("""COMPUTED_VALUE"""),2.0221025E7)</f>
        <v>20221025</v>
      </c>
      <c r="J284" s="14" t="str">
        <f>IFERROR(__xludf.DUMMYFUNCTION("""COMPUTED_VALUE"""),"Premium_Quality_Shoes")</f>
        <v>Premium_Quality_Shoes</v>
      </c>
      <c r="K284" s="14">
        <f>IFERROR(__xludf.DUMMYFUNCTION("""COMPUTED_VALUE"""),4565.0)</f>
        <v>4565</v>
      </c>
      <c r="L284" s="14" t="str">
        <f t="shared" si="4"/>
        <v>Socialmedia</v>
      </c>
      <c r="M284" s="14" t="str">
        <f t="shared" si="5"/>
        <v>VFS</v>
      </c>
    </row>
    <row r="285">
      <c r="A285" s="8" t="s">
        <v>145</v>
      </c>
      <c r="B285" s="13" t="s">
        <v>11</v>
      </c>
      <c r="C285" s="13">
        <v>89400.0</v>
      </c>
      <c r="D285" s="14" t="str">
        <f t="shared" si="1"/>
        <v> VIN/OfflINe &amp;/20221028/items_below_500/4566 </v>
      </c>
      <c r="E285" s="14" t="str">
        <f t="shared" si="2"/>
        <v>VIN/OfflINe &amp;/20221028/items_below_500/4566</v>
      </c>
      <c r="F285" s="14" t="str">
        <f t="shared" si="3"/>
        <v>Vin/Offline &amp;/20221028/Items_Below_500/4566</v>
      </c>
      <c r="G285" s="14" t="str">
        <f>IFERROR(__xludf.DUMMYFUNCTION("split(F285,""/"")"),"Vin")</f>
        <v>Vin</v>
      </c>
      <c r="H285" s="14" t="str">
        <f>IFERROR(__xludf.DUMMYFUNCTION("""COMPUTED_VALUE"""),"Offline &amp;")</f>
        <v>Offline &amp;</v>
      </c>
      <c r="I285" s="14">
        <f>IFERROR(__xludf.DUMMYFUNCTION("""COMPUTED_VALUE"""),2.0221028E7)</f>
        <v>20221028</v>
      </c>
      <c r="J285" s="14" t="str">
        <f>IFERROR(__xludf.DUMMYFUNCTION("""COMPUTED_VALUE"""),"Items_Below_500")</f>
        <v>Items_Below_500</v>
      </c>
      <c r="K285" s="14">
        <f>IFERROR(__xludf.DUMMYFUNCTION("""COMPUTED_VALUE"""),4566.0)</f>
        <v>4566</v>
      </c>
      <c r="L285" s="14" t="str">
        <f t="shared" si="4"/>
        <v>Offline</v>
      </c>
      <c r="M285" s="14" t="str">
        <f t="shared" si="5"/>
        <v>VIN</v>
      </c>
    </row>
    <row r="286">
      <c r="A286" s="8" t="s">
        <v>146</v>
      </c>
      <c r="B286" s="13" t="s">
        <v>24</v>
      </c>
      <c r="C286" s="13">
        <v>71800.0</v>
      </c>
      <c r="D286" s="14" t="str">
        <f t="shared" si="1"/>
        <v> CHQ/OnlineDisplay/20221101/premium_tshirt/5676 </v>
      </c>
      <c r="E286" s="14" t="str">
        <f t="shared" si="2"/>
        <v>CHQ/OnlineDisplay/20221101/premium_tshirt/5676</v>
      </c>
      <c r="F286" s="14" t="str">
        <f t="shared" si="3"/>
        <v>Chq/Onlinedisplay/20221101/Premium_Tshirt/5676</v>
      </c>
      <c r="G286" s="14" t="str">
        <f>IFERROR(__xludf.DUMMYFUNCTION("split(F286,""/"")"),"Chq")</f>
        <v>Chq</v>
      </c>
      <c r="H286" s="14" t="str">
        <f>IFERROR(__xludf.DUMMYFUNCTION("""COMPUTED_VALUE"""),"Onlinedisplay")</f>
        <v>Onlinedisplay</v>
      </c>
      <c r="I286" s="14">
        <f>IFERROR(__xludf.DUMMYFUNCTION("""COMPUTED_VALUE"""),2.0221101E7)</f>
        <v>20221101</v>
      </c>
      <c r="J286" s="14" t="str">
        <f>IFERROR(__xludf.DUMMYFUNCTION("""COMPUTED_VALUE"""),"Premium_Tshirt")</f>
        <v>Premium_Tshirt</v>
      </c>
      <c r="K286" s="14">
        <f>IFERROR(__xludf.DUMMYFUNCTION("""COMPUTED_VALUE"""),5676.0)</f>
        <v>5676</v>
      </c>
      <c r="L286" s="14" t="str">
        <f t="shared" si="4"/>
        <v>Onlinedisplay</v>
      </c>
      <c r="M286" s="14" t="str">
        <f t="shared" si="5"/>
        <v>CHQ</v>
      </c>
    </row>
    <row r="287">
      <c r="A287" s="8" t="s">
        <v>147</v>
      </c>
      <c r="B287" s="13" t="s">
        <v>24</v>
      </c>
      <c r="C287" s="13">
        <v>103800.0</v>
      </c>
      <c r="D287" s="14" t="str">
        <f t="shared" si="1"/>
        <v> VfS/EmailMarketing/20221104/Sales_60%/4564 </v>
      </c>
      <c r="E287" s="14" t="str">
        <f t="shared" si="2"/>
        <v>VfS/EmailMarketing/20221104/Sales_60%/4564</v>
      </c>
      <c r="F287" s="14" t="str">
        <f t="shared" si="3"/>
        <v>Vfs/Emailmarketing/20221104/Sales_60%/4564</v>
      </c>
      <c r="G287" s="14" t="str">
        <f>IFERROR(__xludf.DUMMYFUNCTION("split(F287,""/"")"),"Vfs")</f>
        <v>Vfs</v>
      </c>
      <c r="H287" s="14" t="str">
        <f>IFERROR(__xludf.DUMMYFUNCTION("""COMPUTED_VALUE"""),"Emailmarketing")</f>
        <v>Emailmarketing</v>
      </c>
      <c r="I287" s="14">
        <f>IFERROR(__xludf.DUMMYFUNCTION("""COMPUTED_VALUE"""),2.0221104E7)</f>
        <v>20221104</v>
      </c>
      <c r="J287" s="14" t="str">
        <f>IFERROR(__xludf.DUMMYFUNCTION("""COMPUTED_VALUE"""),"Sales_60%")</f>
        <v>Sales_60%</v>
      </c>
      <c r="K287" s="14">
        <f>IFERROR(__xludf.DUMMYFUNCTION("""COMPUTED_VALUE"""),4564.0)</f>
        <v>4564</v>
      </c>
      <c r="L287" s="14" t="str">
        <f t="shared" si="4"/>
        <v>Emailmarketing</v>
      </c>
      <c r="M287" s="14" t="str">
        <f t="shared" si="5"/>
        <v>VFS</v>
      </c>
    </row>
    <row r="288">
      <c r="A288" s="8" t="s">
        <v>148</v>
      </c>
      <c r="B288" s="13" t="s">
        <v>24</v>
      </c>
      <c r="C288" s="13">
        <v>66800.0</v>
      </c>
      <c r="D288" s="14" t="str">
        <f t="shared" si="1"/>
        <v> NEFT/SocialMedia/20221107/premium_quality_shoes/4565 </v>
      </c>
      <c r="E288" s="14" t="str">
        <f t="shared" si="2"/>
        <v>NEFT/SocialMedia/20221107/premium_quality_shoes/4565</v>
      </c>
      <c r="F288" s="14" t="str">
        <f t="shared" si="3"/>
        <v>Neft/Socialmedia/20221107/Premium_Quality_Shoes/4565</v>
      </c>
      <c r="G288" s="14" t="str">
        <f>IFERROR(__xludf.DUMMYFUNCTION("split(F288,""/"")"),"Neft")</f>
        <v>Neft</v>
      </c>
      <c r="H288" s="14" t="str">
        <f>IFERROR(__xludf.DUMMYFUNCTION("""COMPUTED_VALUE"""),"Socialmedia")</f>
        <v>Socialmedia</v>
      </c>
      <c r="I288" s="14">
        <f>IFERROR(__xludf.DUMMYFUNCTION("""COMPUTED_VALUE"""),2.0221107E7)</f>
        <v>20221107</v>
      </c>
      <c r="J288" s="14" t="str">
        <f>IFERROR(__xludf.DUMMYFUNCTION("""COMPUTED_VALUE"""),"Premium_Quality_Shoes")</f>
        <v>Premium_Quality_Shoes</v>
      </c>
      <c r="K288" s="14">
        <f>IFERROR(__xludf.DUMMYFUNCTION("""COMPUTED_VALUE"""),4565.0)</f>
        <v>4565</v>
      </c>
      <c r="L288" s="14" t="str">
        <f t="shared" si="4"/>
        <v>Socialmedia</v>
      </c>
      <c r="M288" s="14" t="str">
        <f t="shared" si="5"/>
        <v>NEFT</v>
      </c>
    </row>
    <row r="289">
      <c r="A289" s="8" t="s">
        <v>149</v>
      </c>
      <c r="B289" s="13" t="s">
        <v>24</v>
      </c>
      <c r="C289" s="13">
        <v>72000.0</v>
      </c>
      <c r="D289" s="14" t="str">
        <f t="shared" si="1"/>
        <v> CHQ/Offline &amp;/20221110/items_below_500/4566 </v>
      </c>
      <c r="E289" s="14" t="str">
        <f t="shared" si="2"/>
        <v>CHQ/Offline &amp;/20221110/items_below_500/4566</v>
      </c>
      <c r="F289" s="14" t="str">
        <f t="shared" si="3"/>
        <v>Chq/Offline &amp;/20221110/Items_Below_500/4566</v>
      </c>
      <c r="G289" s="14" t="str">
        <f>IFERROR(__xludf.DUMMYFUNCTION("split(F289,""/"")"),"Chq")</f>
        <v>Chq</v>
      </c>
      <c r="H289" s="14" t="str">
        <f>IFERROR(__xludf.DUMMYFUNCTION("""COMPUTED_VALUE"""),"Offline &amp;")</f>
        <v>Offline &amp;</v>
      </c>
      <c r="I289" s="14">
        <f>IFERROR(__xludf.DUMMYFUNCTION("""COMPUTED_VALUE"""),2.022111E7)</f>
        <v>20221110</v>
      </c>
      <c r="J289" s="14" t="str">
        <f>IFERROR(__xludf.DUMMYFUNCTION("""COMPUTED_VALUE"""),"Items_Below_500")</f>
        <v>Items_Below_500</v>
      </c>
      <c r="K289" s="14">
        <f>IFERROR(__xludf.DUMMYFUNCTION("""COMPUTED_VALUE"""),4566.0)</f>
        <v>4566</v>
      </c>
      <c r="L289" s="14" t="str">
        <f t="shared" si="4"/>
        <v>Offline</v>
      </c>
      <c r="M289" s="14" t="str">
        <f t="shared" si="5"/>
        <v>CHQ</v>
      </c>
    </row>
    <row r="290">
      <c r="A290" s="8" t="s">
        <v>150</v>
      </c>
      <c r="B290" s="13" t="s">
        <v>24</v>
      </c>
      <c r="C290" s="13">
        <v>87500.0</v>
      </c>
      <c r="D290" s="14" t="str">
        <f t="shared" si="1"/>
        <v> VfS/AffiliateLink/20221113/buy_one_get_one/3455 </v>
      </c>
      <c r="E290" s="14" t="str">
        <f t="shared" si="2"/>
        <v>VfS/AffiliateLink/20221113/buy_one_get_one/3455</v>
      </c>
      <c r="F290" s="14" t="str">
        <f t="shared" si="3"/>
        <v>Vfs/Affiliatelink/20221113/Buy_One_Get_One/3455</v>
      </c>
      <c r="G290" s="14" t="str">
        <f>IFERROR(__xludf.DUMMYFUNCTION("split(F290,""/"")"),"Vfs")</f>
        <v>Vfs</v>
      </c>
      <c r="H290" s="14" t="str">
        <f>IFERROR(__xludf.DUMMYFUNCTION("""COMPUTED_VALUE"""),"Affiliatelink")</f>
        <v>Affiliatelink</v>
      </c>
      <c r="I290" s="14">
        <f>IFERROR(__xludf.DUMMYFUNCTION("""COMPUTED_VALUE"""),2.0221113E7)</f>
        <v>20221113</v>
      </c>
      <c r="J290" s="14" t="str">
        <f>IFERROR(__xludf.DUMMYFUNCTION("""COMPUTED_VALUE"""),"Buy_One_Get_One")</f>
        <v>Buy_One_Get_One</v>
      </c>
      <c r="K290" s="14">
        <f>IFERROR(__xludf.DUMMYFUNCTION("""COMPUTED_VALUE"""),3455.0)</f>
        <v>3455</v>
      </c>
      <c r="L290" s="14" t="str">
        <f t="shared" si="4"/>
        <v>Affiliatelink</v>
      </c>
      <c r="M290" s="14" t="str">
        <f t="shared" si="5"/>
        <v>VFS</v>
      </c>
    </row>
    <row r="291">
      <c r="A291" s="8" t="s">
        <v>151</v>
      </c>
      <c r="B291" s="13" t="s">
        <v>24</v>
      </c>
      <c r="C291" s="13">
        <v>97500.0</v>
      </c>
      <c r="D291" s="14" t="str">
        <f t="shared" si="1"/>
        <v> VIN/SearchEngine/20221116/Jeans_under_999/5666 </v>
      </c>
      <c r="E291" s="14" t="str">
        <f t="shared" si="2"/>
        <v>VIN/SearchEngine/20221116/Jeans_under_999/5666</v>
      </c>
      <c r="F291" s="14" t="str">
        <f t="shared" si="3"/>
        <v>Vin/Searchengine/20221116/Jeans_Under_999/5666</v>
      </c>
      <c r="G291" s="14" t="str">
        <f>IFERROR(__xludf.DUMMYFUNCTION("split(F291,""/"")"),"Vin")</f>
        <v>Vin</v>
      </c>
      <c r="H291" s="14" t="str">
        <f>IFERROR(__xludf.DUMMYFUNCTION("""COMPUTED_VALUE"""),"Searchengine")</f>
        <v>Searchengine</v>
      </c>
      <c r="I291" s="14">
        <f>IFERROR(__xludf.DUMMYFUNCTION("""COMPUTED_VALUE"""),2.0221116E7)</f>
        <v>20221116</v>
      </c>
      <c r="J291" s="14" t="str">
        <f>IFERROR(__xludf.DUMMYFUNCTION("""COMPUTED_VALUE"""),"Jeans_Under_999")</f>
        <v>Jeans_Under_999</v>
      </c>
      <c r="K291" s="14">
        <f>IFERROR(__xludf.DUMMYFUNCTION("""COMPUTED_VALUE"""),5666.0)</f>
        <v>5666</v>
      </c>
      <c r="L291" s="14" t="str">
        <f t="shared" si="4"/>
        <v>Searchengine</v>
      </c>
      <c r="M291" s="14" t="str">
        <f t="shared" si="5"/>
        <v>VIN</v>
      </c>
    </row>
    <row r="292">
      <c r="A292" s="8" t="s">
        <v>152</v>
      </c>
      <c r="B292" s="13" t="s">
        <v>24</v>
      </c>
      <c r="C292" s="13">
        <v>85900.0</v>
      </c>
      <c r="D292" s="14" t="str">
        <f t="shared" si="1"/>
        <v> NEFT/OnlineDisplay/20221119/premium_tshirt/5676 </v>
      </c>
      <c r="E292" s="14" t="str">
        <f t="shared" si="2"/>
        <v>NEFT/OnlineDisplay/20221119/premium_tshirt/5676</v>
      </c>
      <c r="F292" s="14" t="str">
        <f t="shared" si="3"/>
        <v>Neft/Onlinedisplay/20221119/Premium_Tshirt/5676</v>
      </c>
      <c r="G292" s="14" t="str">
        <f>IFERROR(__xludf.DUMMYFUNCTION("split(F292,""/"")"),"Neft")</f>
        <v>Neft</v>
      </c>
      <c r="H292" s="14" t="str">
        <f>IFERROR(__xludf.DUMMYFUNCTION("""COMPUTED_VALUE"""),"Onlinedisplay")</f>
        <v>Onlinedisplay</v>
      </c>
      <c r="I292" s="14">
        <f>IFERROR(__xludf.DUMMYFUNCTION("""COMPUTED_VALUE"""),2.0221119E7)</f>
        <v>20221119</v>
      </c>
      <c r="J292" s="14" t="str">
        <f>IFERROR(__xludf.DUMMYFUNCTION("""COMPUTED_VALUE"""),"Premium_Tshirt")</f>
        <v>Premium_Tshirt</v>
      </c>
      <c r="K292" s="14">
        <f>IFERROR(__xludf.DUMMYFUNCTION("""COMPUTED_VALUE"""),5676.0)</f>
        <v>5676</v>
      </c>
      <c r="L292" s="14" t="str">
        <f t="shared" si="4"/>
        <v>Onlinedisplay</v>
      </c>
      <c r="M292" s="14" t="str">
        <f t="shared" si="5"/>
        <v>NEFT</v>
      </c>
    </row>
    <row r="293">
      <c r="A293" s="8" t="s">
        <v>153</v>
      </c>
      <c r="B293" s="13" t="s">
        <v>24</v>
      </c>
      <c r="C293" s="13">
        <v>83000.0</v>
      </c>
      <c r="D293" s="14" t="str">
        <f t="shared" si="1"/>
        <v> CHQ/EmailMarketing &amp;/20221122/Sales_60%/4564 </v>
      </c>
      <c r="E293" s="14" t="str">
        <f t="shared" si="2"/>
        <v>CHQ/EmailMarketing &amp;/20221122/Sales_60%/4564</v>
      </c>
      <c r="F293" s="14" t="str">
        <f t="shared" si="3"/>
        <v>Chq/Emailmarketing &amp;/20221122/Sales_60%/4564</v>
      </c>
      <c r="G293" s="14" t="str">
        <f>IFERROR(__xludf.DUMMYFUNCTION("split(F293,""/"")"),"Chq")</f>
        <v>Chq</v>
      </c>
      <c r="H293" s="14" t="str">
        <f>IFERROR(__xludf.DUMMYFUNCTION("""COMPUTED_VALUE"""),"Emailmarketing &amp;")</f>
        <v>Emailmarketing &amp;</v>
      </c>
      <c r="I293" s="14">
        <f>IFERROR(__xludf.DUMMYFUNCTION("""COMPUTED_VALUE"""),2.0221122E7)</f>
        <v>20221122</v>
      </c>
      <c r="J293" s="14" t="str">
        <f>IFERROR(__xludf.DUMMYFUNCTION("""COMPUTED_VALUE"""),"Sales_60%")</f>
        <v>Sales_60%</v>
      </c>
      <c r="K293" s="14">
        <f>IFERROR(__xludf.DUMMYFUNCTION("""COMPUTED_VALUE"""),4564.0)</f>
        <v>4564</v>
      </c>
      <c r="L293" s="14" t="str">
        <f t="shared" si="4"/>
        <v>Emailmarketing</v>
      </c>
      <c r="M293" s="14" t="str">
        <f t="shared" si="5"/>
        <v>CHQ</v>
      </c>
    </row>
    <row r="294">
      <c r="A294" s="8" t="s">
        <v>154</v>
      </c>
      <c r="B294" s="13" t="s">
        <v>24</v>
      </c>
      <c r="C294" s="13">
        <v>106600.0</v>
      </c>
      <c r="D294" s="14" t="str">
        <f t="shared" si="1"/>
        <v> VfS/SocialMedia/20221125/premium_quality_shoes/4565 </v>
      </c>
      <c r="E294" s="14" t="str">
        <f t="shared" si="2"/>
        <v>VfS/SocialMedia/20221125/premium_quality_shoes/4565</v>
      </c>
      <c r="F294" s="14" t="str">
        <f t="shared" si="3"/>
        <v>Vfs/Socialmedia/20221125/Premium_Quality_Shoes/4565</v>
      </c>
      <c r="G294" s="14" t="str">
        <f>IFERROR(__xludf.DUMMYFUNCTION("split(F294,""/"")"),"Vfs")</f>
        <v>Vfs</v>
      </c>
      <c r="H294" s="14" t="str">
        <f>IFERROR(__xludf.DUMMYFUNCTION("""COMPUTED_VALUE"""),"Socialmedia")</f>
        <v>Socialmedia</v>
      </c>
      <c r="I294" s="14">
        <f>IFERROR(__xludf.DUMMYFUNCTION("""COMPUTED_VALUE"""),2.0221125E7)</f>
        <v>20221125</v>
      </c>
      <c r="J294" s="14" t="str">
        <f>IFERROR(__xludf.DUMMYFUNCTION("""COMPUTED_VALUE"""),"Premium_Quality_Shoes")</f>
        <v>Premium_Quality_Shoes</v>
      </c>
      <c r="K294" s="14">
        <f>IFERROR(__xludf.DUMMYFUNCTION("""COMPUTED_VALUE"""),4565.0)</f>
        <v>4565</v>
      </c>
      <c r="L294" s="14" t="str">
        <f t="shared" si="4"/>
        <v>Socialmedia</v>
      </c>
      <c r="M294" s="14" t="str">
        <f t="shared" si="5"/>
        <v>VFS</v>
      </c>
    </row>
    <row r="295">
      <c r="A295" s="8" t="s">
        <v>155</v>
      </c>
      <c r="B295" s="13" t="s">
        <v>24</v>
      </c>
      <c r="C295" s="13">
        <v>92300.0</v>
      </c>
      <c r="D295" s="14" t="str">
        <f t="shared" si="1"/>
        <v> VIN/OfflINe &amp;/20221128/items_below_500/4566 </v>
      </c>
      <c r="E295" s="14" t="str">
        <f t="shared" si="2"/>
        <v>VIN/OfflINe &amp;/20221128/items_below_500/4566</v>
      </c>
      <c r="F295" s="14" t="str">
        <f t="shared" si="3"/>
        <v>Vin/Offline &amp;/20221128/Items_Below_500/4566</v>
      </c>
      <c r="G295" s="14" t="str">
        <f>IFERROR(__xludf.DUMMYFUNCTION("split(F295,""/"")"),"Vin")</f>
        <v>Vin</v>
      </c>
      <c r="H295" s="14" t="str">
        <f>IFERROR(__xludf.DUMMYFUNCTION("""COMPUTED_VALUE"""),"Offline &amp;")</f>
        <v>Offline &amp;</v>
      </c>
      <c r="I295" s="14">
        <f>IFERROR(__xludf.DUMMYFUNCTION("""COMPUTED_VALUE"""),2.0221128E7)</f>
        <v>20221128</v>
      </c>
      <c r="J295" s="14" t="str">
        <f>IFERROR(__xludf.DUMMYFUNCTION("""COMPUTED_VALUE"""),"Items_Below_500")</f>
        <v>Items_Below_500</v>
      </c>
      <c r="K295" s="14">
        <f>IFERROR(__xludf.DUMMYFUNCTION("""COMPUTED_VALUE"""),4566.0)</f>
        <v>4566</v>
      </c>
      <c r="L295" s="14" t="str">
        <f t="shared" si="4"/>
        <v>Offline</v>
      </c>
      <c r="M295" s="14" t="str">
        <f t="shared" si="5"/>
        <v>VIN</v>
      </c>
    </row>
    <row r="296">
      <c r="A296" s="8" t="s">
        <v>126</v>
      </c>
      <c r="B296" s="13" t="s">
        <v>25</v>
      </c>
      <c r="C296" s="13">
        <v>87100.0</v>
      </c>
      <c r="D296" s="14" t="str">
        <f t="shared" si="1"/>
        <v> CHQ/OnlineDisplay/20221201/premium_tshirt/5676 </v>
      </c>
      <c r="E296" s="14" t="str">
        <f t="shared" si="2"/>
        <v>CHQ/OnlineDisplay/20221201/premium_tshirt/5676</v>
      </c>
      <c r="F296" s="14" t="str">
        <f t="shared" si="3"/>
        <v>Chq/Onlinedisplay/20221201/Premium_Tshirt/5676</v>
      </c>
      <c r="G296" s="14" t="str">
        <f>IFERROR(__xludf.DUMMYFUNCTION("split(F296,""/"")"),"Chq")</f>
        <v>Chq</v>
      </c>
      <c r="H296" s="14" t="str">
        <f>IFERROR(__xludf.DUMMYFUNCTION("""COMPUTED_VALUE"""),"Onlinedisplay")</f>
        <v>Onlinedisplay</v>
      </c>
      <c r="I296" s="14">
        <f>IFERROR(__xludf.DUMMYFUNCTION("""COMPUTED_VALUE"""),2.0221201E7)</f>
        <v>20221201</v>
      </c>
      <c r="J296" s="14" t="str">
        <f>IFERROR(__xludf.DUMMYFUNCTION("""COMPUTED_VALUE"""),"Premium_Tshirt")</f>
        <v>Premium_Tshirt</v>
      </c>
      <c r="K296" s="14">
        <f>IFERROR(__xludf.DUMMYFUNCTION("""COMPUTED_VALUE"""),5676.0)</f>
        <v>5676</v>
      </c>
      <c r="L296" s="14" t="str">
        <f t="shared" si="4"/>
        <v>Onlinedisplay</v>
      </c>
      <c r="M296" s="14" t="str">
        <f t="shared" si="5"/>
        <v>CHQ</v>
      </c>
    </row>
    <row r="297">
      <c r="A297" s="8" t="s">
        <v>127</v>
      </c>
      <c r="B297" s="13" t="s">
        <v>25</v>
      </c>
      <c r="C297" s="13">
        <v>81200.0</v>
      </c>
      <c r="D297" s="14" t="str">
        <f t="shared" si="1"/>
        <v> VfS/EmailMarketing/20221204/Sales_60%/4564 </v>
      </c>
      <c r="E297" s="14" t="str">
        <f t="shared" si="2"/>
        <v>VfS/EmailMarketing/20221204/Sales_60%/4564</v>
      </c>
      <c r="F297" s="14" t="str">
        <f t="shared" si="3"/>
        <v>Vfs/Emailmarketing/20221204/Sales_60%/4564</v>
      </c>
      <c r="G297" s="14" t="str">
        <f>IFERROR(__xludf.DUMMYFUNCTION("split(F297,""/"")"),"Vfs")</f>
        <v>Vfs</v>
      </c>
      <c r="H297" s="14" t="str">
        <f>IFERROR(__xludf.DUMMYFUNCTION("""COMPUTED_VALUE"""),"Emailmarketing")</f>
        <v>Emailmarketing</v>
      </c>
      <c r="I297" s="14">
        <f>IFERROR(__xludf.DUMMYFUNCTION("""COMPUTED_VALUE"""),2.0221204E7)</f>
        <v>20221204</v>
      </c>
      <c r="J297" s="14" t="str">
        <f>IFERROR(__xludf.DUMMYFUNCTION("""COMPUTED_VALUE"""),"Sales_60%")</f>
        <v>Sales_60%</v>
      </c>
      <c r="K297" s="14">
        <f>IFERROR(__xludf.DUMMYFUNCTION("""COMPUTED_VALUE"""),4564.0)</f>
        <v>4564</v>
      </c>
      <c r="L297" s="14" t="str">
        <f t="shared" si="4"/>
        <v>Emailmarketing</v>
      </c>
      <c r="M297" s="14" t="str">
        <f t="shared" si="5"/>
        <v>VFS</v>
      </c>
    </row>
    <row r="298">
      <c r="A298" s="8" t="s">
        <v>128</v>
      </c>
      <c r="B298" s="13" t="s">
        <v>25</v>
      </c>
      <c r="C298" s="13">
        <v>45600.0</v>
      </c>
      <c r="D298" s="14" t="str">
        <f t="shared" si="1"/>
        <v> NEFT/SocialMedia/20221207/premium_quality_shoes/4565 </v>
      </c>
      <c r="E298" s="14" t="str">
        <f t="shared" si="2"/>
        <v>NEFT/SocialMedia/20221207/premium_quality_shoes/4565</v>
      </c>
      <c r="F298" s="14" t="str">
        <f t="shared" si="3"/>
        <v>Neft/Socialmedia/20221207/Premium_Quality_Shoes/4565</v>
      </c>
      <c r="G298" s="14" t="str">
        <f>IFERROR(__xludf.DUMMYFUNCTION("split(F298,""/"")"),"Neft")</f>
        <v>Neft</v>
      </c>
      <c r="H298" s="14" t="str">
        <f>IFERROR(__xludf.DUMMYFUNCTION("""COMPUTED_VALUE"""),"Socialmedia")</f>
        <v>Socialmedia</v>
      </c>
      <c r="I298" s="14">
        <f>IFERROR(__xludf.DUMMYFUNCTION("""COMPUTED_VALUE"""),2.0221207E7)</f>
        <v>20221207</v>
      </c>
      <c r="J298" s="14" t="str">
        <f>IFERROR(__xludf.DUMMYFUNCTION("""COMPUTED_VALUE"""),"Premium_Quality_Shoes")</f>
        <v>Premium_Quality_Shoes</v>
      </c>
      <c r="K298" s="14">
        <f>IFERROR(__xludf.DUMMYFUNCTION("""COMPUTED_VALUE"""),4565.0)</f>
        <v>4565</v>
      </c>
      <c r="L298" s="14" t="str">
        <f t="shared" si="4"/>
        <v>Socialmedia</v>
      </c>
      <c r="M298" s="14" t="str">
        <f t="shared" si="5"/>
        <v>NEFT</v>
      </c>
    </row>
    <row r="299">
      <c r="A299" s="8" t="s">
        <v>129</v>
      </c>
      <c r="B299" s="13" t="s">
        <v>25</v>
      </c>
      <c r="C299" s="13">
        <v>40400.0</v>
      </c>
      <c r="D299" s="14" t="str">
        <f t="shared" si="1"/>
        <v> CHQ/Offline &amp;/20221210/items_below_500/4566 </v>
      </c>
      <c r="E299" s="14" t="str">
        <f t="shared" si="2"/>
        <v>CHQ/Offline &amp;/20221210/items_below_500/4566</v>
      </c>
      <c r="F299" s="14" t="str">
        <f t="shared" si="3"/>
        <v>Chq/Offline &amp;/20221210/Items_Below_500/4566</v>
      </c>
      <c r="G299" s="14" t="str">
        <f>IFERROR(__xludf.DUMMYFUNCTION("split(F299,""/"")"),"Chq")</f>
        <v>Chq</v>
      </c>
      <c r="H299" s="14" t="str">
        <f>IFERROR(__xludf.DUMMYFUNCTION("""COMPUTED_VALUE"""),"Offline &amp;")</f>
        <v>Offline &amp;</v>
      </c>
      <c r="I299" s="14">
        <f>IFERROR(__xludf.DUMMYFUNCTION("""COMPUTED_VALUE"""),2.022121E7)</f>
        <v>20221210</v>
      </c>
      <c r="J299" s="14" t="str">
        <f>IFERROR(__xludf.DUMMYFUNCTION("""COMPUTED_VALUE"""),"Items_Below_500")</f>
        <v>Items_Below_500</v>
      </c>
      <c r="K299" s="14">
        <f>IFERROR(__xludf.DUMMYFUNCTION("""COMPUTED_VALUE"""),4566.0)</f>
        <v>4566</v>
      </c>
      <c r="L299" s="14" t="str">
        <f t="shared" si="4"/>
        <v>Offline</v>
      </c>
      <c r="M299" s="14" t="str">
        <f t="shared" si="5"/>
        <v>CHQ</v>
      </c>
    </row>
    <row r="300">
      <c r="A300" s="8" t="s">
        <v>130</v>
      </c>
      <c r="B300" s="13" t="s">
        <v>25</v>
      </c>
      <c r="C300" s="13">
        <v>47300.0</v>
      </c>
      <c r="D300" s="14" t="str">
        <f t="shared" si="1"/>
        <v> VfS/AffiliateLink/20221213/buy_one_get_one/3455 </v>
      </c>
      <c r="E300" s="14" t="str">
        <f t="shared" si="2"/>
        <v>VfS/AffiliateLink/20221213/buy_one_get_one/3455</v>
      </c>
      <c r="F300" s="14" t="str">
        <f t="shared" si="3"/>
        <v>Vfs/Affiliatelink/20221213/Buy_One_Get_One/3455</v>
      </c>
      <c r="G300" s="14" t="str">
        <f>IFERROR(__xludf.DUMMYFUNCTION("split(F300,""/"")"),"Vfs")</f>
        <v>Vfs</v>
      </c>
      <c r="H300" s="14" t="str">
        <f>IFERROR(__xludf.DUMMYFUNCTION("""COMPUTED_VALUE"""),"Affiliatelink")</f>
        <v>Affiliatelink</v>
      </c>
      <c r="I300" s="14">
        <f>IFERROR(__xludf.DUMMYFUNCTION("""COMPUTED_VALUE"""),2.0221213E7)</f>
        <v>20221213</v>
      </c>
      <c r="J300" s="14" t="str">
        <f>IFERROR(__xludf.DUMMYFUNCTION("""COMPUTED_VALUE"""),"Buy_One_Get_One")</f>
        <v>Buy_One_Get_One</v>
      </c>
      <c r="K300" s="14">
        <f>IFERROR(__xludf.DUMMYFUNCTION("""COMPUTED_VALUE"""),3455.0)</f>
        <v>3455</v>
      </c>
      <c r="L300" s="14" t="str">
        <f t="shared" si="4"/>
        <v>Affiliatelink</v>
      </c>
      <c r="M300" s="14" t="str">
        <f t="shared" si="5"/>
        <v>VFS</v>
      </c>
    </row>
    <row r="301">
      <c r="A301" s="8" t="s">
        <v>131</v>
      </c>
      <c r="B301" s="13" t="s">
        <v>25</v>
      </c>
      <c r="C301" s="13">
        <v>112400.0</v>
      </c>
      <c r="D301" s="14" t="str">
        <f t="shared" si="1"/>
        <v> VIN/SearchEngine/20221216/Jeans_under_999/5666 </v>
      </c>
      <c r="E301" s="14" t="str">
        <f t="shared" si="2"/>
        <v>VIN/SearchEngine/20221216/Jeans_under_999/5666</v>
      </c>
      <c r="F301" s="14" t="str">
        <f t="shared" si="3"/>
        <v>Vin/Searchengine/20221216/Jeans_Under_999/5666</v>
      </c>
      <c r="G301" s="14" t="str">
        <f>IFERROR(__xludf.DUMMYFUNCTION("split(F301,""/"")"),"Vin")</f>
        <v>Vin</v>
      </c>
      <c r="H301" s="14" t="str">
        <f>IFERROR(__xludf.DUMMYFUNCTION("""COMPUTED_VALUE"""),"Searchengine")</f>
        <v>Searchengine</v>
      </c>
      <c r="I301" s="14">
        <f>IFERROR(__xludf.DUMMYFUNCTION("""COMPUTED_VALUE"""),2.0221216E7)</f>
        <v>20221216</v>
      </c>
      <c r="J301" s="14" t="str">
        <f>IFERROR(__xludf.DUMMYFUNCTION("""COMPUTED_VALUE"""),"Jeans_Under_999")</f>
        <v>Jeans_Under_999</v>
      </c>
      <c r="K301" s="14">
        <f>IFERROR(__xludf.DUMMYFUNCTION("""COMPUTED_VALUE"""),5666.0)</f>
        <v>5666</v>
      </c>
      <c r="L301" s="14" t="str">
        <f t="shared" si="4"/>
        <v>Searchengine</v>
      </c>
      <c r="M301" s="14" t="str">
        <f t="shared" si="5"/>
        <v>VIN</v>
      </c>
    </row>
    <row r="302">
      <c r="A302" s="8" t="s">
        <v>132</v>
      </c>
      <c r="B302" s="13" t="s">
        <v>25</v>
      </c>
      <c r="C302" s="13">
        <v>101700.0</v>
      </c>
      <c r="D302" s="14" t="str">
        <f t="shared" si="1"/>
        <v> NEFT/OnlineDisplay/20221219/premium_tshirt/5676 </v>
      </c>
      <c r="E302" s="14" t="str">
        <f t="shared" si="2"/>
        <v>NEFT/OnlineDisplay/20221219/premium_tshirt/5676</v>
      </c>
      <c r="F302" s="14" t="str">
        <f t="shared" si="3"/>
        <v>Neft/Onlinedisplay/20221219/Premium_Tshirt/5676</v>
      </c>
      <c r="G302" s="14" t="str">
        <f>IFERROR(__xludf.DUMMYFUNCTION("split(F302,""/"")"),"Neft")</f>
        <v>Neft</v>
      </c>
      <c r="H302" s="14" t="str">
        <f>IFERROR(__xludf.DUMMYFUNCTION("""COMPUTED_VALUE"""),"Onlinedisplay")</f>
        <v>Onlinedisplay</v>
      </c>
      <c r="I302" s="14">
        <f>IFERROR(__xludf.DUMMYFUNCTION("""COMPUTED_VALUE"""),2.0221219E7)</f>
        <v>20221219</v>
      </c>
      <c r="J302" s="14" t="str">
        <f>IFERROR(__xludf.DUMMYFUNCTION("""COMPUTED_VALUE"""),"Premium_Tshirt")</f>
        <v>Premium_Tshirt</v>
      </c>
      <c r="K302" s="14">
        <f>IFERROR(__xludf.DUMMYFUNCTION("""COMPUTED_VALUE"""),5676.0)</f>
        <v>5676</v>
      </c>
      <c r="L302" s="14" t="str">
        <f t="shared" si="4"/>
        <v>Onlinedisplay</v>
      </c>
      <c r="M302" s="14" t="str">
        <f t="shared" si="5"/>
        <v>NEFT</v>
      </c>
    </row>
    <row r="303">
      <c r="A303" s="8" t="s">
        <v>133</v>
      </c>
      <c r="B303" s="13" t="s">
        <v>25</v>
      </c>
      <c r="C303" s="13">
        <v>79200.0</v>
      </c>
      <c r="D303" s="14" t="str">
        <f t="shared" si="1"/>
        <v> CHQ/EmailMarketing &amp;/20221222/Sales_60%/4564 </v>
      </c>
      <c r="E303" s="14" t="str">
        <f t="shared" si="2"/>
        <v>CHQ/EmailMarketing &amp;/20221222/Sales_60%/4564</v>
      </c>
      <c r="F303" s="14" t="str">
        <f t="shared" si="3"/>
        <v>Chq/Emailmarketing &amp;/20221222/Sales_60%/4564</v>
      </c>
      <c r="G303" s="14" t="str">
        <f>IFERROR(__xludf.DUMMYFUNCTION("split(F303,""/"")"),"Chq")</f>
        <v>Chq</v>
      </c>
      <c r="H303" s="14" t="str">
        <f>IFERROR(__xludf.DUMMYFUNCTION("""COMPUTED_VALUE"""),"Emailmarketing &amp;")</f>
        <v>Emailmarketing &amp;</v>
      </c>
      <c r="I303" s="14">
        <f>IFERROR(__xludf.DUMMYFUNCTION("""COMPUTED_VALUE"""),2.0221222E7)</f>
        <v>20221222</v>
      </c>
      <c r="J303" s="14" t="str">
        <f>IFERROR(__xludf.DUMMYFUNCTION("""COMPUTED_VALUE"""),"Sales_60%")</f>
        <v>Sales_60%</v>
      </c>
      <c r="K303" s="14">
        <f>IFERROR(__xludf.DUMMYFUNCTION("""COMPUTED_VALUE"""),4564.0)</f>
        <v>4564</v>
      </c>
      <c r="L303" s="14" t="str">
        <f t="shared" si="4"/>
        <v>Emailmarketing</v>
      </c>
      <c r="M303" s="14" t="str">
        <f t="shared" si="5"/>
        <v>CHQ</v>
      </c>
    </row>
    <row r="304">
      <c r="A304" s="8" t="s">
        <v>134</v>
      </c>
      <c r="B304" s="13" t="s">
        <v>25</v>
      </c>
      <c r="C304" s="13">
        <v>56100.0</v>
      </c>
      <c r="D304" s="14" t="str">
        <f t="shared" si="1"/>
        <v> VfS/SocialMedia/20221225/premium_quality_shoes/4565 </v>
      </c>
      <c r="E304" s="14" t="str">
        <f t="shared" si="2"/>
        <v>VfS/SocialMedia/20221225/premium_quality_shoes/4565</v>
      </c>
      <c r="F304" s="14" t="str">
        <f t="shared" si="3"/>
        <v>Vfs/Socialmedia/20221225/Premium_Quality_Shoes/4565</v>
      </c>
      <c r="G304" s="14" t="str">
        <f>IFERROR(__xludf.DUMMYFUNCTION("split(F304,""/"")"),"Vfs")</f>
        <v>Vfs</v>
      </c>
      <c r="H304" s="14" t="str">
        <f>IFERROR(__xludf.DUMMYFUNCTION("""COMPUTED_VALUE"""),"Socialmedia")</f>
        <v>Socialmedia</v>
      </c>
      <c r="I304" s="14">
        <f>IFERROR(__xludf.DUMMYFUNCTION("""COMPUTED_VALUE"""),2.0221225E7)</f>
        <v>20221225</v>
      </c>
      <c r="J304" s="14" t="str">
        <f>IFERROR(__xludf.DUMMYFUNCTION("""COMPUTED_VALUE"""),"Premium_Quality_Shoes")</f>
        <v>Premium_Quality_Shoes</v>
      </c>
      <c r="K304" s="14">
        <f>IFERROR(__xludf.DUMMYFUNCTION("""COMPUTED_VALUE"""),4565.0)</f>
        <v>4565</v>
      </c>
      <c r="L304" s="14" t="str">
        <f t="shared" si="4"/>
        <v>Socialmedia</v>
      </c>
      <c r="M304" s="14" t="str">
        <f t="shared" si="5"/>
        <v>VFS</v>
      </c>
    </row>
    <row r="305">
      <c r="A305" s="8" t="s">
        <v>135</v>
      </c>
      <c r="B305" s="13" t="s">
        <v>25</v>
      </c>
      <c r="C305" s="13">
        <v>73400.0</v>
      </c>
      <c r="D305" s="14" t="str">
        <f t="shared" si="1"/>
        <v> VIN/OfflINe &amp;/20221228/items_below_500/4566 </v>
      </c>
      <c r="E305" s="14" t="str">
        <f t="shared" si="2"/>
        <v>VIN/OfflINe &amp;/20221228/items_below_500/4566</v>
      </c>
      <c r="F305" s="14" t="str">
        <f t="shared" si="3"/>
        <v>Vin/Offline &amp;/20221228/Items_Below_500/4566</v>
      </c>
      <c r="G305" s="14" t="str">
        <f>IFERROR(__xludf.DUMMYFUNCTION("split(F305,""/"")"),"Vin")</f>
        <v>Vin</v>
      </c>
      <c r="H305" s="14" t="str">
        <f>IFERROR(__xludf.DUMMYFUNCTION("""COMPUTED_VALUE"""),"Offline &amp;")</f>
        <v>Offline &amp;</v>
      </c>
      <c r="I305" s="14">
        <f>IFERROR(__xludf.DUMMYFUNCTION("""COMPUTED_VALUE"""),2.0221228E7)</f>
        <v>20221228</v>
      </c>
      <c r="J305" s="14" t="str">
        <f>IFERROR(__xludf.DUMMYFUNCTION("""COMPUTED_VALUE"""),"Items_Below_500")</f>
        <v>Items_Below_500</v>
      </c>
      <c r="K305" s="14">
        <f>IFERROR(__xludf.DUMMYFUNCTION("""COMPUTED_VALUE"""),4566.0)</f>
        <v>4566</v>
      </c>
      <c r="L305" s="14" t="str">
        <f t="shared" si="4"/>
        <v>Offline</v>
      </c>
      <c r="M305" s="14" t="str">
        <f t="shared" si="5"/>
        <v>VIN</v>
      </c>
    </row>
    <row r="306">
      <c r="A306" s="8" t="s">
        <v>136</v>
      </c>
      <c r="B306" s="13" t="s">
        <v>11</v>
      </c>
      <c r="C306" s="8">
        <v>10600.0</v>
      </c>
      <c r="D306" s="14" t="str">
        <f t="shared" si="1"/>
        <v> CHQ/OnlineDisplay/20221001/premium_tshirt/5676 </v>
      </c>
      <c r="E306" s="14" t="str">
        <f t="shared" si="2"/>
        <v>CHQ/OnlineDisplay/20221001/premium_tshirt/5676</v>
      </c>
      <c r="F306" s="14" t="str">
        <f t="shared" si="3"/>
        <v>Chq/Onlinedisplay/20221001/Premium_Tshirt/5676</v>
      </c>
      <c r="G306" s="14" t="str">
        <f>IFERROR(__xludf.DUMMYFUNCTION("split(F306,""/"")"),"Chq")</f>
        <v>Chq</v>
      </c>
      <c r="H306" s="14" t="str">
        <f>IFERROR(__xludf.DUMMYFUNCTION("""COMPUTED_VALUE"""),"Onlinedisplay")</f>
        <v>Onlinedisplay</v>
      </c>
      <c r="I306" s="14">
        <f>IFERROR(__xludf.DUMMYFUNCTION("""COMPUTED_VALUE"""),2.0221001E7)</f>
        <v>20221001</v>
      </c>
      <c r="J306" s="14" t="str">
        <f>IFERROR(__xludf.DUMMYFUNCTION("""COMPUTED_VALUE"""),"Premium_Tshirt")</f>
        <v>Premium_Tshirt</v>
      </c>
      <c r="K306" s="14">
        <f>IFERROR(__xludf.DUMMYFUNCTION("""COMPUTED_VALUE"""),5676.0)</f>
        <v>5676</v>
      </c>
      <c r="L306" s="14" t="str">
        <f t="shared" si="4"/>
        <v>Onlinedisplay</v>
      </c>
      <c r="M306" s="14" t="str">
        <f t="shared" si="5"/>
        <v>CHQ</v>
      </c>
    </row>
    <row r="307">
      <c r="A307" s="8" t="s">
        <v>137</v>
      </c>
      <c r="B307" s="13" t="s">
        <v>11</v>
      </c>
      <c r="C307" s="13">
        <v>45500.0</v>
      </c>
      <c r="D307" s="14" t="str">
        <f t="shared" si="1"/>
        <v> VfS/EmailMarketing/20221004/Sales_60%/4564 </v>
      </c>
      <c r="E307" s="14" t="str">
        <f t="shared" si="2"/>
        <v>VfS/EmailMarketing/20221004/Sales_60%/4564</v>
      </c>
      <c r="F307" s="14" t="str">
        <f t="shared" si="3"/>
        <v>Vfs/Emailmarketing/20221004/Sales_60%/4564</v>
      </c>
      <c r="G307" s="14" t="str">
        <f>IFERROR(__xludf.DUMMYFUNCTION("split(F307,""/"")"),"Vfs")</f>
        <v>Vfs</v>
      </c>
      <c r="H307" s="14" t="str">
        <f>IFERROR(__xludf.DUMMYFUNCTION("""COMPUTED_VALUE"""),"Emailmarketing")</f>
        <v>Emailmarketing</v>
      </c>
      <c r="I307" s="14">
        <f>IFERROR(__xludf.DUMMYFUNCTION("""COMPUTED_VALUE"""),2.0221004E7)</f>
        <v>20221004</v>
      </c>
      <c r="J307" s="14" t="str">
        <f>IFERROR(__xludf.DUMMYFUNCTION("""COMPUTED_VALUE"""),"Sales_60%")</f>
        <v>Sales_60%</v>
      </c>
      <c r="K307" s="14">
        <f>IFERROR(__xludf.DUMMYFUNCTION("""COMPUTED_VALUE"""),4564.0)</f>
        <v>4564</v>
      </c>
      <c r="L307" s="14" t="str">
        <f t="shared" si="4"/>
        <v>Emailmarketing</v>
      </c>
      <c r="M307" s="14" t="str">
        <f t="shared" si="5"/>
        <v>VFS</v>
      </c>
    </row>
    <row r="308">
      <c r="A308" s="8" t="s">
        <v>138</v>
      </c>
      <c r="B308" s="13" t="s">
        <v>11</v>
      </c>
      <c r="C308" s="13">
        <v>92100.0</v>
      </c>
      <c r="D308" s="14" t="str">
        <f t="shared" si="1"/>
        <v> NEFT/SocialMedia/20221007/premium_quality_shoes/4565 </v>
      </c>
      <c r="E308" s="14" t="str">
        <f t="shared" si="2"/>
        <v>NEFT/SocialMedia/20221007/premium_quality_shoes/4565</v>
      </c>
      <c r="F308" s="14" t="str">
        <f t="shared" si="3"/>
        <v>Neft/Socialmedia/20221007/Premium_Quality_Shoes/4565</v>
      </c>
      <c r="G308" s="14" t="str">
        <f>IFERROR(__xludf.DUMMYFUNCTION("split(F308,""/"")"),"Neft")</f>
        <v>Neft</v>
      </c>
      <c r="H308" s="14" t="str">
        <f>IFERROR(__xludf.DUMMYFUNCTION("""COMPUTED_VALUE"""),"Socialmedia")</f>
        <v>Socialmedia</v>
      </c>
      <c r="I308" s="14">
        <f>IFERROR(__xludf.DUMMYFUNCTION("""COMPUTED_VALUE"""),2.0221007E7)</f>
        <v>20221007</v>
      </c>
      <c r="J308" s="14" t="str">
        <f>IFERROR(__xludf.DUMMYFUNCTION("""COMPUTED_VALUE"""),"Premium_Quality_Shoes")</f>
        <v>Premium_Quality_Shoes</v>
      </c>
      <c r="K308" s="14">
        <f>IFERROR(__xludf.DUMMYFUNCTION("""COMPUTED_VALUE"""),4565.0)</f>
        <v>4565</v>
      </c>
      <c r="L308" s="14" t="str">
        <f t="shared" si="4"/>
        <v>Socialmedia</v>
      </c>
      <c r="M308" s="14" t="str">
        <f t="shared" si="5"/>
        <v>NEFT</v>
      </c>
    </row>
    <row r="309">
      <c r="A309" s="8" t="s">
        <v>139</v>
      </c>
      <c r="B309" s="13" t="s">
        <v>11</v>
      </c>
      <c r="C309" s="13">
        <v>42200.0</v>
      </c>
      <c r="D309" s="14" t="str">
        <f t="shared" si="1"/>
        <v> CHQ/Offline &amp;/20221010/items_below_500/4566 </v>
      </c>
      <c r="E309" s="14" t="str">
        <f t="shared" si="2"/>
        <v>CHQ/Offline &amp;/20221010/items_below_500/4566</v>
      </c>
      <c r="F309" s="14" t="str">
        <f t="shared" si="3"/>
        <v>Chq/Offline &amp;/20221010/Items_Below_500/4566</v>
      </c>
      <c r="G309" s="14" t="str">
        <f>IFERROR(__xludf.DUMMYFUNCTION("split(F309,""/"")"),"Chq")</f>
        <v>Chq</v>
      </c>
      <c r="H309" s="14" t="str">
        <f>IFERROR(__xludf.DUMMYFUNCTION("""COMPUTED_VALUE"""),"Offline &amp;")</f>
        <v>Offline &amp;</v>
      </c>
      <c r="I309" s="14">
        <f>IFERROR(__xludf.DUMMYFUNCTION("""COMPUTED_VALUE"""),2.022101E7)</f>
        <v>20221010</v>
      </c>
      <c r="J309" s="14" t="str">
        <f>IFERROR(__xludf.DUMMYFUNCTION("""COMPUTED_VALUE"""),"Items_Below_500")</f>
        <v>Items_Below_500</v>
      </c>
      <c r="K309" s="14">
        <f>IFERROR(__xludf.DUMMYFUNCTION("""COMPUTED_VALUE"""),4566.0)</f>
        <v>4566</v>
      </c>
      <c r="L309" s="14" t="str">
        <f t="shared" si="4"/>
        <v>Offline</v>
      </c>
      <c r="M309" s="14" t="str">
        <f t="shared" si="5"/>
        <v>CHQ</v>
      </c>
    </row>
    <row r="310">
      <c r="A310" s="8" t="s">
        <v>156</v>
      </c>
      <c r="B310" s="13" t="s">
        <v>11</v>
      </c>
      <c r="C310" s="13">
        <v>95000.0</v>
      </c>
      <c r="D310" s="14" t="str">
        <f t="shared" si="1"/>
        <v> VfS/AffiliateLink/20221013/buy_one_get_one/3455 </v>
      </c>
      <c r="E310" s="14" t="str">
        <f t="shared" si="2"/>
        <v>VfS/AffiliateLink/20221013/buy_one_get_one/3455</v>
      </c>
      <c r="F310" s="14" t="str">
        <f t="shared" si="3"/>
        <v>Vfs/Affiliatelink/20221013/Buy_One_Get_One/3455</v>
      </c>
      <c r="G310" s="14" t="str">
        <f>IFERROR(__xludf.DUMMYFUNCTION("split(F310,""/"")"),"Vfs")</f>
        <v>Vfs</v>
      </c>
      <c r="H310" s="14" t="str">
        <f>IFERROR(__xludf.DUMMYFUNCTION("""COMPUTED_VALUE"""),"Affiliatelink")</f>
        <v>Affiliatelink</v>
      </c>
      <c r="I310" s="14">
        <f>IFERROR(__xludf.DUMMYFUNCTION("""COMPUTED_VALUE"""),2.0221013E7)</f>
        <v>20221013</v>
      </c>
      <c r="J310" s="14" t="str">
        <f>IFERROR(__xludf.DUMMYFUNCTION("""COMPUTED_VALUE"""),"Buy_One_Get_One")</f>
        <v>Buy_One_Get_One</v>
      </c>
      <c r="K310" s="14">
        <f>IFERROR(__xludf.DUMMYFUNCTION("""COMPUTED_VALUE"""),3455.0)</f>
        <v>3455</v>
      </c>
      <c r="L310" s="14" t="str">
        <f t="shared" si="4"/>
        <v>Affiliatelink</v>
      </c>
      <c r="M310" s="14" t="str">
        <f t="shared" si="5"/>
        <v>VFS</v>
      </c>
    </row>
    <row r="311">
      <c r="A311" s="8" t="s">
        <v>141</v>
      </c>
      <c r="B311" s="13" t="s">
        <v>11</v>
      </c>
      <c r="C311" s="13">
        <v>91800.0</v>
      </c>
      <c r="D311" s="14" t="str">
        <f t="shared" si="1"/>
        <v> VIN/SearchEngine/20221016/Jeans_under_999/5666 </v>
      </c>
      <c r="E311" s="14" t="str">
        <f t="shared" si="2"/>
        <v>VIN/SearchEngine/20221016/Jeans_under_999/5666</v>
      </c>
      <c r="F311" s="14" t="str">
        <f t="shared" si="3"/>
        <v>Vin/Searchengine/20221016/Jeans_Under_999/5666</v>
      </c>
      <c r="G311" s="14" t="str">
        <f>IFERROR(__xludf.DUMMYFUNCTION("split(F311,""/"")"),"Vin")</f>
        <v>Vin</v>
      </c>
      <c r="H311" s="14" t="str">
        <f>IFERROR(__xludf.DUMMYFUNCTION("""COMPUTED_VALUE"""),"Searchengine")</f>
        <v>Searchengine</v>
      </c>
      <c r="I311" s="14">
        <f>IFERROR(__xludf.DUMMYFUNCTION("""COMPUTED_VALUE"""),2.0221016E7)</f>
        <v>20221016</v>
      </c>
      <c r="J311" s="14" t="str">
        <f>IFERROR(__xludf.DUMMYFUNCTION("""COMPUTED_VALUE"""),"Jeans_Under_999")</f>
        <v>Jeans_Under_999</v>
      </c>
      <c r="K311" s="14">
        <f>IFERROR(__xludf.DUMMYFUNCTION("""COMPUTED_VALUE"""),5666.0)</f>
        <v>5666</v>
      </c>
      <c r="L311" s="14" t="str">
        <f t="shared" si="4"/>
        <v>Searchengine</v>
      </c>
      <c r="M311" s="14" t="str">
        <f t="shared" si="5"/>
        <v>VIN</v>
      </c>
    </row>
    <row r="312">
      <c r="A312" s="8" t="s">
        <v>142</v>
      </c>
      <c r="B312" s="13" t="s">
        <v>11</v>
      </c>
      <c r="C312" s="8">
        <v>11700.0</v>
      </c>
      <c r="D312" s="14" t="str">
        <f t="shared" si="1"/>
        <v> NEFT/OnlineDisplay/20221019/premium_tshirt/5676 </v>
      </c>
      <c r="E312" s="14" t="str">
        <f t="shared" si="2"/>
        <v>NEFT/OnlineDisplay/20221019/premium_tshirt/5676</v>
      </c>
      <c r="F312" s="14" t="str">
        <f t="shared" si="3"/>
        <v>Neft/Onlinedisplay/20221019/Premium_Tshirt/5676</v>
      </c>
      <c r="G312" s="14" t="str">
        <f>IFERROR(__xludf.DUMMYFUNCTION("split(F312,""/"")"),"Neft")</f>
        <v>Neft</v>
      </c>
      <c r="H312" s="14" t="str">
        <f>IFERROR(__xludf.DUMMYFUNCTION("""COMPUTED_VALUE"""),"Onlinedisplay")</f>
        <v>Onlinedisplay</v>
      </c>
      <c r="I312" s="14">
        <f>IFERROR(__xludf.DUMMYFUNCTION("""COMPUTED_VALUE"""),2.0221019E7)</f>
        <v>20221019</v>
      </c>
      <c r="J312" s="14" t="str">
        <f>IFERROR(__xludf.DUMMYFUNCTION("""COMPUTED_VALUE"""),"Premium_Tshirt")</f>
        <v>Premium_Tshirt</v>
      </c>
      <c r="K312" s="14">
        <f>IFERROR(__xludf.DUMMYFUNCTION("""COMPUTED_VALUE"""),5676.0)</f>
        <v>5676</v>
      </c>
      <c r="L312" s="14" t="str">
        <f t="shared" si="4"/>
        <v>Onlinedisplay</v>
      </c>
      <c r="M312" s="14" t="str">
        <f t="shared" si="5"/>
        <v>NEFT</v>
      </c>
    </row>
    <row r="313">
      <c r="A313" s="8" t="s">
        <v>143</v>
      </c>
      <c r="B313" s="13" t="s">
        <v>11</v>
      </c>
      <c r="C313" s="13">
        <v>65700.0</v>
      </c>
      <c r="D313" s="14" t="str">
        <f t="shared" si="1"/>
        <v> CHQ/EmailMarketing &amp;/20221022/Sales_60%/4564 </v>
      </c>
      <c r="E313" s="14" t="str">
        <f t="shared" si="2"/>
        <v>CHQ/EmailMarketing &amp;/20221022/Sales_60%/4564</v>
      </c>
      <c r="F313" s="14" t="str">
        <f t="shared" si="3"/>
        <v>Chq/Emailmarketing &amp;/20221022/Sales_60%/4564</v>
      </c>
      <c r="G313" s="14" t="str">
        <f>IFERROR(__xludf.DUMMYFUNCTION("split(F313,""/"")"),"Chq")</f>
        <v>Chq</v>
      </c>
      <c r="H313" s="14" t="str">
        <f>IFERROR(__xludf.DUMMYFUNCTION("""COMPUTED_VALUE"""),"Emailmarketing &amp;")</f>
        <v>Emailmarketing &amp;</v>
      </c>
      <c r="I313" s="14">
        <f>IFERROR(__xludf.DUMMYFUNCTION("""COMPUTED_VALUE"""),2.0221022E7)</f>
        <v>20221022</v>
      </c>
      <c r="J313" s="14" t="str">
        <f>IFERROR(__xludf.DUMMYFUNCTION("""COMPUTED_VALUE"""),"Sales_60%")</f>
        <v>Sales_60%</v>
      </c>
      <c r="K313" s="14">
        <f>IFERROR(__xludf.DUMMYFUNCTION("""COMPUTED_VALUE"""),4564.0)</f>
        <v>4564</v>
      </c>
      <c r="L313" s="14" t="str">
        <f t="shared" si="4"/>
        <v>Emailmarketing</v>
      </c>
      <c r="M313" s="14" t="str">
        <f t="shared" si="5"/>
        <v>CHQ</v>
      </c>
    </row>
    <row r="314">
      <c r="A314" s="8" t="s">
        <v>144</v>
      </c>
      <c r="B314" s="13" t="s">
        <v>11</v>
      </c>
      <c r="C314" s="13">
        <v>109300.0</v>
      </c>
      <c r="D314" s="14" t="str">
        <f t="shared" si="1"/>
        <v> VfS/SocialMedia/20221025/premium_quality_shoes/4565 </v>
      </c>
      <c r="E314" s="14" t="str">
        <f t="shared" si="2"/>
        <v>VfS/SocialMedia/20221025/premium_quality_shoes/4565</v>
      </c>
      <c r="F314" s="14" t="str">
        <f t="shared" si="3"/>
        <v>Vfs/Socialmedia/20221025/Premium_Quality_Shoes/4565</v>
      </c>
      <c r="G314" s="14" t="str">
        <f>IFERROR(__xludf.DUMMYFUNCTION("split(F314,""/"")"),"Vfs")</f>
        <v>Vfs</v>
      </c>
      <c r="H314" s="14" t="str">
        <f>IFERROR(__xludf.DUMMYFUNCTION("""COMPUTED_VALUE"""),"Socialmedia")</f>
        <v>Socialmedia</v>
      </c>
      <c r="I314" s="14">
        <f>IFERROR(__xludf.DUMMYFUNCTION("""COMPUTED_VALUE"""),2.0221025E7)</f>
        <v>20221025</v>
      </c>
      <c r="J314" s="14" t="str">
        <f>IFERROR(__xludf.DUMMYFUNCTION("""COMPUTED_VALUE"""),"Premium_Quality_Shoes")</f>
        <v>Premium_Quality_Shoes</v>
      </c>
      <c r="K314" s="14">
        <f>IFERROR(__xludf.DUMMYFUNCTION("""COMPUTED_VALUE"""),4565.0)</f>
        <v>4565</v>
      </c>
      <c r="L314" s="14" t="str">
        <f t="shared" si="4"/>
        <v>Socialmedia</v>
      </c>
      <c r="M314" s="14" t="str">
        <f t="shared" si="5"/>
        <v>VFS</v>
      </c>
    </row>
    <row r="315">
      <c r="A315" s="8" t="s">
        <v>145</v>
      </c>
      <c r="B315" s="13" t="s">
        <v>11</v>
      </c>
      <c r="C315" s="13">
        <v>87000.0</v>
      </c>
      <c r="D315" s="14" t="str">
        <f t="shared" si="1"/>
        <v> VIN/OfflINe &amp;/20221028/items_below_500/4566 </v>
      </c>
      <c r="E315" s="14" t="str">
        <f t="shared" si="2"/>
        <v>VIN/OfflINe &amp;/20221028/items_below_500/4566</v>
      </c>
      <c r="F315" s="14" t="str">
        <f t="shared" si="3"/>
        <v>Vin/Offline &amp;/20221028/Items_Below_500/4566</v>
      </c>
      <c r="G315" s="14" t="str">
        <f>IFERROR(__xludf.DUMMYFUNCTION("split(F315,""/"")"),"Vin")</f>
        <v>Vin</v>
      </c>
      <c r="H315" s="14" t="str">
        <f>IFERROR(__xludf.DUMMYFUNCTION("""COMPUTED_VALUE"""),"Offline &amp;")</f>
        <v>Offline &amp;</v>
      </c>
      <c r="I315" s="14">
        <f>IFERROR(__xludf.DUMMYFUNCTION("""COMPUTED_VALUE"""),2.0221028E7)</f>
        <v>20221028</v>
      </c>
      <c r="J315" s="14" t="str">
        <f>IFERROR(__xludf.DUMMYFUNCTION("""COMPUTED_VALUE"""),"Items_Below_500")</f>
        <v>Items_Below_500</v>
      </c>
      <c r="K315" s="14">
        <f>IFERROR(__xludf.DUMMYFUNCTION("""COMPUTED_VALUE"""),4566.0)</f>
        <v>4566</v>
      </c>
      <c r="L315" s="14" t="str">
        <f t="shared" si="4"/>
        <v>Offline</v>
      </c>
      <c r="M315" s="14" t="str">
        <f t="shared" si="5"/>
        <v>VIN</v>
      </c>
    </row>
    <row r="316">
      <c r="A316" s="8" t="s">
        <v>146</v>
      </c>
      <c r="B316" s="13" t="s">
        <v>24</v>
      </c>
      <c r="C316" s="13">
        <v>57600.0</v>
      </c>
      <c r="D316" s="14" t="str">
        <f t="shared" si="1"/>
        <v> CHQ/OnlineDisplay/20221101/premium_tshirt/5676 </v>
      </c>
      <c r="E316" s="14" t="str">
        <f t="shared" si="2"/>
        <v>CHQ/OnlineDisplay/20221101/premium_tshirt/5676</v>
      </c>
      <c r="F316" s="14" t="str">
        <f t="shared" si="3"/>
        <v>Chq/Onlinedisplay/20221101/Premium_Tshirt/5676</v>
      </c>
      <c r="G316" s="14" t="str">
        <f>IFERROR(__xludf.DUMMYFUNCTION("split(F316,""/"")"),"Chq")</f>
        <v>Chq</v>
      </c>
      <c r="H316" s="14" t="str">
        <f>IFERROR(__xludf.DUMMYFUNCTION("""COMPUTED_VALUE"""),"Onlinedisplay")</f>
        <v>Onlinedisplay</v>
      </c>
      <c r="I316" s="14">
        <f>IFERROR(__xludf.DUMMYFUNCTION("""COMPUTED_VALUE"""),2.0221101E7)</f>
        <v>20221101</v>
      </c>
      <c r="J316" s="14" t="str">
        <f>IFERROR(__xludf.DUMMYFUNCTION("""COMPUTED_VALUE"""),"Premium_Tshirt")</f>
        <v>Premium_Tshirt</v>
      </c>
      <c r="K316" s="14">
        <f>IFERROR(__xludf.DUMMYFUNCTION("""COMPUTED_VALUE"""),5676.0)</f>
        <v>5676</v>
      </c>
      <c r="L316" s="14" t="str">
        <f t="shared" si="4"/>
        <v>Onlinedisplay</v>
      </c>
      <c r="M316" s="14" t="str">
        <f t="shared" si="5"/>
        <v>CHQ</v>
      </c>
    </row>
    <row r="317">
      <c r="A317" s="8" t="s">
        <v>147</v>
      </c>
      <c r="B317" s="13" t="s">
        <v>24</v>
      </c>
      <c r="C317" s="13">
        <v>81600.0</v>
      </c>
      <c r="D317" s="14" t="str">
        <f t="shared" si="1"/>
        <v> VfS/EmailMarketing/20221104/Sales_60%/4564 </v>
      </c>
      <c r="E317" s="14" t="str">
        <f t="shared" si="2"/>
        <v>VfS/EmailMarketing/20221104/Sales_60%/4564</v>
      </c>
      <c r="F317" s="14" t="str">
        <f t="shared" si="3"/>
        <v>Vfs/Emailmarketing/20221104/Sales_60%/4564</v>
      </c>
      <c r="G317" s="14" t="str">
        <f>IFERROR(__xludf.DUMMYFUNCTION("split(F317,""/"")"),"Vfs")</f>
        <v>Vfs</v>
      </c>
      <c r="H317" s="14" t="str">
        <f>IFERROR(__xludf.DUMMYFUNCTION("""COMPUTED_VALUE"""),"Emailmarketing")</f>
        <v>Emailmarketing</v>
      </c>
      <c r="I317" s="14">
        <f>IFERROR(__xludf.DUMMYFUNCTION("""COMPUTED_VALUE"""),2.0221104E7)</f>
        <v>20221104</v>
      </c>
      <c r="J317" s="14" t="str">
        <f>IFERROR(__xludf.DUMMYFUNCTION("""COMPUTED_VALUE"""),"Sales_60%")</f>
        <v>Sales_60%</v>
      </c>
      <c r="K317" s="14">
        <f>IFERROR(__xludf.DUMMYFUNCTION("""COMPUTED_VALUE"""),4564.0)</f>
        <v>4564</v>
      </c>
      <c r="L317" s="14" t="str">
        <f t="shared" si="4"/>
        <v>Emailmarketing</v>
      </c>
      <c r="M317" s="14" t="str">
        <f t="shared" si="5"/>
        <v>VFS</v>
      </c>
    </row>
    <row r="318">
      <c r="A318" s="8" t="s">
        <v>148</v>
      </c>
      <c r="B318" s="13" t="s">
        <v>24</v>
      </c>
      <c r="C318" s="13">
        <v>96300.0</v>
      </c>
      <c r="D318" s="14" t="str">
        <f t="shared" si="1"/>
        <v> NEFT/SocialMedia/20221107/premium_quality_shoes/4565 </v>
      </c>
      <c r="E318" s="14" t="str">
        <f t="shared" si="2"/>
        <v>NEFT/SocialMedia/20221107/premium_quality_shoes/4565</v>
      </c>
      <c r="F318" s="14" t="str">
        <f t="shared" si="3"/>
        <v>Neft/Socialmedia/20221107/Premium_Quality_Shoes/4565</v>
      </c>
      <c r="G318" s="14" t="str">
        <f>IFERROR(__xludf.DUMMYFUNCTION("split(F318,""/"")"),"Neft")</f>
        <v>Neft</v>
      </c>
      <c r="H318" s="14" t="str">
        <f>IFERROR(__xludf.DUMMYFUNCTION("""COMPUTED_VALUE"""),"Socialmedia")</f>
        <v>Socialmedia</v>
      </c>
      <c r="I318" s="14">
        <f>IFERROR(__xludf.DUMMYFUNCTION("""COMPUTED_VALUE"""),2.0221107E7)</f>
        <v>20221107</v>
      </c>
      <c r="J318" s="14" t="str">
        <f>IFERROR(__xludf.DUMMYFUNCTION("""COMPUTED_VALUE"""),"Premium_Quality_Shoes")</f>
        <v>Premium_Quality_Shoes</v>
      </c>
      <c r="K318" s="14">
        <f>IFERROR(__xludf.DUMMYFUNCTION("""COMPUTED_VALUE"""),4565.0)</f>
        <v>4565</v>
      </c>
      <c r="L318" s="14" t="str">
        <f t="shared" si="4"/>
        <v>Socialmedia</v>
      </c>
      <c r="M318" s="14" t="str">
        <f t="shared" si="5"/>
        <v>NEFT</v>
      </c>
    </row>
    <row r="319">
      <c r="A319" s="8" t="s">
        <v>149</v>
      </c>
      <c r="B319" s="13" t="s">
        <v>24</v>
      </c>
      <c r="C319" s="13">
        <v>43400.0</v>
      </c>
      <c r="D319" s="14" t="str">
        <f t="shared" si="1"/>
        <v> CHQ/Offline &amp;/20221110/items_below_500/4566 </v>
      </c>
      <c r="E319" s="14" t="str">
        <f t="shared" si="2"/>
        <v>CHQ/Offline &amp;/20221110/items_below_500/4566</v>
      </c>
      <c r="F319" s="14" t="str">
        <f t="shared" si="3"/>
        <v>Chq/Offline &amp;/20221110/Items_Below_500/4566</v>
      </c>
      <c r="G319" s="14" t="str">
        <f>IFERROR(__xludf.DUMMYFUNCTION("split(F319,""/"")"),"Chq")</f>
        <v>Chq</v>
      </c>
      <c r="H319" s="14" t="str">
        <f>IFERROR(__xludf.DUMMYFUNCTION("""COMPUTED_VALUE"""),"Offline &amp;")</f>
        <v>Offline &amp;</v>
      </c>
      <c r="I319" s="14">
        <f>IFERROR(__xludf.DUMMYFUNCTION("""COMPUTED_VALUE"""),2.022111E7)</f>
        <v>20221110</v>
      </c>
      <c r="J319" s="14" t="str">
        <f>IFERROR(__xludf.DUMMYFUNCTION("""COMPUTED_VALUE"""),"Items_Below_500")</f>
        <v>Items_Below_500</v>
      </c>
      <c r="K319" s="14">
        <f>IFERROR(__xludf.DUMMYFUNCTION("""COMPUTED_VALUE"""),4566.0)</f>
        <v>4566</v>
      </c>
      <c r="L319" s="14" t="str">
        <f t="shared" si="4"/>
        <v>Offline</v>
      </c>
      <c r="M319" s="14" t="str">
        <f t="shared" si="5"/>
        <v>CHQ</v>
      </c>
    </row>
    <row r="320">
      <c r="A320" s="8" t="s">
        <v>150</v>
      </c>
      <c r="B320" s="13" t="s">
        <v>24</v>
      </c>
      <c r="C320" s="13">
        <v>77800.0</v>
      </c>
      <c r="D320" s="14" t="str">
        <f t="shared" si="1"/>
        <v> VfS/AffiliateLink/20221113/buy_one_get_one/3455 </v>
      </c>
      <c r="E320" s="14" t="str">
        <f t="shared" si="2"/>
        <v>VfS/AffiliateLink/20221113/buy_one_get_one/3455</v>
      </c>
      <c r="F320" s="14" t="str">
        <f t="shared" si="3"/>
        <v>Vfs/Affiliatelink/20221113/Buy_One_Get_One/3455</v>
      </c>
      <c r="G320" s="14" t="str">
        <f>IFERROR(__xludf.DUMMYFUNCTION("split(F320,""/"")"),"Vfs")</f>
        <v>Vfs</v>
      </c>
      <c r="H320" s="14" t="str">
        <f>IFERROR(__xludf.DUMMYFUNCTION("""COMPUTED_VALUE"""),"Affiliatelink")</f>
        <v>Affiliatelink</v>
      </c>
      <c r="I320" s="14">
        <f>IFERROR(__xludf.DUMMYFUNCTION("""COMPUTED_VALUE"""),2.0221113E7)</f>
        <v>20221113</v>
      </c>
      <c r="J320" s="14" t="str">
        <f>IFERROR(__xludf.DUMMYFUNCTION("""COMPUTED_VALUE"""),"Buy_One_Get_One")</f>
        <v>Buy_One_Get_One</v>
      </c>
      <c r="K320" s="14">
        <f>IFERROR(__xludf.DUMMYFUNCTION("""COMPUTED_VALUE"""),3455.0)</f>
        <v>3455</v>
      </c>
      <c r="L320" s="14" t="str">
        <f t="shared" si="4"/>
        <v>Affiliatelink</v>
      </c>
      <c r="M320" s="14" t="str">
        <f t="shared" si="5"/>
        <v>VFS</v>
      </c>
    </row>
    <row r="321">
      <c r="A321" s="8" t="s">
        <v>151</v>
      </c>
      <c r="B321" s="13" t="s">
        <v>24</v>
      </c>
      <c r="C321" s="13">
        <v>98300.0</v>
      </c>
      <c r="D321" s="14" t="str">
        <f t="shared" si="1"/>
        <v> VIN/SearchEngine/20221116/Jeans_under_999/5666 </v>
      </c>
      <c r="E321" s="14" t="str">
        <f t="shared" si="2"/>
        <v>VIN/SearchEngine/20221116/Jeans_under_999/5666</v>
      </c>
      <c r="F321" s="14" t="str">
        <f t="shared" si="3"/>
        <v>Vin/Searchengine/20221116/Jeans_Under_999/5666</v>
      </c>
      <c r="G321" s="14" t="str">
        <f>IFERROR(__xludf.DUMMYFUNCTION("split(F321,""/"")"),"Vin")</f>
        <v>Vin</v>
      </c>
      <c r="H321" s="14" t="str">
        <f>IFERROR(__xludf.DUMMYFUNCTION("""COMPUTED_VALUE"""),"Searchengine")</f>
        <v>Searchengine</v>
      </c>
      <c r="I321" s="14">
        <f>IFERROR(__xludf.DUMMYFUNCTION("""COMPUTED_VALUE"""),2.0221116E7)</f>
        <v>20221116</v>
      </c>
      <c r="J321" s="14" t="str">
        <f>IFERROR(__xludf.DUMMYFUNCTION("""COMPUTED_VALUE"""),"Jeans_Under_999")</f>
        <v>Jeans_Under_999</v>
      </c>
      <c r="K321" s="14">
        <f>IFERROR(__xludf.DUMMYFUNCTION("""COMPUTED_VALUE"""),5666.0)</f>
        <v>5666</v>
      </c>
      <c r="L321" s="14" t="str">
        <f t="shared" si="4"/>
        <v>Searchengine</v>
      </c>
      <c r="M321" s="14" t="str">
        <f t="shared" si="5"/>
        <v>VIN</v>
      </c>
    </row>
    <row r="322">
      <c r="A322" s="8" t="s">
        <v>152</v>
      </c>
      <c r="B322" s="13" t="s">
        <v>24</v>
      </c>
      <c r="C322" s="13">
        <v>53300.0</v>
      </c>
      <c r="D322" s="14" t="str">
        <f t="shared" si="1"/>
        <v> NEFT/OnlineDisplay/20221119/premium_tshirt/5676 </v>
      </c>
      <c r="E322" s="14" t="str">
        <f t="shared" si="2"/>
        <v>NEFT/OnlineDisplay/20221119/premium_tshirt/5676</v>
      </c>
      <c r="F322" s="14" t="str">
        <f t="shared" si="3"/>
        <v>Neft/Onlinedisplay/20221119/Premium_Tshirt/5676</v>
      </c>
      <c r="G322" s="14" t="str">
        <f>IFERROR(__xludf.DUMMYFUNCTION("split(F322,""/"")"),"Neft")</f>
        <v>Neft</v>
      </c>
      <c r="H322" s="14" t="str">
        <f>IFERROR(__xludf.DUMMYFUNCTION("""COMPUTED_VALUE"""),"Onlinedisplay")</f>
        <v>Onlinedisplay</v>
      </c>
      <c r="I322" s="14">
        <f>IFERROR(__xludf.DUMMYFUNCTION("""COMPUTED_VALUE"""),2.0221119E7)</f>
        <v>20221119</v>
      </c>
      <c r="J322" s="14" t="str">
        <f>IFERROR(__xludf.DUMMYFUNCTION("""COMPUTED_VALUE"""),"Premium_Tshirt")</f>
        <v>Premium_Tshirt</v>
      </c>
      <c r="K322" s="14">
        <f>IFERROR(__xludf.DUMMYFUNCTION("""COMPUTED_VALUE"""),5676.0)</f>
        <v>5676</v>
      </c>
      <c r="L322" s="14" t="str">
        <f t="shared" si="4"/>
        <v>Onlinedisplay</v>
      </c>
      <c r="M322" s="14" t="str">
        <f t="shared" si="5"/>
        <v>NEFT</v>
      </c>
    </row>
    <row r="323">
      <c r="A323" s="8" t="s">
        <v>153</v>
      </c>
      <c r="B323" s="13" t="s">
        <v>24</v>
      </c>
      <c r="C323" s="13">
        <v>52200.0</v>
      </c>
      <c r="D323" s="14" t="str">
        <f t="shared" si="1"/>
        <v> CHQ/EmailMarketing &amp;/20221122/Sales_60%/4564 </v>
      </c>
      <c r="E323" s="14" t="str">
        <f t="shared" si="2"/>
        <v>CHQ/EmailMarketing &amp;/20221122/Sales_60%/4564</v>
      </c>
      <c r="F323" s="14" t="str">
        <f t="shared" si="3"/>
        <v>Chq/Emailmarketing &amp;/20221122/Sales_60%/4564</v>
      </c>
      <c r="G323" s="14" t="str">
        <f>IFERROR(__xludf.DUMMYFUNCTION("split(F323,""/"")"),"Chq")</f>
        <v>Chq</v>
      </c>
      <c r="H323" s="14" t="str">
        <f>IFERROR(__xludf.DUMMYFUNCTION("""COMPUTED_VALUE"""),"Emailmarketing &amp;")</f>
        <v>Emailmarketing &amp;</v>
      </c>
      <c r="I323" s="14">
        <f>IFERROR(__xludf.DUMMYFUNCTION("""COMPUTED_VALUE"""),2.0221122E7)</f>
        <v>20221122</v>
      </c>
      <c r="J323" s="14" t="str">
        <f>IFERROR(__xludf.DUMMYFUNCTION("""COMPUTED_VALUE"""),"Sales_60%")</f>
        <v>Sales_60%</v>
      </c>
      <c r="K323" s="14">
        <f>IFERROR(__xludf.DUMMYFUNCTION("""COMPUTED_VALUE"""),4564.0)</f>
        <v>4564</v>
      </c>
      <c r="L323" s="14" t="str">
        <f t="shared" si="4"/>
        <v>Emailmarketing</v>
      </c>
      <c r="M323" s="14" t="str">
        <f t="shared" si="5"/>
        <v>CHQ</v>
      </c>
    </row>
    <row r="324">
      <c r="A324" s="8" t="s">
        <v>154</v>
      </c>
      <c r="B324" s="13" t="s">
        <v>24</v>
      </c>
      <c r="C324" s="8">
        <v>12620.0</v>
      </c>
      <c r="D324" s="14" t="str">
        <f t="shared" si="1"/>
        <v> VfS/SocialMedia/20221125/premium_quality_shoes/4565 </v>
      </c>
      <c r="E324" s="14" t="str">
        <f t="shared" si="2"/>
        <v>VfS/SocialMedia/20221125/premium_quality_shoes/4565</v>
      </c>
      <c r="F324" s="14" t="str">
        <f t="shared" si="3"/>
        <v>Vfs/Socialmedia/20221125/Premium_Quality_Shoes/4565</v>
      </c>
      <c r="G324" s="14" t="str">
        <f>IFERROR(__xludf.DUMMYFUNCTION("split(F324,""/"")"),"Vfs")</f>
        <v>Vfs</v>
      </c>
      <c r="H324" s="14" t="str">
        <f>IFERROR(__xludf.DUMMYFUNCTION("""COMPUTED_VALUE"""),"Socialmedia")</f>
        <v>Socialmedia</v>
      </c>
      <c r="I324" s="14">
        <f>IFERROR(__xludf.DUMMYFUNCTION("""COMPUTED_VALUE"""),2.0221125E7)</f>
        <v>20221125</v>
      </c>
      <c r="J324" s="14" t="str">
        <f>IFERROR(__xludf.DUMMYFUNCTION("""COMPUTED_VALUE"""),"Premium_Quality_Shoes")</f>
        <v>Premium_Quality_Shoes</v>
      </c>
      <c r="K324" s="14">
        <f>IFERROR(__xludf.DUMMYFUNCTION("""COMPUTED_VALUE"""),4565.0)</f>
        <v>4565</v>
      </c>
      <c r="L324" s="14" t="str">
        <f t="shared" si="4"/>
        <v>Socialmedia</v>
      </c>
      <c r="M324" s="14" t="str">
        <f t="shared" si="5"/>
        <v>VFS</v>
      </c>
    </row>
    <row r="325">
      <c r="A325" s="8" t="s">
        <v>155</v>
      </c>
      <c r="B325" s="13" t="s">
        <v>24</v>
      </c>
      <c r="C325" s="8">
        <v>12580.0</v>
      </c>
      <c r="D325" s="14" t="str">
        <f t="shared" si="1"/>
        <v> VIN/OfflINe &amp;/20221128/items_below_500/4566 </v>
      </c>
      <c r="E325" s="14" t="str">
        <f t="shared" si="2"/>
        <v>VIN/OfflINe &amp;/20221128/items_below_500/4566</v>
      </c>
      <c r="F325" s="14" t="str">
        <f t="shared" si="3"/>
        <v>Vin/Offline &amp;/20221128/Items_Below_500/4566</v>
      </c>
      <c r="G325" s="14" t="str">
        <f>IFERROR(__xludf.DUMMYFUNCTION("split(F325,""/"")"),"Vin")</f>
        <v>Vin</v>
      </c>
      <c r="H325" s="14" t="str">
        <f>IFERROR(__xludf.DUMMYFUNCTION("""COMPUTED_VALUE"""),"Offline &amp;")</f>
        <v>Offline &amp;</v>
      </c>
      <c r="I325" s="14">
        <f>IFERROR(__xludf.DUMMYFUNCTION("""COMPUTED_VALUE"""),2.0221128E7)</f>
        <v>20221128</v>
      </c>
      <c r="J325" s="14" t="str">
        <f>IFERROR(__xludf.DUMMYFUNCTION("""COMPUTED_VALUE"""),"Items_Below_500")</f>
        <v>Items_Below_500</v>
      </c>
      <c r="K325" s="14">
        <f>IFERROR(__xludf.DUMMYFUNCTION("""COMPUTED_VALUE"""),4566.0)</f>
        <v>4566</v>
      </c>
      <c r="L325" s="14" t="str">
        <f t="shared" si="4"/>
        <v>Offline</v>
      </c>
      <c r="M325" s="14" t="str">
        <f t="shared" si="5"/>
        <v>VIN</v>
      </c>
    </row>
    <row r="326">
      <c r="A326" s="8" t="s">
        <v>126</v>
      </c>
      <c r="B326" s="13" t="s">
        <v>25</v>
      </c>
      <c r="C326" s="13">
        <v>39600.0</v>
      </c>
      <c r="D326" s="14" t="str">
        <f t="shared" si="1"/>
        <v> CHQ/OnlineDisplay/20221201/premium_tshirt/5676 </v>
      </c>
      <c r="E326" s="14" t="str">
        <f t="shared" si="2"/>
        <v>CHQ/OnlineDisplay/20221201/premium_tshirt/5676</v>
      </c>
      <c r="F326" s="14" t="str">
        <f t="shared" si="3"/>
        <v>Chq/Onlinedisplay/20221201/Premium_Tshirt/5676</v>
      </c>
      <c r="G326" s="14" t="str">
        <f>IFERROR(__xludf.DUMMYFUNCTION("split(F326,""/"")"),"Chq")</f>
        <v>Chq</v>
      </c>
      <c r="H326" s="14" t="str">
        <f>IFERROR(__xludf.DUMMYFUNCTION("""COMPUTED_VALUE"""),"Onlinedisplay")</f>
        <v>Onlinedisplay</v>
      </c>
      <c r="I326" s="14">
        <f>IFERROR(__xludf.DUMMYFUNCTION("""COMPUTED_VALUE"""),2.0221201E7)</f>
        <v>20221201</v>
      </c>
      <c r="J326" s="14" t="str">
        <f>IFERROR(__xludf.DUMMYFUNCTION("""COMPUTED_VALUE"""),"Premium_Tshirt")</f>
        <v>Premium_Tshirt</v>
      </c>
      <c r="K326" s="14">
        <f>IFERROR(__xludf.DUMMYFUNCTION("""COMPUTED_VALUE"""),5676.0)</f>
        <v>5676</v>
      </c>
      <c r="L326" s="14" t="str">
        <f t="shared" si="4"/>
        <v>Onlinedisplay</v>
      </c>
      <c r="M326" s="14" t="str">
        <f t="shared" si="5"/>
        <v>CHQ</v>
      </c>
    </row>
    <row r="327">
      <c r="A327" s="8" t="s">
        <v>127</v>
      </c>
      <c r="B327" s="13" t="s">
        <v>25</v>
      </c>
      <c r="C327" s="13">
        <v>74300.0</v>
      </c>
      <c r="D327" s="14" t="str">
        <f t="shared" si="1"/>
        <v> VfS/EmailMarketing/20221204/Sales_60%/4564 </v>
      </c>
      <c r="E327" s="14" t="str">
        <f t="shared" si="2"/>
        <v>VfS/EmailMarketing/20221204/Sales_60%/4564</v>
      </c>
      <c r="F327" s="14" t="str">
        <f t="shared" si="3"/>
        <v>Vfs/Emailmarketing/20221204/Sales_60%/4564</v>
      </c>
      <c r="G327" s="14" t="str">
        <f>IFERROR(__xludf.DUMMYFUNCTION("split(F327,""/"")"),"Vfs")</f>
        <v>Vfs</v>
      </c>
      <c r="H327" s="14" t="str">
        <f>IFERROR(__xludf.DUMMYFUNCTION("""COMPUTED_VALUE"""),"Emailmarketing")</f>
        <v>Emailmarketing</v>
      </c>
      <c r="I327" s="14">
        <f>IFERROR(__xludf.DUMMYFUNCTION("""COMPUTED_VALUE"""),2.0221204E7)</f>
        <v>20221204</v>
      </c>
      <c r="J327" s="14" t="str">
        <f>IFERROR(__xludf.DUMMYFUNCTION("""COMPUTED_VALUE"""),"Sales_60%")</f>
        <v>Sales_60%</v>
      </c>
      <c r="K327" s="14">
        <f>IFERROR(__xludf.DUMMYFUNCTION("""COMPUTED_VALUE"""),4564.0)</f>
        <v>4564</v>
      </c>
      <c r="L327" s="14" t="str">
        <f t="shared" si="4"/>
        <v>Emailmarketing</v>
      </c>
      <c r="M327" s="14" t="str">
        <f t="shared" si="5"/>
        <v>VFS</v>
      </c>
    </row>
    <row r="328">
      <c r="A328" s="8" t="s">
        <v>128</v>
      </c>
      <c r="B328" s="13" t="s">
        <v>25</v>
      </c>
      <c r="C328" s="13">
        <v>59900.0</v>
      </c>
      <c r="D328" s="14" t="str">
        <f t="shared" si="1"/>
        <v> NEFT/SocialMedia/20221207/premium_quality_shoes/4565 </v>
      </c>
      <c r="E328" s="14" t="str">
        <f t="shared" si="2"/>
        <v>NEFT/SocialMedia/20221207/premium_quality_shoes/4565</v>
      </c>
      <c r="F328" s="14" t="str">
        <f t="shared" si="3"/>
        <v>Neft/Socialmedia/20221207/Premium_Quality_Shoes/4565</v>
      </c>
      <c r="G328" s="14" t="str">
        <f>IFERROR(__xludf.DUMMYFUNCTION("split(F328,""/"")"),"Neft")</f>
        <v>Neft</v>
      </c>
      <c r="H328" s="14" t="str">
        <f>IFERROR(__xludf.DUMMYFUNCTION("""COMPUTED_VALUE"""),"Socialmedia")</f>
        <v>Socialmedia</v>
      </c>
      <c r="I328" s="14">
        <f>IFERROR(__xludf.DUMMYFUNCTION("""COMPUTED_VALUE"""),2.0221207E7)</f>
        <v>20221207</v>
      </c>
      <c r="J328" s="14" t="str">
        <f>IFERROR(__xludf.DUMMYFUNCTION("""COMPUTED_VALUE"""),"Premium_Quality_Shoes")</f>
        <v>Premium_Quality_Shoes</v>
      </c>
      <c r="K328" s="14">
        <f>IFERROR(__xludf.DUMMYFUNCTION("""COMPUTED_VALUE"""),4565.0)</f>
        <v>4565</v>
      </c>
      <c r="L328" s="14" t="str">
        <f t="shared" si="4"/>
        <v>Socialmedia</v>
      </c>
      <c r="M328" s="14" t="str">
        <f t="shared" si="5"/>
        <v>NEFT</v>
      </c>
    </row>
    <row r="329">
      <c r="A329" s="8" t="s">
        <v>129</v>
      </c>
      <c r="B329" s="13" t="s">
        <v>25</v>
      </c>
      <c r="C329" s="13">
        <v>60900.0</v>
      </c>
      <c r="D329" s="14" t="str">
        <f t="shared" si="1"/>
        <v> CHQ/Offline &amp;/20221210/items_below_500/4566 </v>
      </c>
      <c r="E329" s="14" t="str">
        <f t="shared" si="2"/>
        <v>CHQ/Offline &amp;/20221210/items_below_500/4566</v>
      </c>
      <c r="F329" s="14" t="str">
        <f t="shared" si="3"/>
        <v>Chq/Offline &amp;/20221210/Items_Below_500/4566</v>
      </c>
      <c r="G329" s="14" t="str">
        <f>IFERROR(__xludf.DUMMYFUNCTION("split(F329,""/"")"),"Chq")</f>
        <v>Chq</v>
      </c>
      <c r="H329" s="14" t="str">
        <f>IFERROR(__xludf.DUMMYFUNCTION("""COMPUTED_VALUE"""),"Offline &amp;")</f>
        <v>Offline &amp;</v>
      </c>
      <c r="I329" s="14">
        <f>IFERROR(__xludf.DUMMYFUNCTION("""COMPUTED_VALUE"""),2.022121E7)</f>
        <v>20221210</v>
      </c>
      <c r="J329" s="14" t="str">
        <f>IFERROR(__xludf.DUMMYFUNCTION("""COMPUTED_VALUE"""),"Items_Below_500")</f>
        <v>Items_Below_500</v>
      </c>
      <c r="K329" s="14">
        <f>IFERROR(__xludf.DUMMYFUNCTION("""COMPUTED_VALUE"""),4566.0)</f>
        <v>4566</v>
      </c>
      <c r="L329" s="14" t="str">
        <f t="shared" si="4"/>
        <v>Offline</v>
      </c>
      <c r="M329" s="14" t="str">
        <f t="shared" si="5"/>
        <v>CHQ</v>
      </c>
    </row>
    <row r="330">
      <c r="A330" s="8" t="s">
        <v>130</v>
      </c>
      <c r="B330" s="13" t="s">
        <v>25</v>
      </c>
      <c r="C330" s="13">
        <v>47100.0</v>
      </c>
      <c r="D330" s="14" t="str">
        <f t="shared" si="1"/>
        <v> VfS/AffiliateLink/20221213/buy_one_get_one/3455 </v>
      </c>
      <c r="E330" s="14" t="str">
        <f t="shared" si="2"/>
        <v>VfS/AffiliateLink/20221213/buy_one_get_one/3455</v>
      </c>
      <c r="F330" s="14" t="str">
        <f t="shared" si="3"/>
        <v>Vfs/Affiliatelink/20221213/Buy_One_Get_One/3455</v>
      </c>
      <c r="G330" s="14" t="str">
        <f>IFERROR(__xludf.DUMMYFUNCTION("split(F330,""/"")"),"Vfs")</f>
        <v>Vfs</v>
      </c>
      <c r="H330" s="14" t="str">
        <f>IFERROR(__xludf.DUMMYFUNCTION("""COMPUTED_VALUE"""),"Affiliatelink")</f>
        <v>Affiliatelink</v>
      </c>
      <c r="I330" s="14">
        <f>IFERROR(__xludf.DUMMYFUNCTION("""COMPUTED_VALUE"""),2.0221213E7)</f>
        <v>20221213</v>
      </c>
      <c r="J330" s="14" t="str">
        <f>IFERROR(__xludf.DUMMYFUNCTION("""COMPUTED_VALUE"""),"Buy_One_Get_One")</f>
        <v>Buy_One_Get_One</v>
      </c>
      <c r="K330" s="14">
        <f>IFERROR(__xludf.DUMMYFUNCTION("""COMPUTED_VALUE"""),3455.0)</f>
        <v>3455</v>
      </c>
      <c r="L330" s="14" t="str">
        <f t="shared" si="4"/>
        <v>Affiliatelink</v>
      </c>
      <c r="M330" s="14" t="str">
        <f t="shared" si="5"/>
        <v>VFS</v>
      </c>
    </row>
    <row r="331">
      <c r="A331" s="8" t="s">
        <v>131</v>
      </c>
      <c r="B331" s="13" t="s">
        <v>25</v>
      </c>
      <c r="C331" s="13">
        <v>67600.0</v>
      </c>
      <c r="D331" s="14" t="str">
        <f t="shared" si="1"/>
        <v> VIN/SearchEngine/20221216/Jeans_under_999/5666 </v>
      </c>
      <c r="E331" s="14" t="str">
        <f t="shared" si="2"/>
        <v>VIN/SearchEngine/20221216/Jeans_under_999/5666</v>
      </c>
      <c r="F331" s="14" t="str">
        <f t="shared" si="3"/>
        <v>Vin/Searchengine/20221216/Jeans_Under_999/5666</v>
      </c>
      <c r="G331" s="14" t="str">
        <f>IFERROR(__xludf.DUMMYFUNCTION("split(F331,""/"")"),"Vin")</f>
        <v>Vin</v>
      </c>
      <c r="H331" s="14" t="str">
        <f>IFERROR(__xludf.DUMMYFUNCTION("""COMPUTED_VALUE"""),"Searchengine")</f>
        <v>Searchengine</v>
      </c>
      <c r="I331" s="14">
        <f>IFERROR(__xludf.DUMMYFUNCTION("""COMPUTED_VALUE"""),2.0221216E7)</f>
        <v>20221216</v>
      </c>
      <c r="J331" s="14" t="str">
        <f>IFERROR(__xludf.DUMMYFUNCTION("""COMPUTED_VALUE"""),"Jeans_Under_999")</f>
        <v>Jeans_Under_999</v>
      </c>
      <c r="K331" s="14">
        <f>IFERROR(__xludf.DUMMYFUNCTION("""COMPUTED_VALUE"""),5666.0)</f>
        <v>5666</v>
      </c>
      <c r="L331" s="14" t="str">
        <f t="shared" si="4"/>
        <v>Searchengine</v>
      </c>
      <c r="M331" s="14" t="str">
        <f t="shared" si="5"/>
        <v>VIN</v>
      </c>
    </row>
    <row r="332">
      <c r="A332" s="8" t="s">
        <v>132</v>
      </c>
      <c r="B332" s="13" t="s">
        <v>25</v>
      </c>
      <c r="C332" s="13">
        <v>32600.0</v>
      </c>
      <c r="D332" s="14" t="str">
        <f t="shared" si="1"/>
        <v> NEFT/OnlineDisplay/20221219/premium_tshirt/5676 </v>
      </c>
      <c r="E332" s="14" t="str">
        <f t="shared" si="2"/>
        <v>NEFT/OnlineDisplay/20221219/premium_tshirt/5676</v>
      </c>
      <c r="F332" s="14" t="str">
        <f t="shared" si="3"/>
        <v>Neft/Onlinedisplay/20221219/Premium_Tshirt/5676</v>
      </c>
      <c r="G332" s="14" t="str">
        <f>IFERROR(__xludf.DUMMYFUNCTION("split(F332,""/"")"),"Neft")</f>
        <v>Neft</v>
      </c>
      <c r="H332" s="14" t="str">
        <f>IFERROR(__xludf.DUMMYFUNCTION("""COMPUTED_VALUE"""),"Onlinedisplay")</f>
        <v>Onlinedisplay</v>
      </c>
      <c r="I332" s="14">
        <f>IFERROR(__xludf.DUMMYFUNCTION("""COMPUTED_VALUE"""),2.0221219E7)</f>
        <v>20221219</v>
      </c>
      <c r="J332" s="14" t="str">
        <f>IFERROR(__xludf.DUMMYFUNCTION("""COMPUTED_VALUE"""),"Premium_Tshirt")</f>
        <v>Premium_Tshirt</v>
      </c>
      <c r="K332" s="14">
        <f>IFERROR(__xludf.DUMMYFUNCTION("""COMPUTED_VALUE"""),5676.0)</f>
        <v>5676</v>
      </c>
      <c r="L332" s="14" t="str">
        <f t="shared" si="4"/>
        <v>Onlinedisplay</v>
      </c>
      <c r="M332" s="14" t="str">
        <f t="shared" si="5"/>
        <v>NEFT</v>
      </c>
    </row>
    <row r="333">
      <c r="A333" s="8" t="s">
        <v>133</v>
      </c>
      <c r="B333" s="13" t="s">
        <v>25</v>
      </c>
      <c r="C333" s="13">
        <v>30000.0</v>
      </c>
      <c r="D333" s="14" t="str">
        <f t="shared" si="1"/>
        <v> CHQ/EmailMarketing &amp;/20221222/Sales_60%/4564 </v>
      </c>
      <c r="E333" s="14" t="str">
        <f t="shared" si="2"/>
        <v>CHQ/EmailMarketing &amp;/20221222/Sales_60%/4564</v>
      </c>
      <c r="F333" s="14" t="str">
        <f t="shared" si="3"/>
        <v>Chq/Emailmarketing &amp;/20221222/Sales_60%/4564</v>
      </c>
      <c r="G333" s="14" t="str">
        <f>IFERROR(__xludf.DUMMYFUNCTION("split(F333,""/"")"),"Chq")</f>
        <v>Chq</v>
      </c>
      <c r="H333" s="14" t="str">
        <f>IFERROR(__xludf.DUMMYFUNCTION("""COMPUTED_VALUE"""),"Emailmarketing &amp;")</f>
        <v>Emailmarketing &amp;</v>
      </c>
      <c r="I333" s="14">
        <f>IFERROR(__xludf.DUMMYFUNCTION("""COMPUTED_VALUE"""),2.0221222E7)</f>
        <v>20221222</v>
      </c>
      <c r="J333" s="14" t="str">
        <f>IFERROR(__xludf.DUMMYFUNCTION("""COMPUTED_VALUE"""),"Sales_60%")</f>
        <v>Sales_60%</v>
      </c>
      <c r="K333" s="14">
        <f>IFERROR(__xludf.DUMMYFUNCTION("""COMPUTED_VALUE"""),4564.0)</f>
        <v>4564</v>
      </c>
      <c r="L333" s="14" t="str">
        <f t="shared" si="4"/>
        <v>Emailmarketing</v>
      </c>
      <c r="M333" s="14" t="str">
        <f t="shared" si="5"/>
        <v>CHQ</v>
      </c>
    </row>
    <row r="334">
      <c r="A334" s="8" t="s">
        <v>134</v>
      </c>
      <c r="B334" s="13" t="s">
        <v>25</v>
      </c>
      <c r="C334" s="13">
        <v>32100.0</v>
      </c>
      <c r="D334" s="14" t="str">
        <f t="shared" si="1"/>
        <v> VfS/SocialMedia/20221225/premium_quality_shoes/4565 </v>
      </c>
      <c r="E334" s="14" t="str">
        <f t="shared" si="2"/>
        <v>VfS/SocialMedia/20221225/premium_quality_shoes/4565</v>
      </c>
      <c r="F334" s="14" t="str">
        <f t="shared" si="3"/>
        <v>Vfs/Socialmedia/20221225/Premium_Quality_Shoes/4565</v>
      </c>
      <c r="G334" s="14" t="str">
        <f>IFERROR(__xludf.DUMMYFUNCTION("split(F334,""/"")"),"Vfs")</f>
        <v>Vfs</v>
      </c>
      <c r="H334" s="14" t="str">
        <f>IFERROR(__xludf.DUMMYFUNCTION("""COMPUTED_VALUE"""),"Socialmedia")</f>
        <v>Socialmedia</v>
      </c>
      <c r="I334" s="14">
        <f>IFERROR(__xludf.DUMMYFUNCTION("""COMPUTED_VALUE"""),2.0221225E7)</f>
        <v>20221225</v>
      </c>
      <c r="J334" s="14" t="str">
        <f>IFERROR(__xludf.DUMMYFUNCTION("""COMPUTED_VALUE"""),"Premium_Quality_Shoes")</f>
        <v>Premium_Quality_Shoes</v>
      </c>
      <c r="K334" s="14">
        <f>IFERROR(__xludf.DUMMYFUNCTION("""COMPUTED_VALUE"""),4565.0)</f>
        <v>4565</v>
      </c>
      <c r="L334" s="14" t="str">
        <f t="shared" si="4"/>
        <v>Socialmedia</v>
      </c>
      <c r="M334" s="14" t="str">
        <f t="shared" si="5"/>
        <v>VFS</v>
      </c>
    </row>
    <row r="335">
      <c r="A335" s="8" t="s">
        <v>135</v>
      </c>
      <c r="B335" s="13" t="s">
        <v>25</v>
      </c>
      <c r="C335" s="13">
        <v>68300.0</v>
      </c>
      <c r="D335" s="14" t="str">
        <f t="shared" si="1"/>
        <v> VIN/OfflINe &amp;/20221228/items_below_500/4566 </v>
      </c>
      <c r="E335" s="14" t="str">
        <f t="shared" si="2"/>
        <v>VIN/OfflINe &amp;/20221228/items_below_500/4566</v>
      </c>
      <c r="F335" s="14" t="str">
        <f t="shared" si="3"/>
        <v>Vin/Offline &amp;/20221228/Items_Below_500/4566</v>
      </c>
      <c r="G335" s="14" t="str">
        <f>IFERROR(__xludf.DUMMYFUNCTION("split(F335,""/"")"),"Vin")</f>
        <v>Vin</v>
      </c>
      <c r="H335" s="14" t="str">
        <f>IFERROR(__xludf.DUMMYFUNCTION("""COMPUTED_VALUE"""),"Offline &amp;")</f>
        <v>Offline &amp;</v>
      </c>
      <c r="I335" s="14">
        <f>IFERROR(__xludf.DUMMYFUNCTION("""COMPUTED_VALUE"""),2.0221228E7)</f>
        <v>20221228</v>
      </c>
      <c r="J335" s="14" t="str">
        <f>IFERROR(__xludf.DUMMYFUNCTION("""COMPUTED_VALUE"""),"Items_Below_500")</f>
        <v>Items_Below_500</v>
      </c>
      <c r="K335" s="14">
        <f>IFERROR(__xludf.DUMMYFUNCTION("""COMPUTED_VALUE"""),4566.0)</f>
        <v>4566</v>
      </c>
      <c r="L335" s="14" t="str">
        <f t="shared" si="4"/>
        <v>Offline</v>
      </c>
      <c r="M335" s="14" t="str">
        <f t="shared" si="5"/>
        <v>VIN</v>
      </c>
    </row>
    <row r="336">
      <c r="A336" s="8" t="s">
        <v>136</v>
      </c>
      <c r="B336" s="13" t="s">
        <v>11</v>
      </c>
      <c r="C336" s="13">
        <v>47800.0</v>
      </c>
      <c r="D336" s="14" t="str">
        <f t="shared" si="1"/>
        <v> CHQ/OnlineDisplay/20221001/premium_tshirt/5676 </v>
      </c>
      <c r="E336" s="14" t="str">
        <f t="shared" si="2"/>
        <v>CHQ/OnlineDisplay/20221001/premium_tshirt/5676</v>
      </c>
      <c r="F336" s="14" t="str">
        <f t="shared" si="3"/>
        <v>Chq/Onlinedisplay/20221001/Premium_Tshirt/5676</v>
      </c>
      <c r="G336" s="14" t="str">
        <f>IFERROR(__xludf.DUMMYFUNCTION("split(F336,""/"")"),"Chq")</f>
        <v>Chq</v>
      </c>
      <c r="H336" s="14" t="str">
        <f>IFERROR(__xludf.DUMMYFUNCTION("""COMPUTED_VALUE"""),"Onlinedisplay")</f>
        <v>Onlinedisplay</v>
      </c>
      <c r="I336" s="14">
        <f>IFERROR(__xludf.DUMMYFUNCTION("""COMPUTED_VALUE"""),2.0221001E7)</f>
        <v>20221001</v>
      </c>
      <c r="J336" s="14" t="str">
        <f>IFERROR(__xludf.DUMMYFUNCTION("""COMPUTED_VALUE"""),"Premium_Tshirt")</f>
        <v>Premium_Tshirt</v>
      </c>
      <c r="K336" s="14">
        <f>IFERROR(__xludf.DUMMYFUNCTION("""COMPUTED_VALUE"""),5676.0)</f>
        <v>5676</v>
      </c>
      <c r="L336" s="14" t="str">
        <f t="shared" si="4"/>
        <v>Onlinedisplay</v>
      </c>
      <c r="M336" s="14" t="str">
        <f t="shared" si="5"/>
        <v>CHQ</v>
      </c>
    </row>
    <row r="337">
      <c r="A337" s="8" t="s">
        <v>137</v>
      </c>
      <c r="B337" s="13" t="s">
        <v>11</v>
      </c>
      <c r="C337" s="13">
        <v>60000.0</v>
      </c>
      <c r="D337" s="14" t="str">
        <f t="shared" si="1"/>
        <v> VfS/EmailMarketing/20221004/Sales_60%/4564 </v>
      </c>
      <c r="E337" s="14" t="str">
        <f t="shared" si="2"/>
        <v>VfS/EmailMarketing/20221004/Sales_60%/4564</v>
      </c>
      <c r="F337" s="14" t="str">
        <f t="shared" si="3"/>
        <v>Vfs/Emailmarketing/20221004/Sales_60%/4564</v>
      </c>
      <c r="G337" s="14" t="str">
        <f>IFERROR(__xludf.DUMMYFUNCTION("split(F337,""/"")"),"Vfs")</f>
        <v>Vfs</v>
      </c>
      <c r="H337" s="14" t="str">
        <f>IFERROR(__xludf.DUMMYFUNCTION("""COMPUTED_VALUE"""),"Emailmarketing")</f>
        <v>Emailmarketing</v>
      </c>
      <c r="I337" s="14">
        <f>IFERROR(__xludf.DUMMYFUNCTION("""COMPUTED_VALUE"""),2.0221004E7)</f>
        <v>20221004</v>
      </c>
      <c r="J337" s="14" t="str">
        <f>IFERROR(__xludf.DUMMYFUNCTION("""COMPUTED_VALUE"""),"Sales_60%")</f>
        <v>Sales_60%</v>
      </c>
      <c r="K337" s="14">
        <f>IFERROR(__xludf.DUMMYFUNCTION("""COMPUTED_VALUE"""),4564.0)</f>
        <v>4564</v>
      </c>
      <c r="L337" s="14" t="str">
        <f t="shared" si="4"/>
        <v>Emailmarketing</v>
      </c>
      <c r="M337" s="14" t="str">
        <f t="shared" si="5"/>
        <v>VFS</v>
      </c>
    </row>
    <row r="338">
      <c r="A338" s="8" t="s">
        <v>138</v>
      </c>
      <c r="B338" s="13" t="s">
        <v>11</v>
      </c>
      <c r="C338" s="13">
        <v>58900.0</v>
      </c>
      <c r="D338" s="14" t="str">
        <f t="shared" si="1"/>
        <v> NEFT/SocialMedia/20221007/premium_quality_shoes/4565 </v>
      </c>
      <c r="E338" s="14" t="str">
        <f t="shared" si="2"/>
        <v>NEFT/SocialMedia/20221007/premium_quality_shoes/4565</v>
      </c>
      <c r="F338" s="14" t="str">
        <f t="shared" si="3"/>
        <v>Neft/Socialmedia/20221007/Premium_Quality_Shoes/4565</v>
      </c>
      <c r="G338" s="14" t="str">
        <f>IFERROR(__xludf.DUMMYFUNCTION("split(F338,""/"")"),"Neft")</f>
        <v>Neft</v>
      </c>
      <c r="H338" s="14" t="str">
        <f>IFERROR(__xludf.DUMMYFUNCTION("""COMPUTED_VALUE"""),"Socialmedia")</f>
        <v>Socialmedia</v>
      </c>
      <c r="I338" s="14">
        <f>IFERROR(__xludf.DUMMYFUNCTION("""COMPUTED_VALUE"""),2.0221007E7)</f>
        <v>20221007</v>
      </c>
      <c r="J338" s="14" t="str">
        <f>IFERROR(__xludf.DUMMYFUNCTION("""COMPUTED_VALUE"""),"Premium_Quality_Shoes")</f>
        <v>Premium_Quality_Shoes</v>
      </c>
      <c r="K338" s="14">
        <f>IFERROR(__xludf.DUMMYFUNCTION("""COMPUTED_VALUE"""),4565.0)</f>
        <v>4565</v>
      </c>
      <c r="L338" s="14" t="str">
        <f t="shared" si="4"/>
        <v>Socialmedia</v>
      </c>
      <c r="M338" s="14" t="str">
        <f t="shared" si="5"/>
        <v>NEFT</v>
      </c>
    </row>
    <row r="339">
      <c r="A339" s="8" t="s">
        <v>139</v>
      </c>
      <c r="B339" s="13" t="s">
        <v>11</v>
      </c>
      <c r="C339" s="13">
        <v>92100.0</v>
      </c>
      <c r="D339" s="14" t="str">
        <f t="shared" si="1"/>
        <v> CHQ/Offline &amp;/20221010/items_below_500/4566 </v>
      </c>
      <c r="E339" s="14" t="str">
        <f t="shared" si="2"/>
        <v>CHQ/Offline &amp;/20221010/items_below_500/4566</v>
      </c>
      <c r="F339" s="14" t="str">
        <f t="shared" si="3"/>
        <v>Chq/Offline &amp;/20221010/Items_Below_500/4566</v>
      </c>
      <c r="G339" s="14" t="str">
        <f>IFERROR(__xludf.DUMMYFUNCTION("split(F339,""/"")"),"Chq")</f>
        <v>Chq</v>
      </c>
      <c r="H339" s="14" t="str">
        <f>IFERROR(__xludf.DUMMYFUNCTION("""COMPUTED_VALUE"""),"Offline &amp;")</f>
        <v>Offline &amp;</v>
      </c>
      <c r="I339" s="14">
        <f>IFERROR(__xludf.DUMMYFUNCTION("""COMPUTED_VALUE"""),2.022101E7)</f>
        <v>20221010</v>
      </c>
      <c r="J339" s="14" t="str">
        <f>IFERROR(__xludf.DUMMYFUNCTION("""COMPUTED_VALUE"""),"Items_Below_500")</f>
        <v>Items_Below_500</v>
      </c>
      <c r="K339" s="14">
        <f>IFERROR(__xludf.DUMMYFUNCTION("""COMPUTED_VALUE"""),4566.0)</f>
        <v>4566</v>
      </c>
      <c r="L339" s="14" t="str">
        <f t="shared" si="4"/>
        <v>Offline</v>
      </c>
      <c r="M339" s="14" t="str">
        <f t="shared" si="5"/>
        <v>CHQ</v>
      </c>
    </row>
    <row r="340">
      <c r="A340" s="8" t="s">
        <v>156</v>
      </c>
      <c r="B340" s="13" t="s">
        <v>11</v>
      </c>
      <c r="C340" s="13">
        <v>85700.0</v>
      </c>
      <c r="D340" s="14" t="str">
        <f t="shared" si="1"/>
        <v> VfS/AffiliateLink/20221013/buy_one_get_one/3455 </v>
      </c>
      <c r="E340" s="14" t="str">
        <f t="shared" si="2"/>
        <v>VfS/AffiliateLink/20221013/buy_one_get_one/3455</v>
      </c>
      <c r="F340" s="14" t="str">
        <f t="shared" si="3"/>
        <v>Vfs/Affiliatelink/20221013/Buy_One_Get_One/3455</v>
      </c>
      <c r="G340" s="14" t="str">
        <f>IFERROR(__xludf.DUMMYFUNCTION("split(F340,""/"")"),"Vfs")</f>
        <v>Vfs</v>
      </c>
      <c r="H340" s="14" t="str">
        <f>IFERROR(__xludf.DUMMYFUNCTION("""COMPUTED_VALUE"""),"Affiliatelink")</f>
        <v>Affiliatelink</v>
      </c>
      <c r="I340" s="14">
        <f>IFERROR(__xludf.DUMMYFUNCTION("""COMPUTED_VALUE"""),2.0221013E7)</f>
        <v>20221013</v>
      </c>
      <c r="J340" s="14" t="str">
        <f>IFERROR(__xludf.DUMMYFUNCTION("""COMPUTED_VALUE"""),"Buy_One_Get_One")</f>
        <v>Buy_One_Get_One</v>
      </c>
      <c r="K340" s="14">
        <f>IFERROR(__xludf.DUMMYFUNCTION("""COMPUTED_VALUE"""),3455.0)</f>
        <v>3455</v>
      </c>
      <c r="L340" s="14" t="str">
        <f t="shared" si="4"/>
        <v>Affiliatelink</v>
      </c>
      <c r="M340" s="14" t="str">
        <f t="shared" si="5"/>
        <v>VFS</v>
      </c>
    </row>
    <row r="341">
      <c r="A341" s="8" t="s">
        <v>141</v>
      </c>
      <c r="B341" s="13" t="s">
        <v>11</v>
      </c>
      <c r="C341" s="13">
        <v>78200.0</v>
      </c>
      <c r="D341" s="14" t="str">
        <f t="shared" si="1"/>
        <v> VIN/SearchEngine/20221016/Jeans_under_999/5666 </v>
      </c>
      <c r="E341" s="14" t="str">
        <f t="shared" si="2"/>
        <v>VIN/SearchEngine/20221016/Jeans_under_999/5666</v>
      </c>
      <c r="F341" s="14" t="str">
        <f t="shared" si="3"/>
        <v>Vin/Searchengine/20221016/Jeans_Under_999/5666</v>
      </c>
      <c r="G341" s="14" t="str">
        <f>IFERROR(__xludf.DUMMYFUNCTION("split(F341,""/"")"),"Vin")</f>
        <v>Vin</v>
      </c>
      <c r="H341" s="14" t="str">
        <f>IFERROR(__xludf.DUMMYFUNCTION("""COMPUTED_VALUE"""),"Searchengine")</f>
        <v>Searchengine</v>
      </c>
      <c r="I341" s="14">
        <f>IFERROR(__xludf.DUMMYFUNCTION("""COMPUTED_VALUE"""),2.0221016E7)</f>
        <v>20221016</v>
      </c>
      <c r="J341" s="14" t="str">
        <f>IFERROR(__xludf.DUMMYFUNCTION("""COMPUTED_VALUE"""),"Jeans_Under_999")</f>
        <v>Jeans_Under_999</v>
      </c>
      <c r="K341" s="14">
        <f>IFERROR(__xludf.DUMMYFUNCTION("""COMPUTED_VALUE"""),5666.0)</f>
        <v>5666</v>
      </c>
      <c r="L341" s="14" t="str">
        <f t="shared" si="4"/>
        <v>Searchengine</v>
      </c>
      <c r="M341" s="14" t="str">
        <f t="shared" si="5"/>
        <v>VIN</v>
      </c>
    </row>
    <row r="342">
      <c r="A342" s="8" t="s">
        <v>142</v>
      </c>
      <c r="B342" s="13" t="s">
        <v>11</v>
      </c>
      <c r="C342" s="13">
        <v>64800.0</v>
      </c>
      <c r="D342" s="14" t="str">
        <f t="shared" si="1"/>
        <v> NEFT/OnlineDisplay/20221019/premium_tshirt/5676 </v>
      </c>
      <c r="E342" s="14" t="str">
        <f t="shared" si="2"/>
        <v>NEFT/OnlineDisplay/20221019/premium_tshirt/5676</v>
      </c>
      <c r="F342" s="14" t="str">
        <f t="shared" si="3"/>
        <v>Neft/Onlinedisplay/20221019/Premium_Tshirt/5676</v>
      </c>
      <c r="G342" s="14" t="str">
        <f>IFERROR(__xludf.DUMMYFUNCTION("split(F342,""/"")"),"Neft")</f>
        <v>Neft</v>
      </c>
      <c r="H342" s="14" t="str">
        <f>IFERROR(__xludf.DUMMYFUNCTION("""COMPUTED_VALUE"""),"Onlinedisplay")</f>
        <v>Onlinedisplay</v>
      </c>
      <c r="I342" s="14">
        <f>IFERROR(__xludf.DUMMYFUNCTION("""COMPUTED_VALUE"""),2.0221019E7)</f>
        <v>20221019</v>
      </c>
      <c r="J342" s="14" t="str">
        <f>IFERROR(__xludf.DUMMYFUNCTION("""COMPUTED_VALUE"""),"Premium_Tshirt")</f>
        <v>Premium_Tshirt</v>
      </c>
      <c r="K342" s="14">
        <f>IFERROR(__xludf.DUMMYFUNCTION("""COMPUTED_VALUE"""),5676.0)</f>
        <v>5676</v>
      </c>
      <c r="L342" s="14" t="str">
        <f t="shared" si="4"/>
        <v>Onlinedisplay</v>
      </c>
      <c r="M342" s="14" t="str">
        <f t="shared" si="5"/>
        <v>NEFT</v>
      </c>
    </row>
    <row r="343">
      <c r="A343" s="8" t="s">
        <v>143</v>
      </c>
      <c r="B343" s="13" t="s">
        <v>11</v>
      </c>
      <c r="C343" s="13">
        <v>79000.0</v>
      </c>
      <c r="D343" s="14" t="str">
        <f t="shared" si="1"/>
        <v> CHQ/EmailMarketing &amp;/20221022/Sales_60%/4564 </v>
      </c>
      <c r="E343" s="14" t="str">
        <f t="shared" si="2"/>
        <v>CHQ/EmailMarketing &amp;/20221022/Sales_60%/4564</v>
      </c>
      <c r="F343" s="14" t="str">
        <f t="shared" si="3"/>
        <v>Chq/Emailmarketing &amp;/20221022/Sales_60%/4564</v>
      </c>
      <c r="G343" s="14" t="str">
        <f>IFERROR(__xludf.DUMMYFUNCTION("split(F343,""/"")"),"Chq")</f>
        <v>Chq</v>
      </c>
      <c r="H343" s="14" t="str">
        <f>IFERROR(__xludf.DUMMYFUNCTION("""COMPUTED_VALUE"""),"Emailmarketing &amp;")</f>
        <v>Emailmarketing &amp;</v>
      </c>
      <c r="I343" s="14">
        <f>IFERROR(__xludf.DUMMYFUNCTION("""COMPUTED_VALUE"""),2.0221022E7)</f>
        <v>20221022</v>
      </c>
      <c r="J343" s="14" t="str">
        <f>IFERROR(__xludf.DUMMYFUNCTION("""COMPUTED_VALUE"""),"Sales_60%")</f>
        <v>Sales_60%</v>
      </c>
      <c r="K343" s="14">
        <f>IFERROR(__xludf.DUMMYFUNCTION("""COMPUTED_VALUE"""),4564.0)</f>
        <v>4564</v>
      </c>
      <c r="L343" s="14" t="str">
        <f t="shared" si="4"/>
        <v>Emailmarketing</v>
      </c>
      <c r="M343" s="14" t="str">
        <f t="shared" si="5"/>
        <v>CHQ</v>
      </c>
    </row>
    <row r="344">
      <c r="A344" s="8" t="s">
        <v>144</v>
      </c>
      <c r="B344" s="13" t="s">
        <v>11</v>
      </c>
      <c r="C344" s="13">
        <v>87300.0</v>
      </c>
      <c r="D344" s="14" t="str">
        <f t="shared" si="1"/>
        <v> VfS/SocialMedia/20221025/premium_quality_shoes/4565 </v>
      </c>
      <c r="E344" s="14" t="str">
        <f t="shared" si="2"/>
        <v>VfS/SocialMedia/20221025/premium_quality_shoes/4565</v>
      </c>
      <c r="F344" s="14" t="str">
        <f t="shared" si="3"/>
        <v>Vfs/Socialmedia/20221025/Premium_Quality_Shoes/4565</v>
      </c>
      <c r="G344" s="14" t="str">
        <f>IFERROR(__xludf.DUMMYFUNCTION("split(F344,""/"")"),"Vfs")</f>
        <v>Vfs</v>
      </c>
      <c r="H344" s="14" t="str">
        <f>IFERROR(__xludf.DUMMYFUNCTION("""COMPUTED_VALUE"""),"Socialmedia")</f>
        <v>Socialmedia</v>
      </c>
      <c r="I344" s="14">
        <f>IFERROR(__xludf.DUMMYFUNCTION("""COMPUTED_VALUE"""),2.0221025E7)</f>
        <v>20221025</v>
      </c>
      <c r="J344" s="14" t="str">
        <f>IFERROR(__xludf.DUMMYFUNCTION("""COMPUTED_VALUE"""),"Premium_Quality_Shoes")</f>
        <v>Premium_Quality_Shoes</v>
      </c>
      <c r="K344" s="14">
        <f>IFERROR(__xludf.DUMMYFUNCTION("""COMPUTED_VALUE"""),4565.0)</f>
        <v>4565</v>
      </c>
      <c r="L344" s="14" t="str">
        <f t="shared" si="4"/>
        <v>Socialmedia</v>
      </c>
      <c r="M344" s="14" t="str">
        <f t="shared" si="5"/>
        <v>VFS</v>
      </c>
    </row>
    <row r="345">
      <c r="A345" s="8" t="s">
        <v>145</v>
      </c>
      <c r="B345" s="13" t="s">
        <v>11</v>
      </c>
      <c r="C345" s="13">
        <v>112700.0</v>
      </c>
      <c r="D345" s="14" t="str">
        <f t="shared" si="1"/>
        <v> VIN/OfflINe &amp;/20221028/items_below_500/4566 </v>
      </c>
      <c r="E345" s="14" t="str">
        <f t="shared" si="2"/>
        <v>VIN/OfflINe &amp;/20221028/items_below_500/4566</v>
      </c>
      <c r="F345" s="14" t="str">
        <f t="shared" si="3"/>
        <v>Vin/Offline &amp;/20221028/Items_Below_500/4566</v>
      </c>
      <c r="G345" s="14" t="str">
        <f>IFERROR(__xludf.DUMMYFUNCTION("split(F345,""/"")"),"Vin")</f>
        <v>Vin</v>
      </c>
      <c r="H345" s="14" t="str">
        <f>IFERROR(__xludf.DUMMYFUNCTION("""COMPUTED_VALUE"""),"Offline &amp;")</f>
        <v>Offline &amp;</v>
      </c>
      <c r="I345" s="14">
        <f>IFERROR(__xludf.DUMMYFUNCTION("""COMPUTED_VALUE"""),2.0221028E7)</f>
        <v>20221028</v>
      </c>
      <c r="J345" s="14" t="str">
        <f>IFERROR(__xludf.DUMMYFUNCTION("""COMPUTED_VALUE"""),"Items_Below_500")</f>
        <v>Items_Below_500</v>
      </c>
      <c r="K345" s="14">
        <f>IFERROR(__xludf.DUMMYFUNCTION("""COMPUTED_VALUE"""),4566.0)</f>
        <v>4566</v>
      </c>
      <c r="L345" s="14" t="str">
        <f t="shared" si="4"/>
        <v>Offline</v>
      </c>
      <c r="M345" s="14" t="str">
        <f t="shared" si="5"/>
        <v>VIN</v>
      </c>
    </row>
    <row r="346">
      <c r="A346" s="8" t="s">
        <v>146</v>
      </c>
      <c r="B346" s="13" t="s">
        <v>24</v>
      </c>
      <c r="C346" s="8">
        <v>10550.0</v>
      </c>
      <c r="D346" s="14" t="str">
        <f t="shared" si="1"/>
        <v> CHQ/OnlineDisplay/20221101/premium_tshirt/5676 </v>
      </c>
      <c r="E346" s="14" t="str">
        <f t="shared" si="2"/>
        <v>CHQ/OnlineDisplay/20221101/premium_tshirt/5676</v>
      </c>
      <c r="F346" s="14" t="str">
        <f t="shared" si="3"/>
        <v>Chq/Onlinedisplay/20221101/Premium_Tshirt/5676</v>
      </c>
      <c r="G346" s="14" t="str">
        <f>IFERROR(__xludf.DUMMYFUNCTION("split(F346,""/"")"),"Chq")</f>
        <v>Chq</v>
      </c>
      <c r="H346" s="14" t="str">
        <f>IFERROR(__xludf.DUMMYFUNCTION("""COMPUTED_VALUE"""),"Onlinedisplay")</f>
        <v>Onlinedisplay</v>
      </c>
      <c r="I346" s="14">
        <f>IFERROR(__xludf.DUMMYFUNCTION("""COMPUTED_VALUE"""),2.0221101E7)</f>
        <v>20221101</v>
      </c>
      <c r="J346" s="14" t="str">
        <f>IFERROR(__xludf.DUMMYFUNCTION("""COMPUTED_VALUE"""),"Premium_Tshirt")</f>
        <v>Premium_Tshirt</v>
      </c>
      <c r="K346" s="14">
        <f>IFERROR(__xludf.DUMMYFUNCTION("""COMPUTED_VALUE"""),5676.0)</f>
        <v>5676</v>
      </c>
      <c r="L346" s="14" t="str">
        <f t="shared" si="4"/>
        <v>Onlinedisplay</v>
      </c>
      <c r="M346" s="14" t="str">
        <f t="shared" si="5"/>
        <v>CHQ</v>
      </c>
    </row>
    <row r="347">
      <c r="A347" s="8" t="s">
        <v>147</v>
      </c>
      <c r="B347" s="13" t="s">
        <v>24</v>
      </c>
      <c r="C347" s="13">
        <v>39800.0</v>
      </c>
      <c r="D347" s="14" t="str">
        <f t="shared" si="1"/>
        <v> VfS/EmailMarketing/20221104/Sales_60%/4564 </v>
      </c>
      <c r="E347" s="14" t="str">
        <f t="shared" si="2"/>
        <v>VfS/EmailMarketing/20221104/Sales_60%/4564</v>
      </c>
      <c r="F347" s="14" t="str">
        <f t="shared" si="3"/>
        <v>Vfs/Emailmarketing/20221104/Sales_60%/4564</v>
      </c>
      <c r="G347" s="14" t="str">
        <f>IFERROR(__xludf.DUMMYFUNCTION("split(F347,""/"")"),"Vfs")</f>
        <v>Vfs</v>
      </c>
      <c r="H347" s="14" t="str">
        <f>IFERROR(__xludf.DUMMYFUNCTION("""COMPUTED_VALUE"""),"Emailmarketing")</f>
        <v>Emailmarketing</v>
      </c>
      <c r="I347" s="14">
        <f>IFERROR(__xludf.DUMMYFUNCTION("""COMPUTED_VALUE"""),2.0221104E7)</f>
        <v>20221104</v>
      </c>
      <c r="J347" s="14" t="str">
        <f>IFERROR(__xludf.DUMMYFUNCTION("""COMPUTED_VALUE"""),"Sales_60%")</f>
        <v>Sales_60%</v>
      </c>
      <c r="K347" s="14">
        <f>IFERROR(__xludf.DUMMYFUNCTION("""COMPUTED_VALUE"""),4564.0)</f>
        <v>4564</v>
      </c>
      <c r="L347" s="14" t="str">
        <f t="shared" si="4"/>
        <v>Emailmarketing</v>
      </c>
      <c r="M347" s="14" t="str">
        <f t="shared" si="5"/>
        <v>VFS</v>
      </c>
    </row>
    <row r="348">
      <c r="A348" s="8" t="s">
        <v>148</v>
      </c>
      <c r="B348" s="13" t="s">
        <v>24</v>
      </c>
      <c r="C348" s="8">
        <v>11260.0</v>
      </c>
      <c r="D348" s="14" t="str">
        <f t="shared" si="1"/>
        <v> NEFT/SocialMedia/20221107/premium_quality_shoes/4565 </v>
      </c>
      <c r="E348" s="14" t="str">
        <f t="shared" si="2"/>
        <v>NEFT/SocialMedia/20221107/premium_quality_shoes/4565</v>
      </c>
      <c r="F348" s="14" t="str">
        <f t="shared" si="3"/>
        <v>Neft/Socialmedia/20221107/Premium_Quality_Shoes/4565</v>
      </c>
      <c r="G348" s="14" t="str">
        <f>IFERROR(__xludf.DUMMYFUNCTION("split(F348,""/"")"),"Neft")</f>
        <v>Neft</v>
      </c>
      <c r="H348" s="14" t="str">
        <f>IFERROR(__xludf.DUMMYFUNCTION("""COMPUTED_VALUE"""),"Socialmedia")</f>
        <v>Socialmedia</v>
      </c>
      <c r="I348" s="14">
        <f>IFERROR(__xludf.DUMMYFUNCTION("""COMPUTED_VALUE"""),2.0221107E7)</f>
        <v>20221107</v>
      </c>
      <c r="J348" s="14" t="str">
        <f>IFERROR(__xludf.DUMMYFUNCTION("""COMPUTED_VALUE"""),"Premium_Quality_Shoes")</f>
        <v>Premium_Quality_Shoes</v>
      </c>
      <c r="K348" s="14">
        <f>IFERROR(__xludf.DUMMYFUNCTION("""COMPUTED_VALUE"""),4565.0)</f>
        <v>4565</v>
      </c>
      <c r="L348" s="14" t="str">
        <f t="shared" si="4"/>
        <v>Socialmedia</v>
      </c>
      <c r="M348" s="14" t="str">
        <f t="shared" si="5"/>
        <v>NEFT</v>
      </c>
    </row>
    <row r="349">
      <c r="A349" s="8" t="s">
        <v>149</v>
      </c>
      <c r="B349" s="13" t="s">
        <v>24</v>
      </c>
      <c r="C349" s="13">
        <v>99800.0</v>
      </c>
      <c r="D349" s="14" t="str">
        <f t="shared" si="1"/>
        <v> CHQ/Offline &amp;/20221110/items_below_500/4566 </v>
      </c>
      <c r="E349" s="14" t="str">
        <f t="shared" si="2"/>
        <v>CHQ/Offline &amp;/20221110/items_below_500/4566</v>
      </c>
      <c r="F349" s="14" t="str">
        <f t="shared" si="3"/>
        <v>Chq/Offline &amp;/20221110/Items_Below_500/4566</v>
      </c>
      <c r="G349" s="14" t="str">
        <f>IFERROR(__xludf.DUMMYFUNCTION("split(F349,""/"")"),"Chq")</f>
        <v>Chq</v>
      </c>
      <c r="H349" s="14" t="str">
        <f>IFERROR(__xludf.DUMMYFUNCTION("""COMPUTED_VALUE"""),"Offline &amp;")</f>
        <v>Offline &amp;</v>
      </c>
      <c r="I349" s="14">
        <f>IFERROR(__xludf.DUMMYFUNCTION("""COMPUTED_VALUE"""),2.022111E7)</f>
        <v>20221110</v>
      </c>
      <c r="J349" s="14" t="str">
        <f>IFERROR(__xludf.DUMMYFUNCTION("""COMPUTED_VALUE"""),"Items_Below_500")</f>
        <v>Items_Below_500</v>
      </c>
      <c r="K349" s="14">
        <f>IFERROR(__xludf.DUMMYFUNCTION("""COMPUTED_VALUE"""),4566.0)</f>
        <v>4566</v>
      </c>
      <c r="L349" s="14" t="str">
        <f t="shared" si="4"/>
        <v>Offline</v>
      </c>
      <c r="M349" s="14" t="str">
        <f t="shared" si="5"/>
        <v>CHQ</v>
      </c>
    </row>
    <row r="350">
      <c r="A350" s="8" t="s">
        <v>150</v>
      </c>
      <c r="B350" s="13" t="s">
        <v>24</v>
      </c>
      <c r="C350" s="13">
        <v>83800.0</v>
      </c>
      <c r="D350" s="14" t="str">
        <f t="shared" si="1"/>
        <v> VfS/AffiliateLink/20221113/buy_one_get_one/3455 </v>
      </c>
      <c r="E350" s="14" t="str">
        <f t="shared" si="2"/>
        <v>VfS/AffiliateLink/20221113/buy_one_get_one/3455</v>
      </c>
      <c r="F350" s="14" t="str">
        <f t="shared" si="3"/>
        <v>Vfs/Affiliatelink/20221113/Buy_One_Get_One/3455</v>
      </c>
      <c r="G350" s="14" t="str">
        <f>IFERROR(__xludf.DUMMYFUNCTION("split(F350,""/"")"),"Vfs")</f>
        <v>Vfs</v>
      </c>
      <c r="H350" s="14" t="str">
        <f>IFERROR(__xludf.DUMMYFUNCTION("""COMPUTED_VALUE"""),"Affiliatelink")</f>
        <v>Affiliatelink</v>
      </c>
      <c r="I350" s="14">
        <f>IFERROR(__xludf.DUMMYFUNCTION("""COMPUTED_VALUE"""),2.0221113E7)</f>
        <v>20221113</v>
      </c>
      <c r="J350" s="14" t="str">
        <f>IFERROR(__xludf.DUMMYFUNCTION("""COMPUTED_VALUE"""),"Buy_One_Get_One")</f>
        <v>Buy_One_Get_One</v>
      </c>
      <c r="K350" s="14">
        <f>IFERROR(__xludf.DUMMYFUNCTION("""COMPUTED_VALUE"""),3455.0)</f>
        <v>3455</v>
      </c>
      <c r="L350" s="14" t="str">
        <f t="shared" si="4"/>
        <v>Affiliatelink</v>
      </c>
      <c r="M350" s="14" t="str">
        <f t="shared" si="5"/>
        <v>VFS</v>
      </c>
    </row>
    <row r="351">
      <c r="A351" s="8" t="s">
        <v>151</v>
      </c>
      <c r="B351" s="13" t="s">
        <v>24</v>
      </c>
      <c r="C351" s="13">
        <v>91400.0</v>
      </c>
      <c r="D351" s="14" t="str">
        <f t="shared" si="1"/>
        <v> VIN/SearchEngine/20221116/Jeans_under_999/5666 </v>
      </c>
      <c r="E351" s="14" t="str">
        <f t="shared" si="2"/>
        <v>VIN/SearchEngine/20221116/Jeans_under_999/5666</v>
      </c>
      <c r="F351" s="14" t="str">
        <f t="shared" si="3"/>
        <v>Vin/Searchengine/20221116/Jeans_Under_999/5666</v>
      </c>
      <c r="G351" s="14" t="str">
        <f>IFERROR(__xludf.DUMMYFUNCTION("split(F351,""/"")"),"Vin")</f>
        <v>Vin</v>
      </c>
      <c r="H351" s="14" t="str">
        <f>IFERROR(__xludf.DUMMYFUNCTION("""COMPUTED_VALUE"""),"Searchengine")</f>
        <v>Searchengine</v>
      </c>
      <c r="I351" s="14">
        <f>IFERROR(__xludf.DUMMYFUNCTION("""COMPUTED_VALUE"""),2.0221116E7)</f>
        <v>20221116</v>
      </c>
      <c r="J351" s="14" t="str">
        <f>IFERROR(__xludf.DUMMYFUNCTION("""COMPUTED_VALUE"""),"Jeans_Under_999")</f>
        <v>Jeans_Under_999</v>
      </c>
      <c r="K351" s="14">
        <f>IFERROR(__xludf.DUMMYFUNCTION("""COMPUTED_VALUE"""),5666.0)</f>
        <v>5666</v>
      </c>
      <c r="L351" s="14" t="str">
        <f t="shared" si="4"/>
        <v>Searchengine</v>
      </c>
      <c r="M351" s="14" t="str">
        <f t="shared" si="5"/>
        <v>VIN</v>
      </c>
    </row>
    <row r="352">
      <c r="A352" s="8" t="s">
        <v>152</v>
      </c>
      <c r="B352" s="13" t="s">
        <v>24</v>
      </c>
      <c r="C352" s="8">
        <v>12410.0</v>
      </c>
      <c r="D352" s="14" t="str">
        <f t="shared" si="1"/>
        <v> NEFT/OnlineDisplay/20221119/premium_tshirt/5676 </v>
      </c>
      <c r="E352" s="14" t="str">
        <f t="shared" si="2"/>
        <v>NEFT/OnlineDisplay/20221119/premium_tshirt/5676</v>
      </c>
      <c r="F352" s="14" t="str">
        <f t="shared" si="3"/>
        <v>Neft/Onlinedisplay/20221119/Premium_Tshirt/5676</v>
      </c>
      <c r="G352" s="14" t="str">
        <f>IFERROR(__xludf.DUMMYFUNCTION("split(F352,""/"")"),"Neft")</f>
        <v>Neft</v>
      </c>
      <c r="H352" s="14" t="str">
        <f>IFERROR(__xludf.DUMMYFUNCTION("""COMPUTED_VALUE"""),"Onlinedisplay")</f>
        <v>Onlinedisplay</v>
      </c>
      <c r="I352" s="14">
        <f>IFERROR(__xludf.DUMMYFUNCTION("""COMPUTED_VALUE"""),2.0221119E7)</f>
        <v>20221119</v>
      </c>
      <c r="J352" s="14" t="str">
        <f>IFERROR(__xludf.DUMMYFUNCTION("""COMPUTED_VALUE"""),"Premium_Tshirt")</f>
        <v>Premium_Tshirt</v>
      </c>
      <c r="K352" s="14">
        <f>IFERROR(__xludf.DUMMYFUNCTION("""COMPUTED_VALUE"""),5676.0)</f>
        <v>5676</v>
      </c>
      <c r="L352" s="14" t="str">
        <f t="shared" si="4"/>
        <v>Onlinedisplay</v>
      </c>
      <c r="M352" s="14" t="str">
        <f t="shared" si="5"/>
        <v>NEFT</v>
      </c>
    </row>
    <row r="353">
      <c r="A353" s="8" t="s">
        <v>153</v>
      </c>
      <c r="B353" s="13" t="s">
        <v>24</v>
      </c>
      <c r="C353" s="13">
        <v>46700.0</v>
      </c>
      <c r="D353" s="14" t="str">
        <f t="shared" si="1"/>
        <v> CHQ/EmailMarketing &amp;/20221122/Sales_60%/4564 </v>
      </c>
      <c r="E353" s="14" t="str">
        <f t="shared" si="2"/>
        <v>CHQ/EmailMarketing &amp;/20221122/Sales_60%/4564</v>
      </c>
      <c r="F353" s="14" t="str">
        <f t="shared" si="3"/>
        <v>Chq/Emailmarketing &amp;/20221122/Sales_60%/4564</v>
      </c>
      <c r="G353" s="14" t="str">
        <f>IFERROR(__xludf.DUMMYFUNCTION("split(F353,""/"")"),"Chq")</f>
        <v>Chq</v>
      </c>
      <c r="H353" s="14" t="str">
        <f>IFERROR(__xludf.DUMMYFUNCTION("""COMPUTED_VALUE"""),"Emailmarketing &amp;")</f>
        <v>Emailmarketing &amp;</v>
      </c>
      <c r="I353" s="14">
        <f>IFERROR(__xludf.DUMMYFUNCTION("""COMPUTED_VALUE"""),2.0221122E7)</f>
        <v>20221122</v>
      </c>
      <c r="J353" s="14" t="str">
        <f>IFERROR(__xludf.DUMMYFUNCTION("""COMPUTED_VALUE"""),"Sales_60%")</f>
        <v>Sales_60%</v>
      </c>
      <c r="K353" s="14">
        <f>IFERROR(__xludf.DUMMYFUNCTION("""COMPUTED_VALUE"""),4564.0)</f>
        <v>4564</v>
      </c>
      <c r="L353" s="14" t="str">
        <f t="shared" si="4"/>
        <v>Emailmarketing</v>
      </c>
      <c r="M353" s="14" t="str">
        <f t="shared" si="5"/>
        <v>CHQ</v>
      </c>
    </row>
    <row r="354">
      <c r="A354" s="8" t="s">
        <v>154</v>
      </c>
      <c r="B354" s="13" t="s">
        <v>24</v>
      </c>
      <c r="C354" s="13">
        <v>97900.0</v>
      </c>
      <c r="D354" s="14" t="str">
        <f t="shared" si="1"/>
        <v> VfS/SocialMedia/20221125/premium_quality_shoes/4565 </v>
      </c>
      <c r="E354" s="14" t="str">
        <f t="shared" si="2"/>
        <v>VfS/SocialMedia/20221125/premium_quality_shoes/4565</v>
      </c>
      <c r="F354" s="14" t="str">
        <f t="shared" si="3"/>
        <v>Vfs/Socialmedia/20221125/Premium_Quality_Shoes/4565</v>
      </c>
      <c r="G354" s="14" t="str">
        <f>IFERROR(__xludf.DUMMYFUNCTION("split(F354,""/"")"),"Vfs")</f>
        <v>Vfs</v>
      </c>
      <c r="H354" s="14" t="str">
        <f>IFERROR(__xludf.DUMMYFUNCTION("""COMPUTED_VALUE"""),"Socialmedia")</f>
        <v>Socialmedia</v>
      </c>
      <c r="I354" s="14">
        <f>IFERROR(__xludf.DUMMYFUNCTION("""COMPUTED_VALUE"""),2.0221125E7)</f>
        <v>20221125</v>
      </c>
      <c r="J354" s="14" t="str">
        <f>IFERROR(__xludf.DUMMYFUNCTION("""COMPUTED_VALUE"""),"Premium_Quality_Shoes")</f>
        <v>Premium_Quality_Shoes</v>
      </c>
      <c r="K354" s="14">
        <f>IFERROR(__xludf.DUMMYFUNCTION("""COMPUTED_VALUE"""),4565.0)</f>
        <v>4565</v>
      </c>
      <c r="L354" s="14" t="str">
        <f t="shared" si="4"/>
        <v>Socialmedia</v>
      </c>
      <c r="M354" s="14" t="str">
        <f t="shared" si="5"/>
        <v>VFS</v>
      </c>
    </row>
    <row r="355">
      <c r="A355" s="8" t="s">
        <v>155</v>
      </c>
      <c r="B355" s="13" t="s">
        <v>24</v>
      </c>
      <c r="C355" s="8">
        <v>10390.0</v>
      </c>
      <c r="D355" s="14" t="str">
        <f t="shared" si="1"/>
        <v> VIN/OfflINe &amp;/20221128/items_below_500/4566 </v>
      </c>
      <c r="E355" s="14" t="str">
        <f t="shared" si="2"/>
        <v>VIN/OfflINe &amp;/20221128/items_below_500/4566</v>
      </c>
      <c r="F355" s="14" t="str">
        <f t="shared" si="3"/>
        <v>Vin/Offline &amp;/20221128/Items_Below_500/4566</v>
      </c>
      <c r="G355" s="14" t="str">
        <f>IFERROR(__xludf.DUMMYFUNCTION("split(F355,""/"")"),"Vin")</f>
        <v>Vin</v>
      </c>
      <c r="H355" s="14" t="str">
        <f>IFERROR(__xludf.DUMMYFUNCTION("""COMPUTED_VALUE"""),"Offline &amp;")</f>
        <v>Offline &amp;</v>
      </c>
      <c r="I355" s="14">
        <f>IFERROR(__xludf.DUMMYFUNCTION("""COMPUTED_VALUE"""),2.0221128E7)</f>
        <v>20221128</v>
      </c>
      <c r="J355" s="14" t="str">
        <f>IFERROR(__xludf.DUMMYFUNCTION("""COMPUTED_VALUE"""),"Items_Below_500")</f>
        <v>Items_Below_500</v>
      </c>
      <c r="K355" s="14">
        <f>IFERROR(__xludf.DUMMYFUNCTION("""COMPUTED_VALUE"""),4566.0)</f>
        <v>4566</v>
      </c>
      <c r="L355" s="14" t="str">
        <f t="shared" si="4"/>
        <v>Offline</v>
      </c>
      <c r="M355" s="14" t="str">
        <f t="shared" si="5"/>
        <v>VIN</v>
      </c>
    </row>
    <row r="356">
      <c r="A356" s="8" t="s">
        <v>126</v>
      </c>
      <c r="B356" s="13" t="s">
        <v>25</v>
      </c>
      <c r="C356" s="13">
        <v>109900.0</v>
      </c>
      <c r="D356" s="14" t="str">
        <f t="shared" si="1"/>
        <v> CHQ/OnlineDisplay/20221201/premium_tshirt/5676 </v>
      </c>
      <c r="E356" s="14" t="str">
        <f t="shared" si="2"/>
        <v>CHQ/OnlineDisplay/20221201/premium_tshirt/5676</v>
      </c>
      <c r="F356" s="14" t="str">
        <f t="shared" si="3"/>
        <v>Chq/Onlinedisplay/20221201/Premium_Tshirt/5676</v>
      </c>
      <c r="G356" s="14" t="str">
        <f>IFERROR(__xludf.DUMMYFUNCTION("split(F356,""/"")"),"Chq")</f>
        <v>Chq</v>
      </c>
      <c r="H356" s="14" t="str">
        <f>IFERROR(__xludf.DUMMYFUNCTION("""COMPUTED_VALUE"""),"Onlinedisplay")</f>
        <v>Onlinedisplay</v>
      </c>
      <c r="I356" s="14">
        <f>IFERROR(__xludf.DUMMYFUNCTION("""COMPUTED_VALUE"""),2.0221201E7)</f>
        <v>20221201</v>
      </c>
      <c r="J356" s="14" t="str">
        <f>IFERROR(__xludf.DUMMYFUNCTION("""COMPUTED_VALUE"""),"Premium_Tshirt")</f>
        <v>Premium_Tshirt</v>
      </c>
      <c r="K356" s="14">
        <f>IFERROR(__xludf.DUMMYFUNCTION("""COMPUTED_VALUE"""),5676.0)</f>
        <v>5676</v>
      </c>
      <c r="L356" s="14" t="str">
        <f t="shared" si="4"/>
        <v>Onlinedisplay</v>
      </c>
      <c r="M356" s="14" t="str">
        <f t="shared" si="5"/>
        <v>CHQ</v>
      </c>
    </row>
    <row r="357">
      <c r="A357" s="8" t="s">
        <v>127</v>
      </c>
      <c r="B357" s="13" t="s">
        <v>25</v>
      </c>
      <c r="C357" s="13">
        <v>118400.0</v>
      </c>
      <c r="D357" s="14" t="str">
        <f t="shared" si="1"/>
        <v> VfS/EmailMarketing/20221204/Sales_60%/4564 </v>
      </c>
      <c r="E357" s="14" t="str">
        <f t="shared" si="2"/>
        <v>VfS/EmailMarketing/20221204/Sales_60%/4564</v>
      </c>
      <c r="F357" s="14" t="str">
        <f t="shared" si="3"/>
        <v>Vfs/Emailmarketing/20221204/Sales_60%/4564</v>
      </c>
      <c r="G357" s="14" t="str">
        <f>IFERROR(__xludf.DUMMYFUNCTION("split(F357,""/"")"),"Vfs")</f>
        <v>Vfs</v>
      </c>
      <c r="H357" s="14" t="str">
        <f>IFERROR(__xludf.DUMMYFUNCTION("""COMPUTED_VALUE"""),"Emailmarketing")</f>
        <v>Emailmarketing</v>
      </c>
      <c r="I357" s="14">
        <f>IFERROR(__xludf.DUMMYFUNCTION("""COMPUTED_VALUE"""),2.0221204E7)</f>
        <v>20221204</v>
      </c>
      <c r="J357" s="14" t="str">
        <f>IFERROR(__xludf.DUMMYFUNCTION("""COMPUTED_VALUE"""),"Sales_60%")</f>
        <v>Sales_60%</v>
      </c>
      <c r="K357" s="14">
        <f>IFERROR(__xludf.DUMMYFUNCTION("""COMPUTED_VALUE"""),4564.0)</f>
        <v>4564</v>
      </c>
      <c r="L357" s="14" t="str">
        <f t="shared" si="4"/>
        <v>Emailmarketing</v>
      </c>
      <c r="M357" s="14" t="str">
        <f t="shared" si="5"/>
        <v>VFS</v>
      </c>
    </row>
    <row r="358">
      <c r="A358" s="8" t="s">
        <v>128</v>
      </c>
      <c r="B358" s="13" t="s">
        <v>25</v>
      </c>
      <c r="C358" s="13">
        <v>103300.0</v>
      </c>
      <c r="D358" s="14" t="str">
        <f t="shared" si="1"/>
        <v> NEFT/SocialMedia/20221207/premium_quality_shoes/4565 </v>
      </c>
      <c r="E358" s="14" t="str">
        <f t="shared" si="2"/>
        <v>NEFT/SocialMedia/20221207/premium_quality_shoes/4565</v>
      </c>
      <c r="F358" s="14" t="str">
        <f t="shared" si="3"/>
        <v>Neft/Socialmedia/20221207/Premium_Quality_Shoes/4565</v>
      </c>
      <c r="G358" s="14" t="str">
        <f>IFERROR(__xludf.DUMMYFUNCTION("split(F358,""/"")"),"Neft")</f>
        <v>Neft</v>
      </c>
      <c r="H358" s="14" t="str">
        <f>IFERROR(__xludf.DUMMYFUNCTION("""COMPUTED_VALUE"""),"Socialmedia")</f>
        <v>Socialmedia</v>
      </c>
      <c r="I358" s="14">
        <f>IFERROR(__xludf.DUMMYFUNCTION("""COMPUTED_VALUE"""),2.0221207E7)</f>
        <v>20221207</v>
      </c>
      <c r="J358" s="14" t="str">
        <f>IFERROR(__xludf.DUMMYFUNCTION("""COMPUTED_VALUE"""),"Premium_Quality_Shoes")</f>
        <v>Premium_Quality_Shoes</v>
      </c>
      <c r="K358" s="14">
        <f>IFERROR(__xludf.DUMMYFUNCTION("""COMPUTED_VALUE"""),4565.0)</f>
        <v>4565</v>
      </c>
      <c r="L358" s="14" t="str">
        <f t="shared" si="4"/>
        <v>Socialmedia</v>
      </c>
      <c r="M358" s="14" t="str">
        <f t="shared" si="5"/>
        <v>NEFT</v>
      </c>
    </row>
    <row r="359">
      <c r="A359" s="8" t="s">
        <v>129</v>
      </c>
      <c r="B359" s="13" t="s">
        <v>25</v>
      </c>
      <c r="C359" s="13">
        <v>109300.0</v>
      </c>
      <c r="D359" s="14" t="str">
        <f t="shared" si="1"/>
        <v> CHQ/Offline &amp;/20221210/items_below_500/4566 </v>
      </c>
      <c r="E359" s="14" t="str">
        <f t="shared" si="2"/>
        <v>CHQ/Offline &amp;/20221210/items_below_500/4566</v>
      </c>
      <c r="F359" s="14" t="str">
        <f t="shared" si="3"/>
        <v>Chq/Offline &amp;/20221210/Items_Below_500/4566</v>
      </c>
      <c r="G359" s="14" t="str">
        <f>IFERROR(__xludf.DUMMYFUNCTION("split(F359,""/"")"),"Chq")</f>
        <v>Chq</v>
      </c>
      <c r="H359" s="14" t="str">
        <f>IFERROR(__xludf.DUMMYFUNCTION("""COMPUTED_VALUE"""),"Offline &amp;")</f>
        <v>Offline &amp;</v>
      </c>
      <c r="I359" s="14">
        <f>IFERROR(__xludf.DUMMYFUNCTION("""COMPUTED_VALUE"""),2.022121E7)</f>
        <v>20221210</v>
      </c>
      <c r="J359" s="14" t="str">
        <f>IFERROR(__xludf.DUMMYFUNCTION("""COMPUTED_VALUE"""),"Items_Below_500")</f>
        <v>Items_Below_500</v>
      </c>
      <c r="K359" s="14">
        <f>IFERROR(__xludf.DUMMYFUNCTION("""COMPUTED_VALUE"""),4566.0)</f>
        <v>4566</v>
      </c>
      <c r="L359" s="14" t="str">
        <f t="shared" si="4"/>
        <v>Offline</v>
      </c>
      <c r="M359" s="14" t="str">
        <f t="shared" si="5"/>
        <v>CHQ</v>
      </c>
    </row>
    <row r="360">
      <c r="A360" s="8" t="s">
        <v>130</v>
      </c>
      <c r="B360" s="13" t="s">
        <v>25</v>
      </c>
      <c r="C360" s="13">
        <v>99200.0</v>
      </c>
      <c r="D360" s="14" t="str">
        <f t="shared" si="1"/>
        <v> VfS/AffiliateLink/20221213/buy_one_get_one/3455 </v>
      </c>
      <c r="E360" s="14" t="str">
        <f t="shared" si="2"/>
        <v>VfS/AffiliateLink/20221213/buy_one_get_one/3455</v>
      </c>
      <c r="F360" s="14" t="str">
        <f t="shared" si="3"/>
        <v>Vfs/Affiliatelink/20221213/Buy_One_Get_One/3455</v>
      </c>
      <c r="G360" s="14" t="str">
        <f>IFERROR(__xludf.DUMMYFUNCTION("split(F360,""/"")"),"Vfs")</f>
        <v>Vfs</v>
      </c>
      <c r="H360" s="14" t="str">
        <f>IFERROR(__xludf.DUMMYFUNCTION("""COMPUTED_VALUE"""),"Affiliatelink")</f>
        <v>Affiliatelink</v>
      </c>
      <c r="I360" s="14">
        <f>IFERROR(__xludf.DUMMYFUNCTION("""COMPUTED_VALUE"""),2.0221213E7)</f>
        <v>20221213</v>
      </c>
      <c r="J360" s="14" t="str">
        <f>IFERROR(__xludf.DUMMYFUNCTION("""COMPUTED_VALUE"""),"Buy_One_Get_One")</f>
        <v>Buy_One_Get_One</v>
      </c>
      <c r="K360" s="14">
        <f>IFERROR(__xludf.DUMMYFUNCTION("""COMPUTED_VALUE"""),3455.0)</f>
        <v>3455</v>
      </c>
      <c r="L360" s="14" t="str">
        <f t="shared" si="4"/>
        <v>Affiliatelink</v>
      </c>
      <c r="M360" s="14" t="str">
        <f t="shared" si="5"/>
        <v>VFS</v>
      </c>
    </row>
    <row r="361">
      <c r="A361" s="8" t="s">
        <v>131</v>
      </c>
      <c r="B361" s="13" t="s">
        <v>25</v>
      </c>
      <c r="C361" s="13">
        <v>48800.0</v>
      </c>
      <c r="D361" s="14" t="str">
        <f t="shared" si="1"/>
        <v> VIN/SearchEngine/20221216/Jeans_under_999/5666 </v>
      </c>
      <c r="E361" s="14" t="str">
        <f t="shared" si="2"/>
        <v>VIN/SearchEngine/20221216/Jeans_under_999/5666</v>
      </c>
      <c r="F361" s="14" t="str">
        <f t="shared" si="3"/>
        <v>Vin/Searchengine/20221216/Jeans_Under_999/5666</v>
      </c>
      <c r="G361" s="14" t="str">
        <f>IFERROR(__xludf.DUMMYFUNCTION("split(F361,""/"")"),"Vin")</f>
        <v>Vin</v>
      </c>
      <c r="H361" s="14" t="str">
        <f>IFERROR(__xludf.DUMMYFUNCTION("""COMPUTED_VALUE"""),"Searchengine")</f>
        <v>Searchengine</v>
      </c>
      <c r="I361" s="14">
        <f>IFERROR(__xludf.DUMMYFUNCTION("""COMPUTED_VALUE"""),2.0221216E7)</f>
        <v>20221216</v>
      </c>
      <c r="J361" s="14" t="str">
        <f>IFERROR(__xludf.DUMMYFUNCTION("""COMPUTED_VALUE"""),"Jeans_Under_999")</f>
        <v>Jeans_Under_999</v>
      </c>
      <c r="K361" s="14">
        <f>IFERROR(__xludf.DUMMYFUNCTION("""COMPUTED_VALUE"""),5666.0)</f>
        <v>5666</v>
      </c>
      <c r="L361" s="14" t="str">
        <f t="shared" si="4"/>
        <v>Searchengine</v>
      </c>
      <c r="M361" s="14" t="str">
        <f t="shared" si="5"/>
        <v>VIN</v>
      </c>
    </row>
    <row r="362">
      <c r="A362" s="8" t="s">
        <v>132</v>
      </c>
      <c r="B362" s="13" t="s">
        <v>25</v>
      </c>
      <c r="C362" s="13">
        <v>63500.0</v>
      </c>
      <c r="D362" s="14" t="str">
        <f t="shared" si="1"/>
        <v> NEFT/OnlineDisplay/20221219/premium_tshirt/5676 </v>
      </c>
      <c r="E362" s="14" t="str">
        <f t="shared" si="2"/>
        <v>NEFT/OnlineDisplay/20221219/premium_tshirt/5676</v>
      </c>
      <c r="F362" s="14" t="str">
        <f t="shared" si="3"/>
        <v>Neft/Onlinedisplay/20221219/Premium_Tshirt/5676</v>
      </c>
      <c r="G362" s="14" t="str">
        <f>IFERROR(__xludf.DUMMYFUNCTION("split(F362,""/"")"),"Neft")</f>
        <v>Neft</v>
      </c>
      <c r="H362" s="14" t="str">
        <f>IFERROR(__xludf.DUMMYFUNCTION("""COMPUTED_VALUE"""),"Onlinedisplay")</f>
        <v>Onlinedisplay</v>
      </c>
      <c r="I362" s="14">
        <f>IFERROR(__xludf.DUMMYFUNCTION("""COMPUTED_VALUE"""),2.0221219E7)</f>
        <v>20221219</v>
      </c>
      <c r="J362" s="14" t="str">
        <f>IFERROR(__xludf.DUMMYFUNCTION("""COMPUTED_VALUE"""),"Premium_Tshirt")</f>
        <v>Premium_Tshirt</v>
      </c>
      <c r="K362" s="14">
        <f>IFERROR(__xludf.DUMMYFUNCTION("""COMPUTED_VALUE"""),5676.0)</f>
        <v>5676</v>
      </c>
      <c r="L362" s="14" t="str">
        <f t="shared" si="4"/>
        <v>Onlinedisplay</v>
      </c>
      <c r="M362" s="14" t="str">
        <f t="shared" si="5"/>
        <v>NEFT</v>
      </c>
    </row>
    <row r="363">
      <c r="A363" s="8" t="s">
        <v>133</v>
      </c>
      <c r="B363" s="13" t="s">
        <v>25</v>
      </c>
      <c r="C363" s="13">
        <v>76600.0</v>
      </c>
      <c r="D363" s="14" t="str">
        <f t="shared" si="1"/>
        <v> CHQ/EmailMarketing &amp;/20221222/Sales_60%/4564 </v>
      </c>
      <c r="E363" s="14" t="str">
        <f t="shared" si="2"/>
        <v>CHQ/EmailMarketing &amp;/20221222/Sales_60%/4564</v>
      </c>
      <c r="F363" s="14" t="str">
        <f t="shared" si="3"/>
        <v>Chq/Emailmarketing &amp;/20221222/Sales_60%/4564</v>
      </c>
      <c r="G363" s="14" t="str">
        <f>IFERROR(__xludf.DUMMYFUNCTION("split(F363,""/"")"),"Chq")</f>
        <v>Chq</v>
      </c>
      <c r="H363" s="14" t="str">
        <f>IFERROR(__xludf.DUMMYFUNCTION("""COMPUTED_VALUE"""),"Emailmarketing &amp;")</f>
        <v>Emailmarketing &amp;</v>
      </c>
      <c r="I363" s="14">
        <f>IFERROR(__xludf.DUMMYFUNCTION("""COMPUTED_VALUE"""),2.0221222E7)</f>
        <v>20221222</v>
      </c>
      <c r="J363" s="14" t="str">
        <f>IFERROR(__xludf.DUMMYFUNCTION("""COMPUTED_VALUE"""),"Sales_60%")</f>
        <v>Sales_60%</v>
      </c>
      <c r="K363" s="14">
        <f>IFERROR(__xludf.DUMMYFUNCTION("""COMPUTED_VALUE"""),4564.0)</f>
        <v>4564</v>
      </c>
      <c r="L363" s="14" t="str">
        <f t="shared" si="4"/>
        <v>Emailmarketing</v>
      </c>
      <c r="M363" s="14" t="str">
        <f t="shared" si="5"/>
        <v>CHQ</v>
      </c>
    </row>
    <row r="364">
      <c r="A364" s="8" t="s">
        <v>134</v>
      </c>
      <c r="B364" s="13" t="s">
        <v>25</v>
      </c>
      <c r="C364" s="13">
        <v>97500.0</v>
      </c>
      <c r="D364" s="14" t="str">
        <f t="shared" si="1"/>
        <v> VfS/SocialMedia/20221225/premium_quality_shoes/4565 </v>
      </c>
      <c r="E364" s="14" t="str">
        <f t="shared" si="2"/>
        <v>VfS/SocialMedia/20221225/premium_quality_shoes/4565</v>
      </c>
      <c r="F364" s="14" t="str">
        <f t="shared" si="3"/>
        <v>Vfs/Socialmedia/20221225/Premium_Quality_Shoes/4565</v>
      </c>
      <c r="G364" s="14" t="str">
        <f>IFERROR(__xludf.DUMMYFUNCTION("split(F364,""/"")"),"Vfs")</f>
        <v>Vfs</v>
      </c>
      <c r="H364" s="14" t="str">
        <f>IFERROR(__xludf.DUMMYFUNCTION("""COMPUTED_VALUE"""),"Socialmedia")</f>
        <v>Socialmedia</v>
      </c>
      <c r="I364" s="14">
        <f>IFERROR(__xludf.DUMMYFUNCTION("""COMPUTED_VALUE"""),2.0221225E7)</f>
        <v>20221225</v>
      </c>
      <c r="J364" s="14" t="str">
        <f>IFERROR(__xludf.DUMMYFUNCTION("""COMPUTED_VALUE"""),"Premium_Quality_Shoes")</f>
        <v>Premium_Quality_Shoes</v>
      </c>
      <c r="K364" s="14">
        <f>IFERROR(__xludf.DUMMYFUNCTION("""COMPUTED_VALUE"""),4565.0)</f>
        <v>4565</v>
      </c>
      <c r="L364" s="14" t="str">
        <f t="shared" si="4"/>
        <v>Socialmedia</v>
      </c>
      <c r="M364" s="14" t="str">
        <f t="shared" si="5"/>
        <v>VFS</v>
      </c>
    </row>
    <row r="365">
      <c r="A365" s="8" t="s">
        <v>135</v>
      </c>
      <c r="B365" s="13" t="s">
        <v>25</v>
      </c>
      <c r="C365" s="13">
        <v>33800.0</v>
      </c>
      <c r="D365" s="14" t="str">
        <f t="shared" si="1"/>
        <v> VIN/OfflINe &amp;/20221228/items_below_500/4566 </v>
      </c>
      <c r="E365" s="14" t="str">
        <f t="shared" si="2"/>
        <v>VIN/OfflINe &amp;/20221228/items_below_500/4566</v>
      </c>
      <c r="F365" s="14" t="str">
        <f t="shared" si="3"/>
        <v>Vin/Offline &amp;/20221228/Items_Below_500/4566</v>
      </c>
      <c r="G365" s="14" t="str">
        <f>IFERROR(__xludf.DUMMYFUNCTION("split(F365,""/"")"),"Vin")</f>
        <v>Vin</v>
      </c>
      <c r="H365" s="14" t="str">
        <f>IFERROR(__xludf.DUMMYFUNCTION("""COMPUTED_VALUE"""),"Offline &amp;")</f>
        <v>Offline &amp;</v>
      </c>
      <c r="I365" s="14">
        <f>IFERROR(__xludf.DUMMYFUNCTION("""COMPUTED_VALUE"""),2.0221228E7)</f>
        <v>20221228</v>
      </c>
      <c r="J365" s="14" t="str">
        <f>IFERROR(__xludf.DUMMYFUNCTION("""COMPUTED_VALUE"""),"Items_Below_500")</f>
        <v>Items_Below_500</v>
      </c>
      <c r="K365" s="14">
        <f>IFERROR(__xludf.DUMMYFUNCTION("""COMPUTED_VALUE"""),4566.0)</f>
        <v>4566</v>
      </c>
      <c r="L365" s="14" t="str">
        <f t="shared" si="4"/>
        <v>Offline</v>
      </c>
      <c r="M365" s="14" t="str">
        <f t="shared" si="5"/>
        <v>VIN</v>
      </c>
    </row>
    <row r="366">
      <c r="A366" s="8" t="s">
        <v>136</v>
      </c>
      <c r="B366" s="13" t="s">
        <v>11</v>
      </c>
      <c r="C366" s="13">
        <v>84700.0</v>
      </c>
      <c r="D366" s="14" t="str">
        <f t="shared" si="1"/>
        <v> CHQ/OnlineDisplay/20221001/premium_tshirt/5676 </v>
      </c>
      <c r="E366" s="14" t="str">
        <f t="shared" si="2"/>
        <v>CHQ/OnlineDisplay/20221001/premium_tshirt/5676</v>
      </c>
      <c r="F366" s="14" t="str">
        <f t="shared" si="3"/>
        <v>Chq/Onlinedisplay/20221001/Premium_Tshirt/5676</v>
      </c>
      <c r="G366" s="14" t="str">
        <f>IFERROR(__xludf.DUMMYFUNCTION("split(F366,""/"")"),"Chq")</f>
        <v>Chq</v>
      </c>
      <c r="H366" s="14" t="str">
        <f>IFERROR(__xludf.DUMMYFUNCTION("""COMPUTED_VALUE"""),"Onlinedisplay")</f>
        <v>Onlinedisplay</v>
      </c>
      <c r="I366" s="14">
        <f>IFERROR(__xludf.DUMMYFUNCTION("""COMPUTED_VALUE"""),2.0221001E7)</f>
        <v>20221001</v>
      </c>
      <c r="J366" s="14" t="str">
        <f>IFERROR(__xludf.DUMMYFUNCTION("""COMPUTED_VALUE"""),"Premium_Tshirt")</f>
        <v>Premium_Tshirt</v>
      </c>
      <c r="K366" s="14">
        <f>IFERROR(__xludf.DUMMYFUNCTION("""COMPUTED_VALUE"""),5676.0)</f>
        <v>5676</v>
      </c>
      <c r="L366" s="14" t="str">
        <f t="shared" si="4"/>
        <v>Onlinedisplay</v>
      </c>
      <c r="M366" s="14" t="str">
        <f t="shared" si="5"/>
        <v>CHQ</v>
      </c>
    </row>
    <row r="367">
      <c r="A367" s="8" t="s">
        <v>137</v>
      </c>
      <c r="B367" s="13" t="s">
        <v>11</v>
      </c>
      <c r="C367" s="13">
        <v>68300.0</v>
      </c>
      <c r="D367" s="14" t="str">
        <f t="shared" si="1"/>
        <v> VfS/EmailMarketing/20221004/Sales_60%/4564 </v>
      </c>
      <c r="E367" s="14" t="str">
        <f t="shared" si="2"/>
        <v>VfS/EmailMarketing/20221004/Sales_60%/4564</v>
      </c>
      <c r="F367" s="14" t="str">
        <f t="shared" si="3"/>
        <v>Vfs/Emailmarketing/20221004/Sales_60%/4564</v>
      </c>
      <c r="G367" s="14" t="str">
        <f>IFERROR(__xludf.DUMMYFUNCTION("split(F367,""/"")"),"Vfs")</f>
        <v>Vfs</v>
      </c>
      <c r="H367" s="14" t="str">
        <f>IFERROR(__xludf.DUMMYFUNCTION("""COMPUTED_VALUE"""),"Emailmarketing")</f>
        <v>Emailmarketing</v>
      </c>
      <c r="I367" s="14">
        <f>IFERROR(__xludf.DUMMYFUNCTION("""COMPUTED_VALUE"""),2.0221004E7)</f>
        <v>20221004</v>
      </c>
      <c r="J367" s="14" t="str">
        <f>IFERROR(__xludf.DUMMYFUNCTION("""COMPUTED_VALUE"""),"Sales_60%")</f>
        <v>Sales_60%</v>
      </c>
      <c r="K367" s="14">
        <f>IFERROR(__xludf.DUMMYFUNCTION("""COMPUTED_VALUE"""),4564.0)</f>
        <v>4564</v>
      </c>
      <c r="L367" s="14" t="str">
        <f t="shared" si="4"/>
        <v>Emailmarketing</v>
      </c>
      <c r="M367" s="14" t="str">
        <f t="shared" si="5"/>
        <v>VFS</v>
      </c>
    </row>
    <row r="368">
      <c r="A368" s="8" t="s">
        <v>138</v>
      </c>
      <c r="B368" s="13" t="s">
        <v>11</v>
      </c>
      <c r="C368" s="13">
        <v>44800.0</v>
      </c>
      <c r="D368" s="14" t="str">
        <f t="shared" si="1"/>
        <v> NEFT/SocialMedia/20221007/premium_quality_shoes/4565 </v>
      </c>
      <c r="E368" s="14" t="str">
        <f t="shared" si="2"/>
        <v>NEFT/SocialMedia/20221007/premium_quality_shoes/4565</v>
      </c>
      <c r="F368" s="14" t="str">
        <f t="shared" si="3"/>
        <v>Neft/Socialmedia/20221007/Premium_Quality_Shoes/4565</v>
      </c>
      <c r="G368" s="14" t="str">
        <f>IFERROR(__xludf.DUMMYFUNCTION("split(F368,""/"")"),"Neft")</f>
        <v>Neft</v>
      </c>
      <c r="H368" s="14" t="str">
        <f>IFERROR(__xludf.DUMMYFUNCTION("""COMPUTED_VALUE"""),"Socialmedia")</f>
        <v>Socialmedia</v>
      </c>
      <c r="I368" s="14">
        <f>IFERROR(__xludf.DUMMYFUNCTION("""COMPUTED_VALUE"""),2.0221007E7)</f>
        <v>20221007</v>
      </c>
      <c r="J368" s="14" t="str">
        <f>IFERROR(__xludf.DUMMYFUNCTION("""COMPUTED_VALUE"""),"Premium_Quality_Shoes")</f>
        <v>Premium_Quality_Shoes</v>
      </c>
      <c r="K368" s="14">
        <f>IFERROR(__xludf.DUMMYFUNCTION("""COMPUTED_VALUE"""),4565.0)</f>
        <v>4565</v>
      </c>
      <c r="L368" s="14" t="str">
        <f t="shared" si="4"/>
        <v>Socialmedia</v>
      </c>
      <c r="M368" s="14" t="str">
        <f t="shared" si="5"/>
        <v>NEFT</v>
      </c>
    </row>
    <row r="369">
      <c r="A369" s="8" t="s">
        <v>139</v>
      </c>
      <c r="B369" s="13" t="s">
        <v>11</v>
      </c>
      <c r="C369" s="13">
        <v>76500.0</v>
      </c>
      <c r="D369" s="14" t="str">
        <f t="shared" si="1"/>
        <v> CHQ/Offline &amp;/20221010/items_below_500/4566 </v>
      </c>
      <c r="E369" s="14" t="str">
        <f t="shared" si="2"/>
        <v>CHQ/Offline &amp;/20221010/items_below_500/4566</v>
      </c>
      <c r="F369" s="14" t="str">
        <f t="shared" si="3"/>
        <v>Chq/Offline &amp;/20221010/Items_Below_500/4566</v>
      </c>
      <c r="G369" s="14" t="str">
        <f>IFERROR(__xludf.DUMMYFUNCTION("split(F369,""/"")"),"Chq")</f>
        <v>Chq</v>
      </c>
      <c r="H369" s="14" t="str">
        <f>IFERROR(__xludf.DUMMYFUNCTION("""COMPUTED_VALUE"""),"Offline &amp;")</f>
        <v>Offline &amp;</v>
      </c>
      <c r="I369" s="14">
        <f>IFERROR(__xludf.DUMMYFUNCTION("""COMPUTED_VALUE"""),2.022101E7)</f>
        <v>20221010</v>
      </c>
      <c r="J369" s="14" t="str">
        <f>IFERROR(__xludf.DUMMYFUNCTION("""COMPUTED_VALUE"""),"Items_Below_500")</f>
        <v>Items_Below_500</v>
      </c>
      <c r="K369" s="14">
        <f>IFERROR(__xludf.DUMMYFUNCTION("""COMPUTED_VALUE"""),4566.0)</f>
        <v>4566</v>
      </c>
      <c r="L369" s="14" t="str">
        <f t="shared" si="4"/>
        <v>Offline</v>
      </c>
      <c r="M369" s="14" t="str">
        <f t="shared" si="5"/>
        <v>CHQ</v>
      </c>
    </row>
    <row r="370">
      <c r="A370" s="8" t="s">
        <v>156</v>
      </c>
      <c r="B370" s="13" t="s">
        <v>11</v>
      </c>
      <c r="C370" s="13">
        <v>64800.0</v>
      </c>
      <c r="D370" s="14" t="str">
        <f t="shared" si="1"/>
        <v> VfS/AffiliateLink/20221013/buy_one_get_one/3455 </v>
      </c>
      <c r="E370" s="14" t="str">
        <f t="shared" si="2"/>
        <v>VfS/AffiliateLink/20221013/buy_one_get_one/3455</v>
      </c>
      <c r="F370" s="14" t="str">
        <f t="shared" si="3"/>
        <v>Vfs/Affiliatelink/20221013/Buy_One_Get_One/3455</v>
      </c>
      <c r="G370" s="14" t="str">
        <f>IFERROR(__xludf.DUMMYFUNCTION("split(F370,""/"")"),"Vfs")</f>
        <v>Vfs</v>
      </c>
      <c r="H370" s="14" t="str">
        <f>IFERROR(__xludf.DUMMYFUNCTION("""COMPUTED_VALUE"""),"Affiliatelink")</f>
        <v>Affiliatelink</v>
      </c>
      <c r="I370" s="14">
        <f>IFERROR(__xludf.DUMMYFUNCTION("""COMPUTED_VALUE"""),2.0221013E7)</f>
        <v>20221013</v>
      </c>
      <c r="J370" s="14" t="str">
        <f>IFERROR(__xludf.DUMMYFUNCTION("""COMPUTED_VALUE"""),"Buy_One_Get_One")</f>
        <v>Buy_One_Get_One</v>
      </c>
      <c r="K370" s="14">
        <f>IFERROR(__xludf.DUMMYFUNCTION("""COMPUTED_VALUE"""),3455.0)</f>
        <v>3455</v>
      </c>
      <c r="L370" s="14" t="str">
        <f t="shared" si="4"/>
        <v>Affiliatelink</v>
      </c>
      <c r="M370" s="14" t="str">
        <f t="shared" si="5"/>
        <v>VFS</v>
      </c>
    </row>
    <row r="371">
      <c r="A371" s="8" t="s">
        <v>141</v>
      </c>
      <c r="B371" s="13" t="s">
        <v>11</v>
      </c>
      <c r="C371" s="13">
        <v>94200.0</v>
      </c>
      <c r="D371" s="14" t="str">
        <f t="shared" si="1"/>
        <v> VIN/SearchEngine/20221016/Jeans_under_999/5666 </v>
      </c>
      <c r="E371" s="14" t="str">
        <f t="shared" si="2"/>
        <v>VIN/SearchEngine/20221016/Jeans_under_999/5666</v>
      </c>
      <c r="F371" s="14" t="str">
        <f t="shared" si="3"/>
        <v>Vin/Searchengine/20221016/Jeans_Under_999/5666</v>
      </c>
      <c r="G371" s="14" t="str">
        <f>IFERROR(__xludf.DUMMYFUNCTION("split(F371,""/"")"),"Vin")</f>
        <v>Vin</v>
      </c>
      <c r="H371" s="14" t="str">
        <f>IFERROR(__xludf.DUMMYFUNCTION("""COMPUTED_VALUE"""),"Searchengine")</f>
        <v>Searchengine</v>
      </c>
      <c r="I371" s="14">
        <f>IFERROR(__xludf.DUMMYFUNCTION("""COMPUTED_VALUE"""),2.0221016E7)</f>
        <v>20221016</v>
      </c>
      <c r="J371" s="14" t="str">
        <f>IFERROR(__xludf.DUMMYFUNCTION("""COMPUTED_VALUE"""),"Jeans_Under_999")</f>
        <v>Jeans_Under_999</v>
      </c>
      <c r="K371" s="14">
        <f>IFERROR(__xludf.DUMMYFUNCTION("""COMPUTED_VALUE"""),5666.0)</f>
        <v>5666</v>
      </c>
      <c r="L371" s="14" t="str">
        <f t="shared" si="4"/>
        <v>Searchengine</v>
      </c>
      <c r="M371" s="14" t="str">
        <f t="shared" si="5"/>
        <v>VIN</v>
      </c>
    </row>
    <row r="372">
      <c r="A372" s="8" t="s">
        <v>142</v>
      </c>
      <c r="B372" s="13" t="s">
        <v>11</v>
      </c>
      <c r="C372" s="8">
        <v>11100.0</v>
      </c>
      <c r="D372" s="14" t="str">
        <f t="shared" si="1"/>
        <v> NEFT/OnlineDisplay/20221019/premium_tshirt/5676 </v>
      </c>
      <c r="E372" s="14" t="str">
        <f t="shared" si="2"/>
        <v>NEFT/OnlineDisplay/20221019/premium_tshirt/5676</v>
      </c>
      <c r="F372" s="14" t="str">
        <f t="shared" si="3"/>
        <v>Neft/Onlinedisplay/20221019/Premium_Tshirt/5676</v>
      </c>
      <c r="G372" s="14" t="str">
        <f>IFERROR(__xludf.DUMMYFUNCTION("split(F372,""/"")"),"Neft")</f>
        <v>Neft</v>
      </c>
      <c r="H372" s="14" t="str">
        <f>IFERROR(__xludf.DUMMYFUNCTION("""COMPUTED_VALUE"""),"Onlinedisplay")</f>
        <v>Onlinedisplay</v>
      </c>
      <c r="I372" s="14">
        <f>IFERROR(__xludf.DUMMYFUNCTION("""COMPUTED_VALUE"""),2.0221019E7)</f>
        <v>20221019</v>
      </c>
      <c r="J372" s="14" t="str">
        <f>IFERROR(__xludf.DUMMYFUNCTION("""COMPUTED_VALUE"""),"Premium_Tshirt")</f>
        <v>Premium_Tshirt</v>
      </c>
      <c r="K372" s="14">
        <f>IFERROR(__xludf.DUMMYFUNCTION("""COMPUTED_VALUE"""),5676.0)</f>
        <v>5676</v>
      </c>
      <c r="L372" s="14" t="str">
        <f t="shared" si="4"/>
        <v>Onlinedisplay</v>
      </c>
      <c r="M372" s="14" t="str">
        <f t="shared" si="5"/>
        <v>NEFT</v>
      </c>
    </row>
    <row r="373">
      <c r="A373" s="8" t="s">
        <v>143</v>
      </c>
      <c r="B373" s="13" t="s">
        <v>11</v>
      </c>
      <c r="C373" s="13">
        <v>85000.0</v>
      </c>
      <c r="D373" s="14" t="str">
        <f t="shared" si="1"/>
        <v> CHQ/EmailMarketing &amp;/20221022/Sales_60%/4564 </v>
      </c>
      <c r="E373" s="14" t="str">
        <f t="shared" si="2"/>
        <v>CHQ/EmailMarketing &amp;/20221022/Sales_60%/4564</v>
      </c>
      <c r="F373" s="14" t="str">
        <f t="shared" si="3"/>
        <v>Chq/Emailmarketing &amp;/20221022/Sales_60%/4564</v>
      </c>
      <c r="G373" s="14" t="str">
        <f>IFERROR(__xludf.DUMMYFUNCTION("split(F373,""/"")"),"Chq")</f>
        <v>Chq</v>
      </c>
      <c r="H373" s="14" t="str">
        <f>IFERROR(__xludf.DUMMYFUNCTION("""COMPUTED_VALUE"""),"Emailmarketing &amp;")</f>
        <v>Emailmarketing &amp;</v>
      </c>
      <c r="I373" s="14">
        <f>IFERROR(__xludf.DUMMYFUNCTION("""COMPUTED_VALUE"""),2.0221022E7)</f>
        <v>20221022</v>
      </c>
      <c r="J373" s="14" t="str">
        <f>IFERROR(__xludf.DUMMYFUNCTION("""COMPUTED_VALUE"""),"Sales_60%")</f>
        <v>Sales_60%</v>
      </c>
      <c r="K373" s="14">
        <f>IFERROR(__xludf.DUMMYFUNCTION("""COMPUTED_VALUE"""),4564.0)</f>
        <v>4564</v>
      </c>
      <c r="L373" s="14" t="str">
        <f t="shared" si="4"/>
        <v>Emailmarketing</v>
      </c>
      <c r="M373" s="14" t="str">
        <f t="shared" si="5"/>
        <v>CHQ</v>
      </c>
    </row>
    <row r="374">
      <c r="A374" s="8" t="s">
        <v>144</v>
      </c>
      <c r="B374" s="13" t="s">
        <v>11</v>
      </c>
      <c r="C374" s="13">
        <v>46400.0</v>
      </c>
      <c r="D374" s="14" t="str">
        <f t="shared" si="1"/>
        <v> VfS/SocialMedia/20221025/premium_quality_shoes/4565 </v>
      </c>
      <c r="E374" s="14" t="str">
        <f t="shared" si="2"/>
        <v>VfS/SocialMedia/20221025/premium_quality_shoes/4565</v>
      </c>
      <c r="F374" s="14" t="str">
        <f t="shared" si="3"/>
        <v>Vfs/Socialmedia/20221025/Premium_Quality_Shoes/4565</v>
      </c>
      <c r="G374" s="14" t="str">
        <f>IFERROR(__xludf.DUMMYFUNCTION("split(F374,""/"")"),"Vfs")</f>
        <v>Vfs</v>
      </c>
      <c r="H374" s="14" t="str">
        <f>IFERROR(__xludf.DUMMYFUNCTION("""COMPUTED_VALUE"""),"Socialmedia")</f>
        <v>Socialmedia</v>
      </c>
      <c r="I374" s="14">
        <f>IFERROR(__xludf.DUMMYFUNCTION("""COMPUTED_VALUE"""),2.0221025E7)</f>
        <v>20221025</v>
      </c>
      <c r="J374" s="14" t="str">
        <f>IFERROR(__xludf.DUMMYFUNCTION("""COMPUTED_VALUE"""),"Premium_Quality_Shoes")</f>
        <v>Premium_Quality_Shoes</v>
      </c>
      <c r="K374" s="14">
        <f>IFERROR(__xludf.DUMMYFUNCTION("""COMPUTED_VALUE"""),4565.0)</f>
        <v>4565</v>
      </c>
      <c r="L374" s="14" t="str">
        <f t="shared" si="4"/>
        <v>Socialmedia</v>
      </c>
      <c r="M374" s="14" t="str">
        <f t="shared" si="5"/>
        <v>VFS</v>
      </c>
    </row>
    <row r="375">
      <c r="A375" s="8" t="s">
        <v>145</v>
      </c>
      <c r="B375" s="13" t="s">
        <v>11</v>
      </c>
      <c r="C375" s="13">
        <v>89100.0</v>
      </c>
      <c r="D375" s="14" t="str">
        <f t="shared" si="1"/>
        <v> VIN/OfflINe &amp;/20221028/items_below_500/4566 </v>
      </c>
      <c r="E375" s="14" t="str">
        <f t="shared" si="2"/>
        <v>VIN/OfflINe &amp;/20221028/items_below_500/4566</v>
      </c>
      <c r="F375" s="14" t="str">
        <f t="shared" si="3"/>
        <v>Vin/Offline &amp;/20221028/Items_Below_500/4566</v>
      </c>
      <c r="G375" s="14" t="str">
        <f>IFERROR(__xludf.DUMMYFUNCTION("split(F375,""/"")"),"Vin")</f>
        <v>Vin</v>
      </c>
      <c r="H375" s="14" t="str">
        <f>IFERROR(__xludf.DUMMYFUNCTION("""COMPUTED_VALUE"""),"Offline &amp;")</f>
        <v>Offline &amp;</v>
      </c>
      <c r="I375" s="14">
        <f>IFERROR(__xludf.DUMMYFUNCTION("""COMPUTED_VALUE"""),2.0221028E7)</f>
        <v>20221028</v>
      </c>
      <c r="J375" s="14" t="str">
        <f>IFERROR(__xludf.DUMMYFUNCTION("""COMPUTED_VALUE"""),"Items_Below_500")</f>
        <v>Items_Below_500</v>
      </c>
      <c r="K375" s="14">
        <f>IFERROR(__xludf.DUMMYFUNCTION("""COMPUTED_VALUE"""),4566.0)</f>
        <v>4566</v>
      </c>
      <c r="L375" s="14" t="str">
        <f t="shared" si="4"/>
        <v>Offline</v>
      </c>
      <c r="M375" s="14" t="str">
        <f t="shared" si="5"/>
        <v>VIN</v>
      </c>
    </row>
    <row r="376">
      <c r="A376" s="8" t="s">
        <v>146</v>
      </c>
      <c r="B376" s="13" t="s">
        <v>24</v>
      </c>
      <c r="C376" s="8">
        <v>10300.0</v>
      </c>
      <c r="D376" s="14" t="str">
        <f t="shared" si="1"/>
        <v> CHQ/OnlineDisplay/20221101/premium_tshirt/5676 </v>
      </c>
      <c r="E376" s="14" t="str">
        <f t="shared" si="2"/>
        <v>CHQ/OnlineDisplay/20221101/premium_tshirt/5676</v>
      </c>
      <c r="F376" s="14" t="str">
        <f t="shared" si="3"/>
        <v>Chq/Onlinedisplay/20221101/Premium_Tshirt/5676</v>
      </c>
      <c r="G376" s="14" t="str">
        <f>IFERROR(__xludf.DUMMYFUNCTION("split(F376,""/"")"),"Chq")</f>
        <v>Chq</v>
      </c>
      <c r="H376" s="14" t="str">
        <f>IFERROR(__xludf.DUMMYFUNCTION("""COMPUTED_VALUE"""),"Onlinedisplay")</f>
        <v>Onlinedisplay</v>
      </c>
      <c r="I376" s="14">
        <f>IFERROR(__xludf.DUMMYFUNCTION("""COMPUTED_VALUE"""),2.0221101E7)</f>
        <v>20221101</v>
      </c>
      <c r="J376" s="14" t="str">
        <f>IFERROR(__xludf.DUMMYFUNCTION("""COMPUTED_VALUE"""),"Premium_Tshirt")</f>
        <v>Premium_Tshirt</v>
      </c>
      <c r="K376" s="14">
        <f>IFERROR(__xludf.DUMMYFUNCTION("""COMPUTED_VALUE"""),5676.0)</f>
        <v>5676</v>
      </c>
      <c r="L376" s="14" t="str">
        <f t="shared" si="4"/>
        <v>Onlinedisplay</v>
      </c>
      <c r="M376" s="14" t="str">
        <f t="shared" si="5"/>
        <v>CHQ</v>
      </c>
    </row>
    <row r="377">
      <c r="A377" s="8" t="s">
        <v>147</v>
      </c>
      <c r="B377" s="13" t="s">
        <v>24</v>
      </c>
      <c r="C377" s="13">
        <v>39800.0</v>
      </c>
      <c r="D377" s="14" t="str">
        <f t="shared" si="1"/>
        <v> VfS/EmailMarketing/20221104/Sales_60%/4564 </v>
      </c>
      <c r="E377" s="14" t="str">
        <f t="shared" si="2"/>
        <v>VfS/EmailMarketing/20221104/Sales_60%/4564</v>
      </c>
      <c r="F377" s="14" t="str">
        <f t="shared" si="3"/>
        <v>Vfs/Emailmarketing/20221104/Sales_60%/4564</v>
      </c>
      <c r="G377" s="14" t="str">
        <f>IFERROR(__xludf.DUMMYFUNCTION("split(F377,""/"")"),"Vfs")</f>
        <v>Vfs</v>
      </c>
      <c r="H377" s="14" t="str">
        <f>IFERROR(__xludf.DUMMYFUNCTION("""COMPUTED_VALUE"""),"Emailmarketing")</f>
        <v>Emailmarketing</v>
      </c>
      <c r="I377" s="14">
        <f>IFERROR(__xludf.DUMMYFUNCTION("""COMPUTED_VALUE"""),2.0221104E7)</f>
        <v>20221104</v>
      </c>
      <c r="J377" s="14" t="str">
        <f>IFERROR(__xludf.DUMMYFUNCTION("""COMPUTED_VALUE"""),"Sales_60%")</f>
        <v>Sales_60%</v>
      </c>
      <c r="K377" s="14">
        <f>IFERROR(__xludf.DUMMYFUNCTION("""COMPUTED_VALUE"""),4564.0)</f>
        <v>4564</v>
      </c>
      <c r="L377" s="14" t="str">
        <f t="shared" si="4"/>
        <v>Emailmarketing</v>
      </c>
      <c r="M377" s="14" t="str">
        <f t="shared" si="5"/>
        <v>VFS</v>
      </c>
    </row>
    <row r="378">
      <c r="A378" s="8" t="s">
        <v>148</v>
      </c>
      <c r="B378" s="13" t="s">
        <v>24</v>
      </c>
      <c r="C378" s="8">
        <v>12830.0</v>
      </c>
      <c r="D378" s="14" t="str">
        <f t="shared" si="1"/>
        <v> NEFT/SocialMedia/20221107/premium_quality_shoes/4565 </v>
      </c>
      <c r="E378" s="14" t="str">
        <f t="shared" si="2"/>
        <v>NEFT/SocialMedia/20221107/premium_quality_shoes/4565</v>
      </c>
      <c r="F378" s="14" t="str">
        <f t="shared" si="3"/>
        <v>Neft/Socialmedia/20221107/Premium_Quality_Shoes/4565</v>
      </c>
      <c r="G378" s="14" t="str">
        <f>IFERROR(__xludf.DUMMYFUNCTION("split(F378,""/"")"),"Neft")</f>
        <v>Neft</v>
      </c>
      <c r="H378" s="14" t="str">
        <f>IFERROR(__xludf.DUMMYFUNCTION("""COMPUTED_VALUE"""),"Socialmedia")</f>
        <v>Socialmedia</v>
      </c>
      <c r="I378" s="14">
        <f>IFERROR(__xludf.DUMMYFUNCTION("""COMPUTED_VALUE"""),2.0221107E7)</f>
        <v>20221107</v>
      </c>
      <c r="J378" s="14" t="str">
        <f>IFERROR(__xludf.DUMMYFUNCTION("""COMPUTED_VALUE"""),"Premium_Quality_Shoes")</f>
        <v>Premium_Quality_Shoes</v>
      </c>
      <c r="K378" s="14">
        <f>IFERROR(__xludf.DUMMYFUNCTION("""COMPUTED_VALUE"""),4565.0)</f>
        <v>4565</v>
      </c>
      <c r="L378" s="14" t="str">
        <f t="shared" si="4"/>
        <v>Socialmedia</v>
      </c>
      <c r="M378" s="14" t="str">
        <f t="shared" si="5"/>
        <v>NEFT</v>
      </c>
    </row>
    <row r="379">
      <c r="A379" s="8" t="s">
        <v>149</v>
      </c>
      <c r="B379" s="13" t="s">
        <v>24</v>
      </c>
      <c r="C379" s="8">
        <v>10580.0</v>
      </c>
      <c r="D379" s="14" t="str">
        <f t="shared" si="1"/>
        <v> CHQ/Offline &amp;/20221110/items_below_500/4566 </v>
      </c>
      <c r="E379" s="14" t="str">
        <f t="shared" si="2"/>
        <v>CHQ/Offline &amp;/20221110/items_below_500/4566</v>
      </c>
      <c r="F379" s="14" t="str">
        <f t="shared" si="3"/>
        <v>Chq/Offline &amp;/20221110/Items_Below_500/4566</v>
      </c>
      <c r="G379" s="14" t="str">
        <f>IFERROR(__xludf.DUMMYFUNCTION("split(F379,""/"")"),"Chq")</f>
        <v>Chq</v>
      </c>
      <c r="H379" s="14" t="str">
        <f>IFERROR(__xludf.DUMMYFUNCTION("""COMPUTED_VALUE"""),"Offline &amp;")</f>
        <v>Offline &amp;</v>
      </c>
      <c r="I379" s="14">
        <f>IFERROR(__xludf.DUMMYFUNCTION("""COMPUTED_VALUE"""),2.022111E7)</f>
        <v>20221110</v>
      </c>
      <c r="J379" s="14" t="str">
        <f>IFERROR(__xludf.DUMMYFUNCTION("""COMPUTED_VALUE"""),"Items_Below_500")</f>
        <v>Items_Below_500</v>
      </c>
      <c r="K379" s="14">
        <f>IFERROR(__xludf.DUMMYFUNCTION("""COMPUTED_VALUE"""),4566.0)</f>
        <v>4566</v>
      </c>
      <c r="L379" s="14" t="str">
        <f t="shared" si="4"/>
        <v>Offline</v>
      </c>
      <c r="M379" s="14" t="str">
        <f t="shared" si="5"/>
        <v>CHQ</v>
      </c>
    </row>
    <row r="380">
      <c r="A380" s="8" t="s">
        <v>150</v>
      </c>
      <c r="B380" s="13" t="s">
        <v>24</v>
      </c>
      <c r="C380" s="13">
        <v>39200.0</v>
      </c>
      <c r="D380" s="14" t="str">
        <f t="shared" si="1"/>
        <v> VfS/AffiliateLink/20221113/buy_one_get_one/3455 </v>
      </c>
      <c r="E380" s="14" t="str">
        <f t="shared" si="2"/>
        <v>VfS/AffiliateLink/20221113/buy_one_get_one/3455</v>
      </c>
      <c r="F380" s="14" t="str">
        <f t="shared" si="3"/>
        <v>Vfs/Affiliatelink/20221113/Buy_One_Get_One/3455</v>
      </c>
      <c r="G380" s="14" t="str">
        <f>IFERROR(__xludf.DUMMYFUNCTION("split(F380,""/"")"),"Vfs")</f>
        <v>Vfs</v>
      </c>
      <c r="H380" s="14" t="str">
        <f>IFERROR(__xludf.DUMMYFUNCTION("""COMPUTED_VALUE"""),"Affiliatelink")</f>
        <v>Affiliatelink</v>
      </c>
      <c r="I380" s="14">
        <f>IFERROR(__xludf.DUMMYFUNCTION("""COMPUTED_VALUE"""),2.0221113E7)</f>
        <v>20221113</v>
      </c>
      <c r="J380" s="14" t="str">
        <f>IFERROR(__xludf.DUMMYFUNCTION("""COMPUTED_VALUE"""),"Buy_One_Get_One")</f>
        <v>Buy_One_Get_One</v>
      </c>
      <c r="K380" s="14">
        <f>IFERROR(__xludf.DUMMYFUNCTION("""COMPUTED_VALUE"""),3455.0)</f>
        <v>3455</v>
      </c>
      <c r="L380" s="14" t="str">
        <f t="shared" si="4"/>
        <v>Affiliatelink</v>
      </c>
      <c r="M380" s="14" t="str">
        <f t="shared" si="5"/>
        <v>VFS</v>
      </c>
    </row>
    <row r="381">
      <c r="A381" s="8" t="s">
        <v>151</v>
      </c>
      <c r="B381" s="13" t="s">
        <v>24</v>
      </c>
      <c r="C381" s="13">
        <v>90500.0</v>
      </c>
      <c r="D381" s="14" t="str">
        <f t="shared" si="1"/>
        <v> VIN/SearchEngine/20221116/Jeans_under_999/5666 </v>
      </c>
      <c r="E381" s="14" t="str">
        <f t="shared" si="2"/>
        <v>VIN/SearchEngine/20221116/Jeans_under_999/5666</v>
      </c>
      <c r="F381" s="14" t="str">
        <f t="shared" si="3"/>
        <v>Vin/Searchengine/20221116/Jeans_Under_999/5666</v>
      </c>
      <c r="G381" s="14" t="str">
        <f>IFERROR(__xludf.DUMMYFUNCTION("split(F381,""/"")"),"Vin")</f>
        <v>Vin</v>
      </c>
      <c r="H381" s="14" t="str">
        <f>IFERROR(__xludf.DUMMYFUNCTION("""COMPUTED_VALUE"""),"Searchengine")</f>
        <v>Searchengine</v>
      </c>
      <c r="I381" s="14">
        <f>IFERROR(__xludf.DUMMYFUNCTION("""COMPUTED_VALUE"""),2.0221116E7)</f>
        <v>20221116</v>
      </c>
      <c r="J381" s="14" t="str">
        <f>IFERROR(__xludf.DUMMYFUNCTION("""COMPUTED_VALUE"""),"Jeans_Under_999")</f>
        <v>Jeans_Under_999</v>
      </c>
      <c r="K381" s="14">
        <f>IFERROR(__xludf.DUMMYFUNCTION("""COMPUTED_VALUE"""),5666.0)</f>
        <v>5666</v>
      </c>
      <c r="L381" s="14" t="str">
        <f t="shared" si="4"/>
        <v>Searchengine</v>
      </c>
      <c r="M381" s="14" t="str">
        <f t="shared" si="5"/>
        <v>VIN</v>
      </c>
    </row>
    <row r="382">
      <c r="A382" s="8" t="s">
        <v>152</v>
      </c>
      <c r="B382" s="13" t="s">
        <v>24</v>
      </c>
      <c r="C382" s="13">
        <v>84800.0</v>
      </c>
      <c r="D382" s="14" t="str">
        <f t="shared" si="1"/>
        <v> NEFT/OnlineDisplay/20221119/premium_tshirt/5676 </v>
      </c>
      <c r="E382" s="14" t="str">
        <f t="shared" si="2"/>
        <v>NEFT/OnlineDisplay/20221119/premium_tshirt/5676</v>
      </c>
      <c r="F382" s="14" t="str">
        <f t="shared" si="3"/>
        <v>Neft/Onlinedisplay/20221119/Premium_Tshirt/5676</v>
      </c>
      <c r="G382" s="14" t="str">
        <f>IFERROR(__xludf.DUMMYFUNCTION("split(F382,""/"")"),"Neft")</f>
        <v>Neft</v>
      </c>
      <c r="H382" s="14" t="str">
        <f>IFERROR(__xludf.DUMMYFUNCTION("""COMPUTED_VALUE"""),"Onlinedisplay")</f>
        <v>Onlinedisplay</v>
      </c>
      <c r="I382" s="14">
        <f>IFERROR(__xludf.DUMMYFUNCTION("""COMPUTED_VALUE"""),2.0221119E7)</f>
        <v>20221119</v>
      </c>
      <c r="J382" s="14" t="str">
        <f>IFERROR(__xludf.DUMMYFUNCTION("""COMPUTED_VALUE"""),"Premium_Tshirt")</f>
        <v>Premium_Tshirt</v>
      </c>
      <c r="K382" s="14">
        <f>IFERROR(__xludf.DUMMYFUNCTION("""COMPUTED_VALUE"""),5676.0)</f>
        <v>5676</v>
      </c>
      <c r="L382" s="14" t="str">
        <f t="shared" si="4"/>
        <v>Onlinedisplay</v>
      </c>
      <c r="M382" s="14" t="str">
        <f t="shared" si="5"/>
        <v>NEFT</v>
      </c>
    </row>
    <row r="383">
      <c r="A383" s="8" t="s">
        <v>153</v>
      </c>
      <c r="B383" s="13" t="s">
        <v>24</v>
      </c>
      <c r="C383" s="13">
        <v>78200.0</v>
      </c>
      <c r="D383" s="14" t="str">
        <f t="shared" si="1"/>
        <v> CHQ/EmailMarketing &amp;/20221122/Sales_60%/4564 </v>
      </c>
      <c r="E383" s="14" t="str">
        <f t="shared" si="2"/>
        <v>CHQ/EmailMarketing &amp;/20221122/Sales_60%/4564</v>
      </c>
      <c r="F383" s="14" t="str">
        <f t="shared" si="3"/>
        <v>Chq/Emailmarketing &amp;/20221122/Sales_60%/4564</v>
      </c>
      <c r="G383" s="14" t="str">
        <f>IFERROR(__xludf.DUMMYFUNCTION("split(F383,""/"")"),"Chq")</f>
        <v>Chq</v>
      </c>
      <c r="H383" s="14" t="str">
        <f>IFERROR(__xludf.DUMMYFUNCTION("""COMPUTED_VALUE"""),"Emailmarketing &amp;")</f>
        <v>Emailmarketing &amp;</v>
      </c>
      <c r="I383" s="14">
        <f>IFERROR(__xludf.DUMMYFUNCTION("""COMPUTED_VALUE"""),2.0221122E7)</f>
        <v>20221122</v>
      </c>
      <c r="J383" s="14" t="str">
        <f>IFERROR(__xludf.DUMMYFUNCTION("""COMPUTED_VALUE"""),"Sales_60%")</f>
        <v>Sales_60%</v>
      </c>
      <c r="K383" s="14">
        <f>IFERROR(__xludf.DUMMYFUNCTION("""COMPUTED_VALUE"""),4564.0)</f>
        <v>4564</v>
      </c>
      <c r="L383" s="14" t="str">
        <f t="shared" si="4"/>
        <v>Emailmarketing</v>
      </c>
      <c r="M383" s="14" t="str">
        <f t="shared" si="5"/>
        <v>CHQ</v>
      </c>
    </row>
    <row r="384">
      <c r="A384" s="8" t="s">
        <v>154</v>
      </c>
      <c r="B384" s="13" t="s">
        <v>24</v>
      </c>
      <c r="C384" s="13">
        <v>66200.0</v>
      </c>
      <c r="D384" s="14" t="str">
        <f t="shared" si="1"/>
        <v> VfS/SocialMedia/20221125/premium_quality_shoes/4565 </v>
      </c>
      <c r="E384" s="14" t="str">
        <f t="shared" si="2"/>
        <v>VfS/SocialMedia/20221125/premium_quality_shoes/4565</v>
      </c>
      <c r="F384" s="14" t="str">
        <f t="shared" si="3"/>
        <v>Vfs/Socialmedia/20221125/Premium_Quality_Shoes/4565</v>
      </c>
      <c r="G384" s="14" t="str">
        <f>IFERROR(__xludf.DUMMYFUNCTION("split(F384,""/"")"),"Vfs")</f>
        <v>Vfs</v>
      </c>
      <c r="H384" s="14" t="str">
        <f>IFERROR(__xludf.DUMMYFUNCTION("""COMPUTED_VALUE"""),"Socialmedia")</f>
        <v>Socialmedia</v>
      </c>
      <c r="I384" s="14">
        <f>IFERROR(__xludf.DUMMYFUNCTION("""COMPUTED_VALUE"""),2.0221125E7)</f>
        <v>20221125</v>
      </c>
      <c r="J384" s="14" t="str">
        <f>IFERROR(__xludf.DUMMYFUNCTION("""COMPUTED_VALUE"""),"Premium_Quality_Shoes")</f>
        <v>Premium_Quality_Shoes</v>
      </c>
      <c r="K384" s="14">
        <f>IFERROR(__xludf.DUMMYFUNCTION("""COMPUTED_VALUE"""),4565.0)</f>
        <v>4565</v>
      </c>
      <c r="L384" s="14" t="str">
        <f t="shared" si="4"/>
        <v>Socialmedia</v>
      </c>
      <c r="M384" s="14" t="str">
        <f t="shared" si="5"/>
        <v>VFS</v>
      </c>
    </row>
    <row r="385">
      <c r="A385" s="8" t="s">
        <v>155</v>
      </c>
      <c r="B385" s="13" t="s">
        <v>24</v>
      </c>
      <c r="C385" s="13">
        <v>82500.0</v>
      </c>
      <c r="D385" s="14" t="str">
        <f t="shared" si="1"/>
        <v> VIN/OfflINe &amp;/20221128/items_below_500/4566 </v>
      </c>
      <c r="E385" s="14" t="str">
        <f t="shared" si="2"/>
        <v>VIN/OfflINe &amp;/20221128/items_below_500/4566</v>
      </c>
      <c r="F385" s="14" t="str">
        <f t="shared" si="3"/>
        <v>Vin/Offline &amp;/20221128/Items_Below_500/4566</v>
      </c>
      <c r="G385" s="14" t="str">
        <f>IFERROR(__xludf.DUMMYFUNCTION("split(F385,""/"")"),"Vin")</f>
        <v>Vin</v>
      </c>
      <c r="H385" s="14" t="str">
        <f>IFERROR(__xludf.DUMMYFUNCTION("""COMPUTED_VALUE"""),"Offline &amp;")</f>
        <v>Offline &amp;</v>
      </c>
      <c r="I385" s="14">
        <f>IFERROR(__xludf.DUMMYFUNCTION("""COMPUTED_VALUE"""),2.0221128E7)</f>
        <v>20221128</v>
      </c>
      <c r="J385" s="14" t="str">
        <f>IFERROR(__xludf.DUMMYFUNCTION("""COMPUTED_VALUE"""),"Items_Below_500")</f>
        <v>Items_Below_500</v>
      </c>
      <c r="K385" s="14">
        <f>IFERROR(__xludf.DUMMYFUNCTION("""COMPUTED_VALUE"""),4566.0)</f>
        <v>4566</v>
      </c>
      <c r="L385" s="14" t="str">
        <f t="shared" si="4"/>
        <v>Offline</v>
      </c>
      <c r="M385" s="14" t="str">
        <f t="shared" si="5"/>
        <v>VIN</v>
      </c>
    </row>
    <row r="386">
      <c r="A386" s="8" t="s">
        <v>126</v>
      </c>
      <c r="B386" s="13" t="s">
        <v>25</v>
      </c>
      <c r="C386" s="13">
        <v>67400.0</v>
      </c>
      <c r="D386" s="14" t="str">
        <f t="shared" si="1"/>
        <v> CHQ/OnlineDisplay/20221201/premium_tshirt/5676 </v>
      </c>
      <c r="E386" s="14" t="str">
        <f t="shared" si="2"/>
        <v>CHQ/OnlineDisplay/20221201/premium_tshirt/5676</v>
      </c>
      <c r="F386" s="14" t="str">
        <f t="shared" si="3"/>
        <v>Chq/Onlinedisplay/20221201/Premium_Tshirt/5676</v>
      </c>
      <c r="G386" s="14" t="str">
        <f>IFERROR(__xludf.DUMMYFUNCTION("split(F386,""/"")"),"Chq")</f>
        <v>Chq</v>
      </c>
      <c r="H386" s="14" t="str">
        <f>IFERROR(__xludf.DUMMYFUNCTION("""COMPUTED_VALUE"""),"Onlinedisplay")</f>
        <v>Onlinedisplay</v>
      </c>
      <c r="I386" s="14">
        <f>IFERROR(__xludf.DUMMYFUNCTION("""COMPUTED_VALUE"""),2.0221201E7)</f>
        <v>20221201</v>
      </c>
      <c r="J386" s="14" t="str">
        <f>IFERROR(__xludf.DUMMYFUNCTION("""COMPUTED_VALUE"""),"Premium_Tshirt")</f>
        <v>Premium_Tshirt</v>
      </c>
      <c r="K386" s="14">
        <f>IFERROR(__xludf.DUMMYFUNCTION("""COMPUTED_VALUE"""),5676.0)</f>
        <v>5676</v>
      </c>
      <c r="L386" s="14" t="str">
        <f t="shared" si="4"/>
        <v>Onlinedisplay</v>
      </c>
      <c r="M386" s="14" t="str">
        <f t="shared" si="5"/>
        <v>CHQ</v>
      </c>
    </row>
    <row r="387">
      <c r="A387" s="8" t="s">
        <v>127</v>
      </c>
      <c r="B387" s="13" t="s">
        <v>25</v>
      </c>
      <c r="C387" s="13">
        <v>69400.0</v>
      </c>
      <c r="D387" s="14" t="str">
        <f t="shared" si="1"/>
        <v> VfS/EmailMarketing/20221204/Sales_60%/4564 </v>
      </c>
      <c r="E387" s="14" t="str">
        <f t="shared" si="2"/>
        <v>VfS/EmailMarketing/20221204/Sales_60%/4564</v>
      </c>
      <c r="F387" s="14" t="str">
        <f t="shared" si="3"/>
        <v>Vfs/Emailmarketing/20221204/Sales_60%/4564</v>
      </c>
      <c r="G387" s="14" t="str">
        <f>IFERROR(__xludf.DUMMYFUNCTION("split(F387,""/"")"),"Vfs")</f>
        <v>Vfs</v>
      </c>
      <c r="H387" s="14" t="str">
        <f>IFERROR(__xludf.DUMMYFUNCTION("""COMPUTED_VALUE"""),"Emailmarketing")</f>
        <v>Emailmarketing</v>
      </c>
      <c r="I387" s="14">
        <f>IFERROR(__xludf.DUMMYFUNCTION("""COMPUTED_VALUE"""),2.0221204E7)</f>
        <v>20221204</v>
      </c>
      <c r="J387" s="14" t="str">
        <f>IFERROR(__xludf.DUMMYFUNCTION("""COMPUTED_VALUE"""),"Sales_60%")</f>
        <v>Sales_60%</v>
      </c>
      <c r="K387" s="14">
        <f>IFERROR(__xludf.DUMMYFUNCTION("""COMPUTED_VALUE"""),4564.0)</f>
        <v>4564</v>
      </c>
      <c r="L387" s="14" t="str">
        <f t="shared" si="4"/>
        <v>Emailmarketing</v>
      </c>
      <c r="M387" s="14" t="str">
        <f t="shared" si="5"/>
        <v>VFS</v>
      </c>
    </row>
    <row r="388">
      <c r="A388" s="8" t="s">
        <v>128</v>
      </c>
      <c r="B388" s="13" t="s">
        <v>25</v>
      </c>
      <c r="C388" s="13">
        <v>115800.0</v>
      </c>
      <c r="D388" s="14" t="str">
        <f t="shared" si="1"/>
        <v> NEFT/SocialMedia/20221207/premium_quality_shoes/4565 </v>
      </c>
      <c r="E388" s="14" t="str">
        <f t="shared" si="2"/>
        <v>NEFT/SocialMedia/20221207/premium_quality_shoes/4565</v>
      </c>
      <c r="F388" s="14" t="str">
        <f t="shared" si="3"/>
        <v>Neft/Socialmedia/20221207/Premium_Quality_Shoes/4565</v>
      </c>
      <c r="G388" s="14" t="str">
        <f>IFERROR(__xludf.DUMMYFUNCTION("split(F388,""/"")"),"Neft")</f>
        <v>Neft</v>
      </c>
      <c r="H388" s="14" t="str">
        <f>IFERROR(__xludf.DUMMYFUNCTION("""COMPUTED_VALUE"""),"Socialmedia")</f>
        <v>Socialmedia</v>
      </c>
      <c r="I388" s="14">
        <f>IFERROR(__xludf.DUMMYFUNCTION("""COMPUTED_VALUE"""),2.0221207E7)</f>
        <v>20221207</v>
      </c>
      <c r="J388" s="14" t="str">
        <f>IFERROR(__xludf.DUMMYFUNCTION("""COMPUTED_VALUE"""),"Premium_Quality_Shoes")</f>
        <v>Premium_Quality_Shoes</v>
      </c>
      <c r="K388" s="14">
        <f>IFERROR(__xludf.DUMMYFUNCTION("""COMPUTED_VALUE"""),4565.0)</f>
        <v>4565</v>
      </c>
      <c r="L388" s="14" t="str">
        <f t="shared" si="4"/>
        <v>Socialmedia</v>
      </c>
      <c r="M388" s="14" t="str">
        <f t="shared" si="5"/>
        <v>NEFT</v>
      </c>
    </row>
    <row r="389">
      <c r="A389" s="8" t="s">
        <v>129</v>
      </c>
      <c r="B389" s="13" t="s">
        <v>25</v>
      </c>
      <c r="C389" s="13">
        <v>88500.0</v>
      </c>
      <c r="D389" s="14" t="str">
        <f t="shared" si="1"/>
        <v> CHQ/Offline &amp;/20221210/items_below_500/4566 </v>
      </c>
      <c r="E389" s="14" t="str">
        <f t="shared" si="2"/>
        <v>CHQ/Offline &amp;/20221210/items_below_500/4566</v>
      </c>
      <c r="F389" s="14" t="str">
        <f t="shared" si="3"/>
        <v>Chq/Offline &amp;/20221210/Items_Below_500/4566</v>
      </c>
      <c r="G389" s="14" t="str">
        <f>IFERROR(__xludf.DUMMYFUNCTION("split(F389,""/"")"),"Chq")</f>
        <v>Chq</v>
      </c>
      <c r="H389" s="14" t="str">
        <f>IFERROR(__xludf.DUMMYFUNCTION("""COMPUTED_VALUE"""),"Offline &amp;")</f>
        <v>Offline &amp;</v>
      </c>
      <c r="I389" s="14">
        <f>IFERROR(__xludf.DUMMYFUNCTION("""COMPUTED_VALUE"""),2.022121E7)</f>
        <v>20221210</v>
      </c>
      <c r="J389" s="14" t="str">
        <f>IFERROR(__xludf.DUMMYFUNCTION("""COMPUTED_VALUE"""),"Items_Below_500")</f>
        <v>Items_Below_500</v>
      </c>
      <c r="K389" s="14">
        <f>IFERROR(__xludf.DUMMYFUNCTION("""COMPUTED_VALUE"""),4566.0)</f>
        <v>4566</v>
      </c>
      <c r="L389" s="14" t="str">
        <f t="shared" si="4"/>
        <v>Offline</v>
      </c>
      <c r="M389" s="14" t="str">
        <f t="shared" si="5"/>
        <v>CHQ</v>
      </c>
    </row>
    <row r="390">
      <c r="A390" s="8" t="s">
        <v>130</v>
      </c>
      <c r="B390" s="13" t="s">
        <v>25</v>
      </c>
      <c r="C390" s="13">
        <v>85500.0</v>
      </c>
      <c r="D390" s="14" t="str">
        <f t="shared" si="1"/>
        <v> VfS/AffiliateLink/20221213/buy_one_get_one/3455 </v>
      </c>
      <c r="E390" s="14" t="str">
        <f t="shared" si="2"/>
        <v>VfS/AffiliateLink/20221213/buy_one_get_one/3455</v>
      </c>
      <c r="F390" s="14" t="str">
        <f t="shared" si="3"/>
        <v>Vfs/Affiliatelink/20221213/Buy_One_Get_One/3455</v>
      </c>
      <c r="G390" s="14" t="str">
        <f>IFERROR(__xludf.DUMMYFUNCTION("split(F390,""/"")"),"Vfs")</f>
        <v>Vfs</v>
      </c>
      <c r="H390" s="14" t="str">
        <f>IFERROR(__xludf.DUMMYFUNCTION("""COMPUTED_VALUE"""),"Affiliatelink")</f>
        <v>Affiliatelink</v>
      </c>
      <c r="I390" s="14">
        <f>IFERROR(__xludf.DUMMYFUNCTION("""COMPUTED_VALUE"""),2.0221213E7)</f>
        <v>20221213</v>
      </c>
      <c r="J390" s="14" t="str">
        <f>IFERROR(__xludf.DUMMYFUNCTION("""COMPUTED_VALUE"""),"Buy_One_Get_One")</f>
        <v>Buy_One_Get_One</v>
      </c>
      <c r="K390" s="14">
        <f>IFERROR(__xludf.DUMMYFUNCTION("""COMPUTED_VALUE"""),3455.0)</f>
        <v>3455</v>
      </c>
      <c r="L390" s="14" t="str">
        <f t="shared" si="4"/>
        <v>Affiliatelink</v>
      </c>
      <c r="M390" s="14" t="str">
        <f t="shared" si="5"/>
        <v>VFS</v>
      </c>
    </row>
    <row r="391">
      <c r="A391" s="8" t="s">
        <v>131</v>
      </c>
      <c r="B391" s="13" t="s">
        <v>25</v>
      </c>
      <c r="C391" s="13">
        <v>43200.0</v>
      </c>
      <c r="D391" s="14" t="str">
        <f t="shared" si="1"/>
        <v> VIN/SearchEngine/20221216/Jeans_under_999/5666 </v>
      </c>
      <c r="E391" s="14" t="str">
        <f t="shared" si="2"/>
        <v>VIN/SearchEngine/20221216/Jeans_under_999/5666</v>
      </c>
      <c r="F391" s="14" t="str">
        <f t="shared" si="3"/>
        <v>Vin/Searchengine/20221216/Jeans_Under_999/5666</v>
      </c>
      <c r="G391" s="14" t="str">
        <f>IFERROR(__xludf.DUMMYFUNCTION("split(F391,""/"")"),"Vin")</f>
        <v>Vin</v>
      </c>
      <c r="H391" s="14" t="str">
        <f>IFERROR(__xludf.DUMMYFUNCTION("""COMPUTED_VALUE"""),"Searchengine")</f>
        <v>Searchengine</v>
      </c>
      <c r="I391" s="14">
        <f>IFERROR(__xludf.DUMMYFUNCTION("""COMPUTED_VALUE"""),2.0221216E7)</f>
        <v>20221216</v>
      </c>
      <c r="J391" s="14" t="str">
        <f>IFERROR(__xludf.DUMMYFUNCTION("""COMPUTED_VALUE"""),"Jeans_Under_999")</f>
        <v>Jeans_Under_999</v>
      </c>
      <c r="K391" s="14">
        <f>IFERROR(__xludf.DUMMYFUNCTION("""COMPUTED_VALUE"""),5666.0)</f>
        <v>5666</v>
      </c>
      <c r="L391" s="14" t="str">
        <f t="shared" si="4"/>
        <v>Searchengine</v>
      </c>
      <c r="M391" s="14" t="str">
        <f t="shared" si="5"/>
        <v>VIN</v>
      </c>
    </row>
    <row r="392">
      <c r="A392" s="8" t="s">
        <v>132</v>
      </c>
      <c r="B392" s="13" t="s">
        <v>25</v>
      </c>
      <c r="C392" s="13">
        <v>46400.0</v>
      </c>
      <c r="D392" s="14" t="str">
        <f t="shared" si="1"/>
        <v> NEFT/OnlineDisplay/20221219/premium_tshirt/5676 </v>
      </c>
      <c r="E392" s="14" t="str">
        <f t="shared" si="2"/>
        <v>NEFT/OnlineDisplay/20221219/premium_tshirt/5676</v>
      </c>
      <c r="F392" s="14" t="str">
        <f t="shared" si="3"/>
        <v>Neft/Onlinedisplay/20221219/Premium_Tshirt/5676</v>
      </c>
      <c r="G392" s="14" t="str">
        <f>IFERROR(__xludf.DUMMYFUNCTION("split(F392,""/"")"),"Neft")</f>
        <v>Neft</v>
      </c>
      <c r="H392" s="14" t="str">
        <f>IFERROR(__xludf.DUMMYFUNCTION("""COMPUTED_VALUE"""),"Onlinedisplay")</f>
        <v>Onlinedisplay</v>
      </c>
      <c r="I392" s="14">
        <f>IFERROR(__xludf.DUMMYFUNCTION("""COMPUTED_VALUE"""),2.0221219E7)</f>
        <v>20221219</v>
      </c>
      <c r="J392" s="14" t="str">
        <f>IFERROR(__xludf.DUMMYFUNCTION("""COMPUTED_VALUE"""),"Premium_Tshirt")</f>
        <v>Premium_Tshirt</v>
      </c>
      <c r="K392" s="14">
        <f>IFERROR(__xludf.DUMMYFUNCTION("""COMPUTED_VALUE"""),5676.0)</f>
        <v>5676</v>
      </c>
      <c r="L392" s="14" t="str">
        <f t="shared" si="4"/>
        <v>Onlinedisplay</v>
      </c>
      <c r="M392" s="14" t="str">
        <f t="shared" si="5"/>
        <v>NEFT</v>
      </c>
    </row>
    <row r="393">
      <c r="A393" s="8" t="s">
        <v>133</v>
      </c>
      <c r="B393" s="13" t="s">
        <v>25</v>
      </c>
      <c r="C393" s="13">
        <v>54800.0</v>
      </c>
      <c r="D393" s="14" t="str">
        <f t="shared" si="1"/>
        <v> CHQ/EmailMarketing &amp;/20221222/Sales_60%/4564 </v>
      </c>
      <c r="E393" s="14" t="str">
        <f t="shared" si="2"/>
        <v>CHQ/EmailMarketing &amp;/20221222/Sales_60%/4564</v>
      </c>
      <c r="F393" s="14" t="str">
        <f t="shared" si="3"/>
        <v>Chq/Emailmarketing &amp;/20221222/Sales_60%/4564</v>
      </c>
      <c r="G393" s="14" t="str">
        <f>IFERROR(__xludf.DUMMYFUNCTION("split(F393,""/"")"),"Chq")</f>
        <v>Chq</v>
      </c>
      <c r="H393" s="14" t="str">
        <f>IFERROR(__xludf.DUMMYFUNCTION("""COMPUTED_VALUE"""),"Emailmarketing &amp;")</f>
        <v>Emailmarketing &amp;</v>
      </c>
      <c r="I393" s="14">
        <f>IFERROR(__xludf.DUMMYFUNCTION("""COMPUTED_VALUE"""),2.0221222E7)</f>
        <v>20221222</v>
      </c>
      <c r="J393" s="14" t="str">
        <f>IFERROR(__xludf.DUMMYFUNCTION("""COMPUTED_VALUE"""),"Sales_60%")</f>
        <v>Sales_60%</v>
      </c>
      <c r="K393" s="14">
        <f>IFERROR(__xludf.DUMMYFUNCTION("""COMPUTED_VALUE"""),4564.0)</f>
        <v>4564</v>
      </c>
      <c r="L393" s="14" t="str">
        <f t="shared" si="4"/>
        <v>Emailmarketing</v>
      </c>
      <c r="M393" s="14" t="str">
        <f t="shared" si="5"/>
        <v>CHQ</v>
      </c>
    </row>
    <row r="394">
      <c r="A394" s="8" t="s">
        <v>134</v>
      </c>
      <c r="B394" s="13" t="s">
        <v>25</v>
      </c>
      <c r="C394" s="13">
        <v>96000.0</v>
      </c>
      <c r="D394" s="14" t="str">
        <f t="shared" si="1"/>
        <v> VfS/SocialMedia/20221225/premium_quality_shoes/4565 </v>
      </c>
      <c r="E394" s="14" t="str">
        <f t="shared" si="2"/>
        <v>VfS/SocialMedia/20221225/premium_quality_shoes/4565</v>
      </c>
      <c r="F394" s="14" t="str">
        <f t="shared" si="3"/>
        <v>Vfs/Socialmedia/20221225/Premium_Quality_Shoes/4565</v>
      </c>
      <c r="G394" s="14" t="str">
        <f>IFERROR(__xludf.DUMMYFUNCTION("split(F394,""/"")"),"Vfs")</f>
        <v>Vfs</v>
      </c>
      <c r="H394" s="14" t="str">
        <f>IFERROR(__xludf.DUMMYFUNCTION("""COMPUTED_VALUE"""),"Socialmedia")</f>
        <v>Socialmedia</v>
      </c>
      <c r="I394" s="14">
        <f>IFERROR(__xludf.DUMMYFUNCTION("""COMPUTED_VALUE"""),2.0221225E7)</f>
        <v>20221225</v>
      </c>
      <c r="J394" s="14" t="str">
        <f>IFERROR(__xludf.DUMMYFUNCTION("""COMPUTED_VALUE"""),"Premium_Quality_Shoes")</f>
        <v>Premium_Quality_Shoes</v>
      </c>
      <c r="K394" s="14">
        <f>IFERROR(__xludf.DUMMYFUNCTION("""COMPUTED_VALUE"""),4565.0)</f>
        <v>4565</v>
      </c>
      <c r="L394" s="14" t="str">
        <f t="shared" si="4"/>
        <v>Socialmedia</v>
      </c>
      <c r="M394" s="14" t="str">
        <f t="shared" si="5"/>
        <v>VFS</v>
      </c>
    </row>
    <row r="395">
      <c r="A395" s="8" t="s">
        <v>135</v>
      </c>
      <c r="B395" s="13" t="s">
        <v>25</v>
      </c>
      <c r="C395" s="13">
        <v>110900.0</v>
      </c>
      <c r="D395" s="14" t="str">
        <f t="shared" si="1"/>
        <v> VIN/OfflINe &amp;/20221228/items_below_500/4566 </v>
      </c>
      <c r="E395" s="14" t="str">
        <f t="shared" si="2"/>
        <v>VIN/OfflINe &amp;/20221228/items_below_500/4566</v>
      </c>
      <c r="F395" s="14" t="str">
        <f t="shared" si="3"/>
        <v>Vin/Offline &amp;/20221228/Items_Below_500/4566</v>
      </c>
      <c r="G395" s="14" t="str">
        <f>IFERROR(__xludf.DUMMYFUNCTION("split(F395,""/"")"),"Vin")</f>
        <v>Vin</v>
      </c>
      <c r="H395" s="14" t="str">
        <f>IFERROR(__xludf.DUMMYFUNCTION("""COMPUTED_VALUE"""),"Offline &amp;")</f>
        <v>Offline &amp;</v>
      </c>
      <c r="I395" s="14">
        <f>IFERROR(__xludf.DUMMYFUNCTION("""COMPUTED_VALUE"""),2.0221228E7)</f>
        <v>20221228</v>
      </c>
      <c r="J395" s="14" t="str">
        <f>IFERROR(__xludf.DUMMYFUNCTION("""COMPUTED_VALUE"""),"Items_Below_500")</f>
        <v>Items_Below_500</v>
      </c>
      <c r="K395" s="14">
        <f>IFERROR(__xludf.DUMMYFUNCTION("""COMPUTED_VALUE"""),4566.0)</f>
        <v>4566</v>
      </c>
      <c r="L395" s="14" t="str">
        <f t="shared" si="4"/>
        <v>Offline</v>
      </c>
      <c r="M395" s="14" t="str">
        <f t="shared" si="5"/>
        <v>VIN</v>
      </c>
    </row>
    <row r="396">
      <c r="A396" s="8" t="s">
        <v>136</v>
      </c>
      <c r="B396" s="13" t="s">
        <v>11</v>
      </c>
      <c r="C396" s="13">
        <v>72400.0</v>
      </c>
      <c r="D396" s="14" t="str">
        <f t="shared" si="1"/>
        <v> CHQ/OnlineDisplay/20221001/premium_tshirt/5676 </v>
      </c>
      <c r="E396" s="14" t="str">
        <f t="shared" si="2"/>
        <v>CHQ/OnlineDisplay/20221001/premium_tshirt/5676</v>
      </c>
      <c r="F396" s="14" t="str">
        <f t="shared" si="3"/>
        <v>Chq/Onlinedisplay/20221001/Premium_Tshirt/5676</v>
      </c>
      <c r="G396" s="14" t="str">
        <f>IFERROR(__xludf.DUMMYFUNCTION("split(F396,""/"")"),"Chq")</f>
        <v>Chq</v>
      </c>
      <c r="H396" s="14" t="str">
        <f>IFERROR(__xludf.DUMMYFUNCTION("""COMPUTED_VALUE"""),"Onlinedisplay")</f>
        <v>Onlinedisplay</v>
      </c>
      <c r="I396" s="14">
        <f>IFERROR(__xludf.DUMMYFUNCTION("""COMPUTED_VALUE"""),2.0221001E7)</f>
        <v>20221001</v>
      </c>
      <c r="J396" s="14" t="str">
        <f>IFERROR(__xludf.DUMMYFUNCTION("""COMPUTED_VALUE"""),"Premium_Tshirt")</f>
        <v>Premium_Tshirt</v>
      </c>
      <c r="K396" s="14">
        <f>IFERROR(__xludf.DUMMYFUNCTION("""COMPUTED_VALUE"""),5676.0)</f>
        <v>5676</v>
      </c>
      <c r="L396" s="14" t="str">
        <f t="shared" si="4"/>
        <v>Onlinedisplay</v>
      </c>
      <c r="M396" s="14" t="str">
        <f t="shared" si="5"/>
        <v>CHQ</v>
      </c>
    </row>
    <row r="397">
      <c r="A397" s="8" t="s">
        <v>137</v>
      </c>
      <c r="B397" s="13" t="s">
        <v>11</v>
      </c>
      <c r="C397" s="13">
        <v>98800.0</v>
      </c>
      <c r="D397" s="14" t="str">
        <f t="shared" si="1"/>
        <v> VfS/EmailMarketing/20221004/Sales_60%/4564 </v>
      </c>
      <c r="E397" s="14" t="str">
        <f t="shared" si="2"/>
        <v>VfS/EmailMarketing/20221004/Sales_60%/4564</v>
      </c>
      <c r="F397" s="14" t="str">
        <f t="shared" si="3"/>
        <v>Vfs/Emailmarketing/20221004/Sales_60%/4564</v>
      </c>
      <c r="G397" s="14" t="str">
        <f>IFERROR(__xludf.DUMMYFUNCTION("split(F397,""/"")"),"Vfs")</f>
        <v>Vfs</v>
      </c>
      <c r="H397" s="14" t="str">
        <f>IFERROR(__xludf.DUMMYFUNCTION("""COMPUTED_VALUE"""),"Emailmarketing")</f>
        <v>Emailmarketing</v>
      </c>
      <c r="I397" s="14">
        <f>IFERROR(__xludf.DUMMYFUNCTION("""COMPUTED_VALUE"""),2.0221004E7)</f>
        <v>20221004</v>
      </c>
      <c r="J397" s="14" t="str">
        <f>IFERROR(__xludf.DUMMYFUNCTION("""COMPUTED_VALUE"""),"Sales_60%")</f>
        <v>Sales_60%</v>
      </c>
      <c r="K397" s="14">
        <f>IFERROR(__xludf.DUMMYFUNCTION("""COMPUTED_VALUE"""),4564.0)</f>
        <v>4564</v>
      </c>
      <c r="L397" s="14" t="str">
        <f t="shared" si="4"/>
        <v>Emailmarketing</v>
      </c>
      <c r="M397" s="14" t="str">
        <f t="shared" si="5"/>
        <v>VFS</v>
      </c>
    </row>
    <row r="398">
      <c r="A398" s="8" t="s">
        <v>138</v>
      </c>
      <c r="B398" s="13" t="s">
        <v>11</v>
      </c>
      <c r="C398" s="13">
        <v>100800.0</v>
      </c>
      <c r="D398" s="14" t="str">
        <f t="shared" si="1"/>
        <v> NEFT/SocialMedia/20221007/premium_quality_shoes/4565 </v>
      </c>
      <c r="E398" s="14" t="str">
        <f t="shared" si="2"/>
        <v>NEFT/SocialMedia/20221007/premium_quality_shoes/4565</v>
      </c>
      <c r="F398" s="14" t="str">
        <f t="shared" si="3"/>
        <v>Neft/Socialmedia/20221007/Premium_Quality_Shoes/4565</v>
      </c>
      <c r="G398" s="14" t="str">
        <f>IFERROR(__xludf.DUMMYFUNCTION("split(F398,""/"")"),"Neft")</f>
        <v>Neft</v>
      </c>
      <c r="H398" s="14" t="str">
        <f>IFERROR(__xludf.DUMMYFUNCTION("""COMPUTED_VALUE"""),"Socialmedia")</f>
        <v>Socialmedia</v>
      </c>
      <c r="I398" s="14">
        <f>IFERROR(__xludf.DUMMYFUNCTION("""COMPUTED_VALUE"""),2.0221007E7)</f>
        <v>20221007</v>
      </c>
      <c r="J398" s="14" t="str">
        <f>IFERROR(__xludf.DUMMYFUNCTION("""COMPUTED_VALUE"""),"Premium_Quality_Shoes")</f>
        <v>Premium_Quality_Shoes</v>
      </c>
      <c r="K398" s="14">
        <f>IFERROR(__xludf.DUMMYFUNCTION("""COMPUTED_VALUE"""),4565.0)</f>
        <v>4565</v>
      </c>
      <c r="L398" s="14" t="str">
        <f t="shared" si="4"/>
        <v>Socialmedia</v>
      </c>
      <c r="M398" s="14" t="str">
        <f t="shared" si="5"/>
        <v>NEFT</v>
      </c>
    </row>
    <row r="399">
      <c r="A399" s="8" t="s">
        <v>139</v>
      </c>
      <c r="B399" s="13" t="s">
        <v>11</v>
      </c>
      <c r="C399" s="13">
        <v>96200.0</v>
      </c>
      <c r="D399" s="14" t="str">
        <f t="shared" si="1"/>
        <v> CHQ/Offline &amp;/20221010/items_below_500/4566 </v>
      </c>
      <c r="E399" s="14" t="str">
        <f t="shared" si="2"/>
        <v>CHQ/Offline &amp;/20221010/items_below_500/4566</v>
      </c>
      <c r="F399" s="14" t="str">
        <f t="shared" si="3"/>
        <v>Chq/Offline &amp;/20221010/Items_Below_500/4566</v>
      </c>
      <c r="G399" s="14" t="str">
        <f>IFERROR(__xludf.DUMMYFUNCTION("split(F399,""/"")"),"Chq")</f>
        <v>Chq</v>
      </c>
      <c r="H399" s="14" t="str">
        <f>IFERROR(__xludf.DUMMYFUNCTION("""COMPUTED_VALUE"""),"Offline &amp;")</f>
        <v>Offline &amp;</v>
      </c>
      <c r="I399" s="14">
        <f>IFERROR(__xludf.DUMMYFUNCTION("""COMPUTED_VALUE"""),2.022101E7)</f>
        <v>20221010</v>
      </c>
      <c r="J399" s="14" t="str">
        <f>IFERROR(__xludf.DUMMYFUNCTION("""COMPUTED_VALUE"""),"Items_Below_500")</f>
        <v>Items_Below_500</v>
      </c>
      <c r="K399" s="14">
        <f>IFERROR(__xludf.DUMMYFUNCTION("""COMPUTED_VALUE"""),4566.0)</f>
        <v>4566</v>
      </c>
      <c r="L399" s="14" t="str">
        <f t="shared" si="4"/>
        <v>Offline</v>
      </c>
      <c r="M399" s="14" t="str">
        <f t="shared" si="5"/>
        <v>CHQ</v>
      </c>
    </row>
    <row r="400">
      <c r="A400" s="8" t="s">
        <v>156</v>
      </c>
      <c r="B400" s="13" t="s">
        <v>11</v>
      </c>
      <c r="C400" s="13">
        <v>56700.0</v>
      </c>
      <c r="D400" s="14" t="str">
        <f t="shared" si="1"/>
        <v> VfS/AffiliateLink/20221013/buy_one_get_one/3455 </v>
      </c>
      <c r="E400" s="14" t="str">
        <f t="shared" si="2"/>
        <v>VfS/AffiliateLink/20221013/buy_one_get_one/3455</v>
      </c>
      <c r="F400" s="14" t="str">
        <f t="shared" si="3"/>
        <v>Vfs/Affiliatelink/20221013/Buy_One_Get_One/3455</v>
      </c>
      <c r="G400" s="14" t="str">
        <f>IFERROR(__xludf.DUMMYFUNCTION("split(F400,""/"")"),"Vfs")</f>
        <v>Vfs</v>
      </c>
      <c r="H400" s="14" t="str">
        <f>IFERROR(__xludf.DUMMYFUNCTION("""COMPUTED_VALUE"""),"Affiliatelink")</f>
        <v>Affiliatelink</v>
      </c>
      <c r="I400" s="14">
        <f>IFERROR(__xludf.DUMMYFUNCTION("""COMPUTED_VALUE"""),2.0221013E7)</f>
        <v>20221013</v>
      </c>
      <c r="J400" s="14" t="str">
        <f>IFERROR(__xludf.DUMMYFUNCTION("""COMPUTED_VALUE"""),"Buy_One_Get_One")</f>
        <v>Buy_One_Get_One</v>
      </c>
      <c r="K400" s="14">
        <f>IFERROR(__xludf.DUMMYFUNCTION("""COMPUTED_VALUE"""),3455.0)</f>
        <v>3455</v>
      </c>
      <c r="L400" s="14" t="str">
        <f t="shared" si="4"/>
        <v>Affiliatelink</v>
      </c>
      <c r="M400" s="14" t="str">
        <f t="shared" si="5"/>
        <v>VFS</v>
      </c>
    </row>
    <row r="401">
      <c r="A401" s="8" t="s">
        <v>141</v>
      </c>
      <c r="B401" s="13" t="s">
        <v>11</v>
      </c>
      <c r="C401" s="8">
        <v>10500.0</v>
      </c>
      <c r="D401" s="14" t="str">
        <f t="shared" si="1"/>
        <v> VIN/SearchEngine/20221016/Jeans_under_999/5666 </v>
      </c>
      <c r="E401" s="14" t="str">
        <f t="shared" si="2"/>
        <v>VIN/SearchEngine/20221016/Jeans_under_999/5666</v>
      </c>
      <c r="F401" s="14" t="str">
        <f t="shared" si="3"/>
        <v>Vin/Searchengine/20221016/Jeans_Under_999/5666</v>
      </c>
      <c r="G401" s="14" t="str">
        <f>IFERROR(__xludf.DUMMYFUNCTION("split(F401,""/"")"),"Vin")</f>
        <v>Vin</v>
      </c>
      <c r="H401" s="14" t="str">
        <f>IFERROR(__xludf.DUMMYFUNCTION("""COMPUTED_VALUE"""),"Searchengine")</f>
        <v>Searchengine</v>
      </c>
      <c r="I401" s="14">
        <f>IFERROR(__xludf.DUMMYFUNCTION("""COMPUTED_VALUE"""),2.0221016E7)</f>
        <v>20221016</v>
      </c>
      <c r="J401" s="14" t="str">
        <f>IFERROR(__xludf.DUMMYFUNCTION("""COMPUTED_VALUE"""),"Jeans_Under_999")</f>
        <v>Jeans_Under_999</v>
      </c>
      <c r="K401" s="14">
        <f>IFERROR(__xludf.DUMMYFUNCTION("""COMPUTED_VALUE"""),5666.0)</f>
        <v>5666</v>
      </c>
      <c r="L401" s="14" t="str">
        <f t="shared" si="4"/>
        <v>Searchengine</v>
      </c>
      <c r="M401" s="14" t="str">
        <f t="shared" si="5"/>
        <v>VIN</v>
      </c>
    </row>
    <row r="402">
      <c r="A402" s="8" t="s">
        <v>142</v>
      </c>
      <c r="B402" s="13" t="s">
        <v>11</v>
      </c>
      <c r="C402" s="8">
        <v>10400.0</v>
      </c>
      <c r="D402" s="14" t="str">
        <f t="shared" si="1"/>
        <v> NEFT/OnlineDisplay/20221019/premium_tshirt/5676 </v>
      </c>
      <c r="E402" s="14" t="str">
        <f t="shared" si="2"/>
        <v>NEFT/OnlineDisplay/20221019/premium_tshirt/5676</v>
      </c>
      <c r="F402" s="14" t="str">
        <f t="shared" si="3"/>
        <v>Neft/Onlinedisplay/20221019/Premium_Tshirt/5676</v>
      </c>
      <c r="G402" s="14" t="str">
        <f>IFERROR(__xludf.DUMMYFUNCTION("split(F402,""/"")"),"Neft")</f>
        <v>Neft</v>
      </c>
      <c r="H402" s="14" t="str">
        <f>IFERROR(__xludf.DUMMYFUNCTION("""COMPUTED_VALUE"""),"Onlinedisplay")</f>
        <v>Onlinedisplay</v>
      </c>
      <c r="I402" s="14">
        <f>IFERROR(__xludf.DUMMYFUNCTION("""COMPUTED_VALUE"""),2.0221019E7)</f>
        <v>20221019</v>
      </c>
      <c r="J402" s="14" t="str">
        <f>IFERROR(__xludf.DUMMYFUNCTION("""COMPUTED_VALUE"""),"Premium_Tshirt")</f>
        <v>Premium_Tshirt</v>
      </c>
      <c r="K402" s="14">
        <f>IFERROR(__xludf.DUMMYFUNCTION("""COMPUTED_VALUE"""),5676.0)</f>
        <v>5676</v>
      </c>
      <c r="L402" s="14" t="str">
        <f t="shared" si="4"/>
        <v>Onlinedisplay</v>
      </c>
      <c r="M402" s="14" t="str">
        <f t="shared" si="5"/>
        <v>NEFT</v>
      </c>
    </row>
    <row r="403">
      <c r="A403" s="8" t="s">
        <v>143</v>
      </c>
      <c r="B403" s="13" t="s">
        <v>11</v>
      </c>
      <c r="C403" s="13">
        <v>91700.0</v>
      </c>
      <c r="D403" s="14" t="str">
        <f t="shared" si="1"/>
        <v> CHQ/EmailMarketing &amp;/20221022/Sales_60%/4564 </v>
      </c>
      <c r="E403" s="14" t="str">
        <f t="shared" si="2"/>
        <v>CHQ/EmailMarketing &amp;/20221022/Sales_60%/4564</v>
      </c>
      <c r="F403" s="14" t="str">
        <f t="shared" si="3"/>
        <v>Chq/Emailmarketing &amp;/20221022/Sales_60%/4564</v>
      </c>
      <c r="G403" s="14" t="str">
        <f>IFERROR(__xludf.DUMMYFUNCTION("split(F403,""/"")"),"Chq")</f>
        <v>Chq</v>
      </c>
      <c r="H403" s="14" t="str">
        <f>IFERROR(__xludf.DUMMYFUNCTION("""COMPUTED_VALUE"""),"Emailmarketing &amp;")</f>
        <v>Emailmarketing &amp;</v>
      </c>
      <c r="I403" s="14">
        <f>IFERROR(__xludf.DUMMYFUNCTION("""COMPUTED_VALUE"""),2.0221022E7)</f>
        <v>20221022</v>
      </c>
      <c r="J403" s="14" t="str">
        <f>IFERROR(__xludf.DUMMYFUNCTION("""COMPUTED_VALUE"""),"Sales_60%")</f>
        <v>Sales_60%</v>
      </c>
      <c r="K403" s="14">
        <f>IFERROR(__xludf.DUMMYFUNCTION("""COMPUTED_VALUE"""),4564.0)</f>
        <v>4564</v>
      </c>
      <c r="L403" s="14" t="str">
        <f t="shared" si="4"/>
        <v>Emailmarketing</v>
      </c>
      <c r="M403" s="14" t="str">
        <f t="shared" si="5"/>
        <v>CHQ</v>
      </c>
    </row>
    <row r="404">
      <c r="A404" s="8" t="s">
        <v>144</v>
      </c>
      <c r="B404" s="13" t="s">
        <v>11</v>
      </c>
      <c r="C404" s="13">
        <v>69600.0</v>
      </c>
      <c r="D404" s="14" t="str">
        <f t="shared" si="1"/>
        <v> VfS/SocialMedia/20221025/premium_quality_shoes/4565 </v>
      </c>
      <c r="E404" s="14" t="str">
        <f t="shared" si="2"/>
        <v>VfS/SocialMedia/20221025/premium_quality_shoes/4565</v>
      </c>
      <c r="F404" s="14" t="str">
        <f t="shared" si="3"/>
        <v>Vfs/Socialmedia/20221025/Premium_Quality_Shoes/4565</v>
      </c>
      <c r="G404" s="14" t="str">
        <f>IFERROR(__xludf.DUMMYFUNCTION("split(F404,""/"")"),"Vfs")</f>
        <v>Vfs</v>
      </c>
      <c r="H404" s="14" t="str">
        <f>IFERROR(__xludf.DUMMYFUNCTION("""COMPUTED_VALUE"""),"Socialmedia")</f>
        <v>Socialmedia</v>
      </c>
      <c r="I404" s="14">
        <f>IFERROR(__xludf.DUMMYFUNCTION("""COMPUTED_VALUE"""),2.0221025E7)</f>
        <v>20221025</v>
      </c>
      <c r="J404" s="14" t="str">
        <f>IFERROR(__xludf.DUMMYFUNCTION("""COMPUTED_VALUE"""),"Premium_Quality_Shoes")</f>
        <v>Premium_Quality_Shoes</v>
      </c>
      <c r="K404" s="14">
        <f>IFERROR(__xludf.DUMMYFUNCTION("""COMPUTED_VALUE"""),4565.0)</f>
        <v>4565</v>
      </c>
      <c r="L404" s="14" t="str">
        <f t="shared" si="4"/>
        <v>Socialmedia</v>
      </c>
      <c r="M404" s="14" t="str">
        <f t="shared" si="5"/>
        <v>VFS</v>
      </c>
    </row>
    <row r="405">
      <c r="A405" s="8" t="s">
        <v>145</v>
      </c>
      <c r="B405" s="13" t="s">
        <v>11</v>
      </c>
      <c r="C405" s="13">
        <v>74200.0</v>
      </c>
      <c r="D405" s="14" t="str">
        <f t="shared" si="1"/>
        <v> VIN/OfflINe &amp;/20221028/items_below_500/4566 </v>
      </c>
      <c r="E405" s="14" t="str">
        <f t="shared" si="2"/>
        <v>VIN/OfflINe &amp;/20221028/items_below_500/4566</v>
      </c>
      <c r="F405" s="14" t="str">
        <f t="shared" si="3"/>
        <v>Vin/Offline &amp;/20221028/Items_Below_500/4566</v>
      </c>
      <c r="G405" s="14" t="str">
        <f>IFERROR(__xludf.DUMMYFUNCTION("split(F405,""/"")"),"Vin")</f>
        <v>Vin</v>
      </c>
      <c r="H405" s="14" t="str">
        <f>IFERROR(__xludf.DUMMYFUNCTION("""COMPUTED_VALUE"""),"Offline &amp;")</f>
        <v>Offline &amp;</v>
      </c>
      <c r="I405" s="14">
        <f>IFERROR(__xludf.DUMMYFUNCTION("""COMPUTED_VALUE"""),2.0221028E7)</f>
        <v>20221028</v>
      </c>
      <c r="J405" s="14" t="str">
        <f>IFERROR(__xludf.DUMMYFUNCTION("""COMPUTED_VALUE"""),"Items_Below_500")</f>
        <v>Items_Below_500</v>
      </c>
      <c r="K405" s="14">
        <f>IFERROR(__xludf.DUMMYFUNCTION("""COMPUTED_VALUE"""),4566.0)</f>
        <v>4566</v>
      </c>
      <c r="L405" s="14" t="str">
        <f t="shared" si="4"/>
        <v>Offline</v>
      </c>
      <c r="M405" s="14" t="str">
        <f t="shared" si="5"/>
        <v>VIN</v>
      </c>
    </row>
    <row r="406">
      <c r="A406" s="8" t="s">
        <v>146</v>
      </c>
      <c r="B406" s="13" t="s">
        <v>24</v>
      </c>
      <c r="C406" s="8">
        <v>11710.0</v>
      </c>
      <c r="D406" s="14" t="str">
        <f t="shared" si="1"/>
        <v> CHQ/OnlineDisplay/20221101/premium_tshirt/5676 </v>
      </c>
      <c r="E406" s="14" t="str">
        <f t="shared" si="2"/>
        <v>CHQ/OnlineDisplay/20221101/premium_tshirt/5676</v>
      </c>
      <c r="F406" s="14" t="str">
        <f t="shared" si="3"/>
        <v>Chq/Onlinedisplay/20221101/Premium_Tshirt/5676</v>
      </c>
      <c r="G406" s="14" t="str">
        <f>IFERROR(__xludf.DUMMYFUNCTION("split(F406,""/"")"),"Chq")</f>
        <v>Chq</v>
      </c>
      <c r="H406" s="14" t="str">
        <f>IFERROR(__xludf.DUMMYFUNCTION("""COMPUTED_VALUE"""),"Onlinedisplay")</f>
        <v>Onlinedisplay</v>
      </c>
      <c r="I406" s="14">
        <f>IFERROR(__xludf.DUMMYFUNCTION("""COMPUTED_VALUE"""),2.0221101E7)</f>
        <v>20221101</v>
      </c>
      <c r="J406" s="14" t="str">
        <f>IFERROR(__xludf.DUMMYFUNCTION("""COMPUTED_VALUE"""),"Premium_Tshirt")</f>
        <v>Premium_Tshirt</v>
      </c>
      <c r="K406" s="14">
        <f>IFERROR(__xludf.DUMMYFUNCTION("""COMPUTED_VALUE"""),5676.0)</f>
        <v>5676</v>
      </c>
      <c r="L406" s="14" t="str">
        <f t="shared" si="4"/>
        <v>Onlinedisplay</v>
      </c>
      <c r="M406" s="14" t="str">
        <f t="shared" si="5"/>
        <v>CHQ</v>
      </c>
    </row>
    <row r="407">
      <c r="A407" s="8" t="s">
        <v>147</v>
      </c>
      <c r="B407" s="13" t="s">
        <v>24</v>
      </c>
      <c r="C407" s="8">
        <v>11760.0</v>
      </c>
      <c r="D407" s="14" t="str">
        <f t="shared" si="1"/>
        <v> VfS/EmailMarketing/20221104/Sales_60%/4564 </v>
      </c>
      <c r="E407" s="14" t="str">
        <f t="shared" si="2"/>
        <v>VfS/EmailMarketing/20221104/Sales_60%/4564</v>
      </c>
      <c r="F407" s="14" t="str">
        <f t="shared" si="3"/>
        <v>Vfs/Emailmarketing/20221104/Sales_60%/4564</v>
      </c>
      <c r="G407" s="14" t="str">
        <f>IFERROR(__xludf.DUMMYFUNCTION("split(F407,""/"")"),"Vfs")</f>
        <v>Vfs</v>
      </c>
      <c r="H407" s="14" t="str">
        <f>IFERROR(__xludf.DUMMYFUNCTION("""COMPUTED_VALUE"""),"Emailmarketing")</f>
        <v>Emailmarketing</v>
      </c>
      <c r="I407" s="14">
        <f>IFERROR(__xludf.DUMMYFUNCTION("""COMPUTED_VALUE"""),2.0221104E7)</f>
        <v>20221104</v>
      </c>
      <c r="J407" s="14" t="str">
        <f>IFERROR(__xludf.DUMMYFUNCTION("""COMPUTED_VALUE"""),"Sales_60%")</f>
        <v>Sales_60%</v>
      </c>
      <c r="K407" s="14">
        <f>IFERROR(__xludf.DUMMYFUNCTION("""COMPUTED_VALUE"""),4564.0)</f>
        <v>4564</v>
      </c>
      <c r="L407" s="14" t="str">
        <f t="shared" si="4"/>
        <v>Emailmarketing</v>
      </c>
      <c r="M407" s="14" t="str">
        <f t="shared" si="5"/>
        <v>VFS</v>
      </c>
    </row>
    <row r="408">
      <c r="A408" s="8" t="s">
        <v>148</v>
      </c>
      <c r="B408" s="13" t="s">
        <v>24</v>
      </c>
      <c r="C408" s="13">
        <v>78400.0</v>
      </c>
      <c r="D408" s="14" t="str">
        <f t="shared" si="1"/>
        <v> NEFT/SocialMedia/20221107/premium_quality_shoes/4565 </v>
      </c>
      <c r="E408" s="14" t="str">
        <f t="shared" si="2"/>
        <v>NEFT/SocialMedia/20221107/premium_quality_shoes/4565</v>
      </c>
      <c r="F408" s="14" t="str">
        <f t="shared" si="3"/>
        <v>Neft/Socialmedia/20221107/Premium_Quality_Shoes/4565</v>
      </c>
      <c r="G408" s="14" t="str">
        <f>IFERROR(__xludf.DUMMYFUNCTION("split(F408,""/"")"),"Neft")</f>
        <v>Neft</v>
      </c>
      <c r="H408" s="14" t="str">
        <f>IFERROR(__xludf.DUMMYFUNCTION("""COMPUTED_VALUE"""),"Socialmedia")</f>
        <v>Socialmedia</v>
      </c>
      <c r="I408" s="14">
        <f>IFERROR(__xludf.DUMMYFUNCTION("""COMPUTED_VALUE"""),2.0221107E7)</f>
        <v>20221107</v>
      </c>
      <c r="J408" s="14" t="str">
        <f>IFERROR(__xludf.DUMMYFUNCTION("""COMPUTED_VALUE"""),"Premium_Quality_Shoes")</f>
        <v>Premium_Quality_Shoes</v>
      </c>
      <c r="K408" s="14">
        <f>IFERROR(__xludf.DUMMYFUNCTION("""COMPUTED_VALUE"""),4565.0)</f>
        <v>4565</v>
      </c>
      <c r="L408" s="14" t="str">
        <f t="shared" si="4"/>
        <v>Socialmedia</v>
      </c>
      <c r="M408" s="14" t="str">
        <f t="shared" si="5"/>
        <v>NEFT</v>
      </c>
    </row>
    <row r="409">
      <c r="A409" s="8" t="s">
        <v>149</v>
      </c>
      <c r="B409" s="13" t="s">
        <v>24</v>
      </c>
      <c r="C409" s="13">
        <v>83800.0</v>
      </c>
      <c r="D409" s="14" t="str">
        <f t="shared" si="1"/>
        <v> CHQ/Offline &amp;/20221110/items_below_500/4566 </v>
      </c>
      <c r="E409" s="14" t="str">
        <f t="shared" si="2"/>
        <v>CHQ/Offline &amp;/20221110/items_below_500/4566</v>
      </c>
      <c r="F409" s="14" t="str">
        <f t="shared" si="3"/>
        <v>Chq/Offline &amp;/20221110/Items_Below_500/4566</v>
      </c>
      <c r="G409" s="14" t="str">
        <f>IFERROR(__xludf.DUMMYFUNCTION("split(F409,""/"")"),"Chq")</f>
        <v>Chq</v>
      </c>
      <c r="H409" s="14" t="str">
        <f>IFERROR(__xludf.DUMMYFUNCTION("""COMPUTED_VALUE"""),"Offline &amp;")</f>
        <v>Offline &amp;</v>
      </c>
      <c r="I409" s="14">
        <f>IFERROR(__xludf.DUMMYFUNCTION("""COMPUTED_VALUE"""),2.022111E7)</f>
        <v>20221110</v>
      </c>
      <c r="J409" s="14" t="str">
        <f>IFERROR(__xludf.DUMMYFUNCTION("""COMPUTED_VALUE"""),"Items_Below_500")</f>
        <v>Items_Below_500</v>
      </c>
      <c r="K409" s="14">
        <f>IFERROR(__xludf.DUMMYFUNCTION("""COMPUTED_VALUE"""),4566.0)</f>
        <v>4566</v>
      </c>
      <c r="L409" s="14" t="str">
        <f t="shared" si="4"/>
        <v>Offline</v>
      </c>
      <c r="M409" s="14" t="str">
        <f t="shared" si="5"/>
        <v>CHQ</v>
      </c>
    </row>
    <row r="410">
      <c r="A410" s="8" t="s">
        <v>150</v>
      </c>
      <c r="B410" s="13" t="s">
        <v>24</v>
      </c>
      <c r="C410" s="13">
        <v>93000.0</v>
      </c>
      <c r="D410" s="14" t="str">
        <f t="shared" si="1"/>
        <v> VfS/AffiliateLink/20221113/buy_one_get_one/3455 </v>
      </c>
      <c r="E410" s="14" t="str">
        <f t="shared" si="2"/>
        <v>VfS/AffiliateLink/20221113/buy_one_get_one/3455</v>
      </c>
      <c r="F410" s="14" t="str">
        <f t="shared" si="3"/>
        <v>Vfs/Affiliatelink/20221113/Buy_One_Get_One/3455</v>
      </c>
      <c r="G410" s="14" t="str">
        <f>IFERROR(__xludf.DUMMYFUNCTION("split(F410,""/"")"),"Vfs")</f>
        <v>Vfs</v>
      </c>
      <c r="H410" s="14" t="str">
        <f>IFERROR(__xludf.DUMMYFUNCTION("""COMPUTED_VALUE"""),"Affiliatelink")</f>
        <v>Affiliatelink</v>
      </c>
      <c r="I410" s="14">
        <f>IFERROR(__xludf.DUMMYFUNCTION("""COMPUTED_VALUE"""),2.0221113E7)</f>
        <v>20221113</v>
      </c>
      <c r="J410" s="14" t="str">
        <f>IFERROR(__xludf.DUMMYFUNCTION("""COMPUTED_VALUE"""),"Buy_One_Get_One")</f>
        <v>Buy_One_Get_One</v>
      </c>
      <c r="K410" s="14">
        <f>IFERROR(__xludf.DUMMYFUNCTION("""COMPUTED_VALUE"""),3455.0)</f>
        <v>3455</v>
      </c>
      <c r="L410" s="14" t="str">
        <f t="shared" si="4"/>
        <v>Affiliatelink</v>
      </c>
      <c r="M410" s="14" t="str">
        <f t="shared" si="5"/>
        <v>VFS</v>
      </c>
    </row>
    <row r="411">
      <c r="A411" s="8" t="s">
        <v>151</v>
      </c>
      <c r="B411" s="13" t="s">
        <v>24</v>
      </c>
      <c r="C411" s="13">
        <v>48200.0</v>
      </c>
      <c r="D411" s="14" t="str">
        <f t="shared" si="1"/>
        <v> VIN/SearchEngine/20221116/Jeans_under_999/5666 </v>
      </c>
      <c r="E411" s="14" t="str">
        <f t="shared" si="2"/>
        <v>VIN/SearchEngine/20221116/Jeans_under_999/5666</v>
      </c>
      <c r="F411" s="14" t="str">
        <f t="shared" si="3"/>
        <v>Vin/Searchengine/20221116/Jeans_Under_999/5666</v>
      </c>
      <c r="G411" s="14" t="str">
        <f>IFERROR(__xludf.DUMMYFUNCTION("split(F411,""/"")"),"Vin")</f>
        <v>Vin</v>
      </c>
      <c r="H411" s="14" t="str">
        <f>IFERROR(__xludf.DUMMYFUNCTION("""COMPUTED_VALUE"""),"Searchengine")</f>
        <v>Searchengine</v>
      </c>
      <c r="I411" s="14">
        <f>IFERROR(__xludf.DUMMYFUNCTION("""COMPUTED_VALUE"""),2.0221116E7)</f>
        <v>20221116</v>
      </c>
      <c r="J411" s="14" t="str">
        <f>IFERROR(__xludf.DUMMYFUNCTION("""COMPUTED_VALUE"""),"Jeans_Under_999")</f>
        <v>Jeans_Under_999</v>
      </c>
      <c r="K411" s="14">
        <f>IFERROR(__xludf.DUMMYFUNCTION("""COMPUTED_VALUE"""),5666.0)</f>
        <v>5666</v>
      </c>
      <c r="L411" s="14" t="str">
        <f t="shared" si="4"/>
        <v>Searchengine</v>
      </c>
      <c r="M411" s="14" t="str">
        <f t="shared" si="5"/>
        <v>VIN</v>
      </c>
    </row>
    <row r="412">
      <c r="A412" s="8" t="s">
        <v>152</v>
      </c>
      <c r="B412" s="13" t="s">
        <v>24</v>
      </c>
      <c r="C412" s="13">
        <v>99800.0</v>
      </c>
      <c r="D412" s="14" t="str">
        <f t="shared" si="1"/>
        <v> NEFT/OnlineDisplay/20221119/premium_tshirt/5676 </v>
      </c>
      <c r="E412" s="14" t="str">
        <f t="shared" si="2"/>
        <v>NEFT/OnlineDisplay/20221119/premium_tshirt/5676</v>
      </c>
      <c r="F412" s="14" t="str">
        <f t="shared" si="3"/>
        <v>Neft/Onlinedisplay/20221119/Premium_Tshirt/5676</v>
      </c>
      <c r="G412" s="14" t="str">
        <f>IFERROR(__xludf.DUMMYFUNCTION("split(F412,""/"")"),"Neft")</f>
        <v>Neft</v>
      </c>
      <c r="H412" s="14" t="str">
        <f>IFERROR(__xludf.DUMMYFUNCTION("""COMPUTED_VALUE"""),"Onlinedisplay")</f>
        <v>Onlinedisplay</v>
      </c>
      <c r="I412" s="14">
        <f>IFERROR(__xludf.DUMMYFUNCTION("""COMPUTED_VALUE"""),2.0221119E7)</f>
        <v>20221119</v>
      </c>
      <c r="J412" s="14" t="str">
        <f>IFERROR(__xludf.DUMMYFUNCTION("""COMPUTED_VALUE"""),"Premium_Tshirt")</f>
        <v>Premium_Tshirt</v>
      </c>
      <c r="K412" s="14">
        <f>IFERROR(__xludf.DUMMYFUNCTION("""COMPUTED_VALUE"""),5676.0)</f>
        <v>5676</v>
      </c>
      <c r="L412" s="14" t="str">
        <f t="shared" si="4"/>
        <v>Onlinedisplay</v>
      </c>
      <c r="M412" s="14" t="str">
        <f t="shared" si="5"/>
        <v>NEFT</v>
      </c>
    </row>
    <row r="413">
      <c r="A413" s="8" t="s">
        <v>153</v>
      </c>
      <c r="B413" s="13" t="s">
        <v>24</v>
      </c>
      <c r="C413" s="13">
        <v>56700.0</v>
      </c>
      <c r="D413" s="14" t="str">
        <f t="shared" si="1"/>
        <v> CHQ/EmailMarketing &amp;/20221122/Sales_60%/4564 </v>
      </c>
      <c r="E413" s="14" t="str">
        <f t="shared" si="2"/>
        <v>CHQ/EmailMarketing &amp;/20221122/Sales_60%/4564</v>
      </c>
      <c r="F413" s="14" t="str">
        <f t="shared" si="3"/>
        <v>Chq/Emailmarketing &amp;/20221122/Sales_60%/4564</v>
      </c>
      <c r="G413" s="14" t="str">
        <f>IFERROR(__xludf.DUMMYFUNCTION("split(F413,""/"")"),"Chq")</f>
        <v>Chq</v>
      </c>
      <c r="H413" s="14" t="str">
        <f>IFERROR(__xludf.DUMMYFUNCTION("""COMPUTED_VALUE"""),"Emailmarketing &amp;")</f>
        <v>Emailmarketing &amp;</v>
      </c>
      <c r="I413" s="14">
        <f>IFERROR(__xludf.DUMMYFUNCTION("""COMPUTED_VALUE"""),2.0221122E7)</f>
        <v>20221122</v>
      </c>
      <c r="J413" s="14" t="str">
        <f>IFERROR(__xludf.DUMMYFUNCTION("""COMPUTED_VALUE"""),"Sales_60%")</f>
        <v>Sales_60%</v>
      </c>
      <c r="K413" s="14">
        <f>IFERROR(__xludf.DUMMYFUNCTION("""COMPUTED_VALUE"""),4564.0)</f>
        <v>4564</v>
      </c>
      <c r="L413" s="14" t="str">
        <f t="shared" si="4"/>
        <v>Emailmarketing</v>
      </c>
      <c r="M413" s="14" t="str">
        <f t="shared" si="5"/>
        <v>CHQ</v>
      </c>
    </row>
    <row r="414">
      <c r="A414" s="8" t="s">
        <v>154</v>
      </c>
      <c r="B414" s="13" t="s">
        <v>24</v>
      </c>
      <c r="C414" s="13">
        <v>43000.0</v>
      </c>
      <c r="D414" s="14" t="str">
        <f t="shared" si="1"/>
        <v> VfS/SocialMedia/20221125/premium_quality_shoes/4565 </v>
      </c>
      <c r="E414" s="14" t="str">
        <f t="shared" si="2"/>
        <v>VfS/SocialMedia/20221125/premium_quality_shoes/4565</v>
      </c>
      <c r="F414" s="14" t="str">
        <f t="shared" si="3"/>
        <v>Vfs/Socialmedia/20221125/Premium_Quality_Shoes/4565</v>
      </c>
      <c r="G414" s="14" t="str">
        <f>IFERROR(__xludf.DUMMYFUNCTION("split(F414,""/"")"),"Vfs")</f>
        <v>Vfs</v>
      </c>
      <c r="H414" s="14" t="str">
        <f>IFERROR(__xludf.DUMMYFUNCTION("""COMPUTED_VALUE"""),"Socialmedia")</f>
        <v>Socialmedia</v>
      </c>
      <c r="I414" s="14">
        <f>IFERROR(__xludf.DUMMYFUNCTION("""COMPUTED_VALUE"""),2.0221125E7)</f>
        <v>20221125</v>
      </c>
      <c r="J414" s="14" t="str">
        <f>IFERROR(__xludf.DUMMYFUNCTION("""COMPUTED_VALUE"""),"Premium_Quality_Shoes")</f>
        <v>Premium_Quality_Shoes</v>
      </c>
      <c r="K414" s="14">
        <f>IFERROR(__xludf.DUMMYFUNCTION("""COMPUTED_VALUE"""),4565.0)</f>
        <v>4565</v>
      </c>
      <c r="L414" s="14" t="str">
        <f t="shared" si="4"/>
        <v>Socialmedia</v>
      </c>
      <c r="M414" s="14" t="str">
        <f t="shared" si="5"/>
        <v>VFS</v>
      </c>
    </row>
    <row r="415">
      <c r="A415" s="8" t="s">
        <v>155</v>
      </c>
      <c r="B415" s="13" t="s">
        <v>24</v>
      </c>
      <c r="C415" s="13">
        <v>58000.0</v>
      </c>
      <c r="D415" s="14" t="str">
        <f t="shared" si="1"/>
        <v> VIN/OfflINe &amp;/20221128/items_below_500/4566 </v>
      </c>
      <c r="E415" s="14" t="str">
        <f t="shared" si="2"/>
        <v>VIN/OfflINe &amp;/20221128/items_below_500/4566</v>
      </c>
      <c r="F415" s="14" t="str">
        <f t="shared" si="3"/>
        <v>Vin/Offline &amp;/20221128/Items_Below_500/4566</v>
      </c>
      <c r="G415" s="14" t="str">
        <f>IFERROR(__xludf.DUMMYFUNCTION("split(F415,""/"")"),"Vin")</f>
        <v>Vin</v>
      </c>
      <c r="H415" s="14" t="str">
        <f>IFERROR(__xludf.DUMMYFUNCTION("""COMPUTED_VALUE"""),"Offline &amp;")</f>
        <v>Offline &amp;</v>
      </c>
      <c r="I415" s="14">
        <f>IFERROR(__xludf.DUMMYFUNCTION("""COMPUTED_VALUE"""),2.0221128E7)</f>
        <v>20221128</v>
      </c>
      <c r="J415" s="14" t="str">
        <f>IFERROR(__xludf.DUMMYFUNCTION("""COMPUTED_VALUE"""),"Items_Below_500")</f>
        <v>Items_Below_500</v>
      </c>
      <c r="K415" s="14">
        <f>IFERROR(__xludf.DUMMYFUNCTION("""COMPUTED_VALUE"""),4566.0)</f>
        <v>4566</v>
      </c>
      <c r="L415" s="14" t="str">
        <f t="shared" si="4"/>
        <v>Offline</v>
      </c>
      <c r="M415" s="14" t="str">
        <f t="shared" si="5"/>
        <v>VIN</v>
      </c>
    </row>
    <row r="416">
      <c r="A416" s="8" t="s">
        <v>126</v>
      </c>
      <c r="B416" s="13" t="s">
        <v>25</v>
      </c>
      <c r="C416" s="13">
        <v>40500.0</v>
      </c>
      <c r="D416" s="14" t="str">
        <f t="shared" si="1"/>
        <v> CHQ/OnlineDisplay/20221201/premium_tshirt/5676 </v>
      </c>
      <c r="E416" s="14" t="str">
        <f t="shared" si="2"/>
        <v>CHQ/OnlineDisplay/20221201/premium_tshirt/5676</v>
      </c>
      <c r="F416" s="14" t="str">
        <f t="shared" si="3"/>
        <v>Chq/Onlinedisplay/20221201/Premium_Tshirt/5676</v>
      </c>
      <c r="G416" s="14" t="str">
        <f>IFERROR(__xludf.DUMMYFUNCTION("split(F416,""/"")"),"Chq")</f>
        <v>Chq</v>
      </c>
      <c r="H416" s="14" t="str">
        <f>IFERROR(__xludf.DUMMYFUNCTION("""COMPUTED_VALUE"""),"Onlinedisplay")</f>
        <v>Onlinedisplay</v>
      </c>
      <c r="I416" s="14">
        <f>IFERROR(__xludf.DUMMYFUNCTION("""COMPUTED_VALUE"""),2.0221201E7)</f>
        <v>20221201</v>
      </c>
      <c r="J416" s="14" t="str">
        <f>IFERROR(__xludf.DUMMYFUNCTION("""COMPUTED_VALUE"""),"Premium_Tshirt")</f>
        <v>Premium_Tshirt</v>
      </c>
      <c r="K416" s="14">
        <f>IFERROR(__xludf.DUMMYFUNCTION("""COMPUTED_VALUE"""),5676.0)</f>
        <v>5676</v>
      </c>
      <c r="L416" s="14" t="str">
        <f t="shared" si="4"/>
        <v>Onlinedisplay</v>
      </c>
      <c r="M416" s="14" t="str">
        <f t="shared" si="5"/>
        <v>CHQ</v>
      </c>
    </row>
    <row r="417">
      <c r="A417" s="8" t="s">
        <v>127</v>
      </c>
      <c r="B417" s="13" t="s">
        <v>25</v>
      </c>
      <c r="C417" s="13">
        <v>105700.0</v>
      </c>
      <c r="D417" s="14" t="str">
        <f t="shared" si="1"/>
        <v> VfS/EmailMarketing/20221204/Sales_60%/4564 </v>
      </c>
      <c r="E417" s="14" t="str">
        <f t="shared" si="2"/>
        <v>VfS/EmailMarketing/20221204/Sales_60%/4564</v>
      </c>
      <c r="F417" s="14" t="str">
        <f t="shared" si="3"/>
        <v>Vfs/Emailmarketing/20221204/Sales_60%/4564</v>
      </c>
      <c r="G417" s="14" t="str">
        <f>IFERROR(__xludf.DUMMYFUNCTION("split(F417,""/"")"),"Vfs")</f>
        <v>Vfs</v>
      </c>
      <c r="H417" s="14" t="str">
        <f>IFERROR(__xludf.DUMMYFUNCTION("""COMPUTED_VALUE"""),"Emailmarketing")</f>
        <v>Emailmarketing</v>
      </c>
      <c r="I417" s="14">
        <f>IFERROR(__xludf.DUMMYFUNCTION("""COMPUTED_VALUE"""),2.0221204E7)</f>
        <v>20221204</v>
      </c>
      <c r="J417" s="14" t="str">
        <f>IFERROR(__xludf.DUMMYFUNCTION("""COMPUTED_VALUE"""),"Sales_60%")</f>
        <v>Sales_60%</v>
      </c>
      <c r="K417" s="14">
        <f>IFERROR(__xludf.DUMMYFUNCTION("""COMPUTED_VALUE"""),4564.0)</f>
        <v>4564</v>
      </c>
      <c r="L417" s="14" t="str">
        <f t="shared" si="4"/>
        <v>Emailmarketing</v>
      </c>
      <c r="M417" s="14" t="str">
        <f t="shared" si="5"/>
        <v>VFS</v>
      </c>
    </row>
    <row r="418">
      <c r="A418" s="8" t="s">
        <v>128</v>
      </c>
      <c r="B418" s="13" t="s">
        <v>25</v>
      </c>
      <c r="C418" s="13">
        <v>31800.0</v>
      </c>
      <c r="D418" s="14" t="str">
        <f t="shared" si="1"/>
        <v> NEFT/SocialMedia/20221207/premium_quality_shoes/4565 </v>
      </c>
      <c r="E418" s="14" t="str">
        <f t="shared" si="2"/>
        <v>NEFT/SocialMedia/20221207/premium_quality_shoes/4565</v>
      </c>
      <c r="F418" s="14" t="str">
        <f t="shared" si="3"/>
        <v>Neft/Socialmedia/20221207/Premium_Quality_Shoes/4565</v>
      </c>
      <c r="G418" s="14" t="str">
        <f>IFERROR(__xludf.DUMMYFUNCTION("split(F418,""/"")"),"Neft")</f>
        <v>Neft</v>
      </c>
      <c r="H418" s="14" t="str">
        <f>IFERROR(__xludf.DUMMYFUNCTION("""COMPUTED_VALUE"""),"Socialmedia")</f>
        <v>Socialmedia</v>
      </c>
      <c r="I418" s="14">
        <f>IFERROR(__xludf.DUMMYFUNCTION("""COMPUTED_VALUE"""),2.0221207E7)</f>
        <v>20221207</v>
      </c>
      <c r="J418" s="14" t="str">
        <f>IFERROR(__xludf.DUMMYFUNCTION("""COMPUTED_VALUE"""),"Premium_Quality_Shoes")</f>
        <v>Premium_Quality_Shoes</v>
      </c>
      <c r="K418" s="14">
        <f>IFERROR(__xludf.DUMMYFUNCTION("""COMPUTED_VALUE"""),4565.0)</f>
        <v>4565</v>
      </c>
      <c r="L418" s="14" t="str">
        <f t="shared" si="4"/>
        <v>Socialmedia</v>
      </c>
      <c r="M418" s="14" t="str">
        <f t="shared" si="5"/>
        <v>NEFT</v>
      </c>
    </row>
    <row r="419">
      <c r="A419" s="8" t="s">
        <v>129</v>
      </c>
      <c r="B419" s="13" t="s">
        <v>25</v>
      </c>
      <c r="C419" s="13">
        <v>102900.0</v>
      </c>
      <c r="D419" s="14" t="str">
        <f t="shared" si="1"/>
        <v> CHQ/Offline &amp;/20221210/items_below_500/4566 </v>
      </c>
      <c r="E419" s="14" t="str">
        <f t="shared" si="2"/>
        <v>CHQ/Offline &amp;/20221210/items_below_500/4566</v>
      </c>
      <c r="F419" s="14" t="str">
        <f t="shared" si="3"/>
        <v>Chq/Offline &amp;/20221210/Items_Below_500/4566</v>
      </c>
      <c r="G419" s="14" t="str">
        <f>IFERROR(__xludf.DUMMYFUNCTION("split(F419,""/"")"),"Chq")</f>
        <v>Chq</v>
      </c>
      <c r="H419" s="14" t="str">
        <f>IFERROR(__xludf.DUMMYFUNCTION("""COMPUTED_VALUE"""),"Offline &amp;")</f>
        <v>Offline &amp;</v>
      </c>
      <c r="I419" s="14">
        <f>IFERROR(__xludf.DUMMYFUNCTION("""COMPUTED_VALUE"""),2.022121E7)</f>
        <v>20221210</v>
      </c>
      <c r="J419" s="14" t="str">
        <f>IFERROR(__xludf.DUMMYFUNCTION("""COMPUTED_VALUE"""),"Items_Below_500")</f>
        <v>Items_Below_500</v>
      </c>
      <c r="K419" s="14">
        <f>IFERROR(__xludf.DUMMYFUNCTION("""COMPUTED_VALUE"""),4566.0)</f>
        <v>4566</v>
      </c>
      <c r="L419" s="14" t="str">
        <f t="shared" si="4"/>
        <v>Offline</v>
      </c>
      <c r="M419" s="14" t="str">
        <f t="shared" si="5"/>
        <v>CHQ</v>
      </c>
    </row>
    <row r="420">
      <c r="A420" s="8" t="s">
        <v>130</v>
      </c>
      <c r="B420" s="13" t="s">
        <v>25</v>
      </c>
      <c r="C420" s="13">
        <v>39100.0</v>
      </c>
      <c r="D420" s="14" t="str">
        <f t="shared" si="1"/>
        <v> VfS/AffiliateLink/20221213/buy_one_get_one/3455 </v>
      </c>
      <c r="E420" s="14" t="str">
        <f t="shared" si="2"/>
        <v>VfS/AffiliateLink/20221213/buy_one_get_one/3455</v>
      </c>
      <c r="F420" s="14" t="str">
        <f t="shared" si="3"/>
        <v>Vfs/Affiliatelink/20221213/Buy_One_Get_One/3455</v>
      </c>
      <c r="G420" s="14" t="str">
        <f>IFERROR(__xludf.DUMMYFUNCTION("split(F420,""/"")"),"Vfs")</f>
        <v>Vfs</v>
      </c>
      <c r="H420" s="14" t="str">
        <f>IFERROR(__xludf.DUMMYFUNCTION("""COMPUTED_VALUE"""),"Affiliatelink")</f>
        <v>Affiliatelink</v>
      </c>
      <c r="I420" s="14">
        <f>IFERROR(__xludf.DUMMYFUNCTION("""COMPUTED_VALUE"""),2.0221213E7)</f>
        <v>20221213</v>
      </c>
      <c r="J420" s="14" t="str">
        <f>IFERROR(__xludf.DUMMYFUNCTION("""COMPUTED_VALUE"""),"Buy_One_Get_One")</f>
        <v>Buy_One_Get_One</v>
      </c>
      <c r="K420" s="14">
        <f>IFERROR(__xludf.DUMMYFUNCTION("""COMPUTED_VALUE"""),3455.0)</f>
        <v>3455</v>
      </c>
      <c r="L420" s="14" t="str">
        <f t="shared" si="4"/>
        <v>Affiliatelink</v>
      </c>
      <c r="M420" s="14" t="str">
        <f t="shared" si="5"/>
        <v>VFS</v>
      </c>
    </row>
    <row r="421">
      <c r="A421" s="8" t="s">
        <v>131</v>
      </c>
      <c r="B421" s="13" t="s">
        <v>25</v>
      </c>
      <c r="C421" s="13">
        <v>113200.0</v>
      </c>
      <c r="D421" s="14" t="str">
        <f t="shared" si="1"/>
        <v> VIN/SearchEngine/20221216/Jeans_under_999/5666 </v>
      </c>
      <c r="E421" s="14" t="str">
        <f t="shared" si="2"/>
        <v>VIN/SearchEngine/20221216/Jeans_under_999/5666</v>
      </c>
      <c r="F421" s="14" t="str">
        <f t="shared" si="3"/>
        <v>Vin/Searchengine/20221216/Jeans_Under_999/5666</v>
      </c>
      <c r="G421" s="14" t="str">
        <f>IFERROR(__xludf.DUMMYFUNCTION("split(F421,""/"")"),"Vin")</f>
        <v>Vin</v>
      </c>
      <c r="H421" s="14" t="str">
        <f>IFERROR(__xludf.DUMMYFUNCTION("""COMPUTED_VALUE"""),"Searchengine")</f>
        <v>Searchengine</v>
      </c>
      <c r="I421" s="14">
        <f>IFERROR(__xludf.DUMMYFUNCTION("""COMPUTED_VALUE"""),2.0221216E7)</f>
        <v>20221216</v>
      </c>
      <c r="J421" s="14" t="str">
        <f>IFERROR(__xludf.DUMMYFUNCTION("""COMPUTED_VALUE"""),"Jeans_Under_999")</f>
        <v>Jeans_Under_999</v>
      </c>
      <c r="K421" s="14">
        <f>IFERROR(__xludf.DUMMYFUNCTION("""COMPUTED_VALUE"""),5666.0)</f>
        <v>5666</v>
      </c>
      <c r="L421" s="14" t="str">
        <f t="shared" si="4"/>
        <v>Searchengine</v>
      </c>
      <c r="M421" s="14" t="str">
        <f t="shared" si="5"/>
        <v>VIN</v>
      </c>
    </row>
    <row r="422">
      <c r="A422" s="8" t="s">
        <v>132</v>
      </c>
      <c r="B422" s="13" t="s">
        <v>25</v>
      </c>
      <c r="C422" s="13">
        <v>47900.0</v>
      </c>
      <c r="D422" s="14" t="str">
        <f t="shared" si="1"/>
        <v> NEFT/OnlineDisplay/20221219/premium_tshirt/5676 </v>
      </c>
      <c r="E422" s="14" t="str">
        <f t="shared" si="2"/>
        <v>NEFT/OnlineDisplay/20221219/premium_tshirt/5676</v>
      </c>
      <c r="F422" s="14" t="str">
        <f t="shared" si="3"/>
        <v>Neft/Onlinedisplay/20221219/Premium_Tshirt/5676</v>
      </c>
      <c r="G422" s="14" t="str">
        <f>IFERROR(__xludf.DUMMYFUNCTION("split(F422,""/"")"),"Neft")</f>
        <v>Neft</v>
      </c>
      <c r="H422" s="14" t="str">
        <f>IFERROR(__xludf.DUMMYFUNCTION("""COMPUTED_VALUE"""),"Onlinedisplay")</f>
        <v>Onlinedisplay</v>
      </c>
      <c r="I422" s="14">
        <f>IFERROR(__xludf.DUMMYFUNCTION("""COMPUTED_VALUE"""),2.0221219E7)</f>
        <v>20221219</v>
      </c>
      <c r="J422" s="14" t="str">
        <f>IFERROR(__xludf.DUMMYFUNCTION("""COMPUTED_VALUE"""),"Premium_Tshirt")</f>
        <v>Premium_Tshirt</v>
      </c>
      <c r="K422" s="14">
        <f>IFERROR(__xludf.DUMMYFUNCTION("""COMPUTED_VALUE"""),5676.0)</f>
        <v>5676</v>
      </c>
      <c r="L422" s="14" t="str">
        <f t="shared" si="4"/>
        <v>Onlinedisplay</v>
      </c>
      <c r="M422" s="14" t="str">
        <f t="shared" si="5"/>
        <v>NEFT</v>
      </c>
    </row>
    <row r="423">
      <c r="A423" s="8" t="s">
        <v>133</v>
      </c>
      <c r="B423" s="13" t="s">
        <v>25</v>
      </c>
      <c r="C423" s="13">
        <v>55700.0</v>
      </c>
      <c r="D423" s="14" t="str">
        <f t="shared" si="1"/>
        <v> CHQ/EmailMarketing &amp;/20221222/Sales_60%/4564 </v>
      </c>
      <c r="E423" s="14" t="str">
        <f t="shared" si="2"/>
        <v>CHQ/EmailMarketing &amp;/20221222/Sales_60%/4564</v>
      </c>
      <c r="F423" s="14" t="str">
        <f t="shared" si="3"/>
        <v>Chq/Emailmarketing &amp;/20221222/Sales_60%/4564</v>
      </c>
      <c r="G423" s="14" t="str">
        <f>IFERROR(__xludf.DUMMYFUNCTION("split(F423,""/"")"),"Chq")</f>
        <v>Chq</v>
      </c>
      <c r="H423" s="14" t="str">
        <f>IFERROR(__xludf.DUMMYFUNCTION("""COMPUTED_VALUE"""),"Emailmarketing &amp;")</f>
        <v>Emailmarketing &amp;</v>
      </c>
      <c r="I423" s="14">
        <f>IFERROR(__xludf.DUMMYFUNCTION("""COMPUTED_VALUE"""),2.0221222E7)</f>
        <v>20221222</v>
      </c>
      <c r="J423" s="14" t="str">
        <f>IFERROR(__xludf.DUMMYFUNCTION("""COMPUTED_VALUE"""),"Sales_60%")</f>
        <v>Sales_60%</v>
      </c>
      <c r="K423" s="14">
        <f>IFERROR(__xludf.DUMMYFUNCTION("""COMPUTED_VALUE"""),4564.0)</f>
        <v>4564</v>
      </c>
      <c r="L423" s="14" t="str">
        <f t="shared" si="4"/>
        <v>Emailmarketing</v>
      </c>
      <c r="M423" s="14" t="str">
        <f t="shared" si="5"/>
        <v>CHQ</v>
      </c>
    </row>
    <row r="424">
      <c r="A424" s="8" t="s">
        <v>134</v>
      </c>
      <c r="B424" s="13" t="s">
        <v>25</v>
      </c>
      <c r="C424" s="13">
        <v>41900.0</v>
      </c>
      <c r="D424" s="14" t="str">
        <f t="shared" si="1"/>
        <v> VfS/SocialMedia/20221225/premium_quality_shoes/4565 </v>
      </c>
      <c r="E424" s="14" t="str">
        <f t="shared" si="2"/>
        <v>VfS/SocialMedia/20221225/premium_quality_shoes/4565</v>
      </c>
      <c r="F424" s="14" t="str">
        <f t="shared" si="3"/>
        <v>Vfs/Socialmedia/20221225/Premium_Quality_Shoes/4565</v>
      </c>
      <c r="G424" s="14" t="str">
        <f>IFERROR(__xludf.DUMMYFUNCTION("split(F424,""/"")"),"Vfs")</f>
        <v>Vfs</v>
      </c>
      <c r="H424" s="14" t="str">
        <f>IFERROR(__xludf.DUMMYFUNCTION("""COMPUTED_VALUE"""),"Socialmedia")</f>
        <v>Socialmedia</v>
      </c>
      <c r="I424" s="14">
        <f>IFERROR(__xludf.DUMMYFUNCTION("""COMPUTED_VALUE"""),2.0221225E7)</f>
        <v>20221225</v>
      </c>
      <c r="J424" s="14" t="str">
        <f>IFERROR(__xludf.DUMMYFUNCTION("""COMPUTED_VALUE"""),"Premium_Quality_Shoes")</f>
        <v>Premium_Quality_Shoes</v>
      </c>
      <c r="K424" s="14">
        <f>IFERROR(__xludf.DUMMYFUNCTION("""COMPUTED_VALUE"""),4565.0)</f>
        <v>4565</v>
      </c>
      <c r="L424" s="14" t="str">
        <f t="shared" si="4"/>
        <v>Socialmedia</v>
      </c>
      <c r="M424" s="14" t="str">
        <f t="shared" si="5"/>
        <v>VFS</v>
      </c>
    </row>
    <row r="425">
      <c r="A425" s="8" t="s">
        <v>135</v>
      </c>
      <c r="B425" s="13" t="s">
        <v>25</v>
      </c>
      <c r="C425" s="8">
        <v>14100.0</v>
      </c>
      <c r="D425" s="14" t="str">
        <f t="shared" si="1"/>
        <v> VIN/OfflINe &amp;/20221228/items_below_500/4566 </v>
      </c>
      <c r="E425" s="14" t="str">
        <f t="shared" si="2"/>
        <v>VIN/OfflINe &amp;/20221228/items_below_500/4566</v>
      </c>
      <c r="F425" s="14" t="str">
        <f t="shared" si="3"/>
        <v>Vin/Offline &amp;/20221228/Items_Below_500/4566</v>
      </c>
      <c r="G425" s="14" t="str">
        <f>IFERROR(__xludf.DUMMYFUNCTION("split(F425,""/"")"),"Vin")</f>
        <v>Vin</v>
      </c>
      <c r="H425" s="14" t="str">
        <f>IFERROR(__xludf.DUMMYFUNCTION("""COMPUTED_VALUE"""),"Offline &amp;")</f>
        <v>Offline &amp;</v>
      </c>
      <c r="I425" s="14">
        <f>IFERROR(__xludf.DUMMYFUNCTION("""COMPUTED_VALUE"""),2.0221228E7)</f>
        <v>20221228</v>
      </c>
      <c r="J425" s="14" t="str">
        <f>IFERROR(__xludf.DUMMYFUNCTION("""COMPUTED_VALUE"""),"Items_Below_500")</f>
        <v>Items_Below_500</v>
      </c>
      <c r="K425" s="14">
        <f>IFERROR(__xludf.DUMMYFUNCTION("""COMPUTED_VALUE"""),4566.0)</f>
        <v>4566</v>
      </c>
      <c r="L425" s="14" t="str">
        <f t="shared" si="4"/>
        <v>Offline</v>
      </c>
      <c r="M425" s="14" t="str">
        <f t="shared" si="5"/>
        <v>VIN</v>
      </c>
    </row>
    <row r="426">
      <c r="A426" s="8" t="s">
        <v>136</v>
      </c>
      <c r="B426" s="13" t="s">
        <v>11</v>
      </c>
      <c r="C426" s="13">
        <v>94000.0</v>
      </c>
      <c r="D426" s="14" t="str">
        <f t="shared" si="1"/>
        <v> CHQ/OnlineDisplay/20221001/premium_tshirt/5676 </v>
      </c>
      <c r="E426" s="14" t="str">
        <f t="shared" si="2"/>
        <v>CHQ/OnlineDisplay/20221001/premium_tshirt/5676</v>
      </c>
      <c r="F426" s="14" t="str">
        <f t="shared" si="3"/>
        <v>Chq/Onlinedisplay/20221001/Premium_Tshirt/5676</v>
      </c>
      <c r="G426" s="14" t="str">
        <f>IFERROR(__xludf.DUMMYFUNCTION("split(F426,""/"")"),"Chq")</f>
        <v>Chq</v>
      </c>
      <c r="H426" s="14" t="str">
        <f>IFERROR(__xludf.DUMMYFUNCTION("""COMPUTED_VALUE"""),"Onlinedisplay")</f>
        <v>Onlinedisplay</v>
      </c>
      <c r="I426" s="14">
        <f>IFERROR(__xludf.DUMMYFUNCTION("""COMPUTED_VALUE"""),2.0221001E7)</f>
        <v>20221001</v>
      </c>
      <c r="J426" s="14" t="str">
        <f>IFERROR(__xludf.DUMMYFUNCTION("""COMPUTED_VALUE"""),"Premium_Tshirt")</f>
        <v>Premium_Tshirt</v>
      </c>
      <c r="K426" s="14">
        <f>IFERROR(__xludf.DUMMYFUNCTION("""COMPUTED_VALUE"""),5676.0)</f>
        <v>5676</v>
      </c>
      <c r="L426" s="14" t="str">
        <f t="shared" si="4"/>
        <v>Onlinedisplay</v>
      </c>
      <c r="M426" s="14" t="str">
        <f t="shared" si="5"/>
        <v>CHQ</v>
      </c>
    </row>
    <row r="427">
      <c r="A427" s="8" t="s">
        <v>137</v>
      </c>
      <c r="B427" s="13" t="s">
        <v>11</v>
      </c>
      <c r="C427" s="13">
        <v>94600.0</v>
      </c>
      <c r="D427" s="14" t="str">
        <f t="shared" si="1"/>
        <v> VfS/EmailMarketing/20221004/Sales_60%/4564 </v>
      </c>
      <c r="E427" s="14" t="str">
        <f t="shared" si="2"/>
        <v>VfS/EmailMarketing/20221004/Sales_60%/4564</v>
      </c>
      <c r="F427" s="14" t="str">
        <f t="shared" si="3"/>
        <v>Vfs/Emailmarketing/20221004/Sales_60%/4564</v>
      </c>
      <c r="G427" s="14" t="str">
        <f>IFERROR(__xludf.DUMMYFUNCTION("split(F427,""/"")"),"Vfs")</f>
        <v>Vfs</v>
      </c>
      <c r="H427" s="14" t="str">
        <f>IFERROR(__xludf.DUMMYFUNCTION("""COMPUTED_VALUE"""),"Emailmarketing")</f>
        <v>Emailmarketing</v>
      </c>
      <c r="I427" s="14">
        <f>IFERROR(__xludf.DUMMYFUNCTION("""COMPUTED_VALUE"""),2.0221004E7)</f>
        <v>20221004</v>
      </c>
      <c r="J427" s="14" t="str">
        <f>IFERROR(__xludf.DUMMYFUNCTION("""COMPUTED_VALUE"""),"Sales_60%")</f>
        <v>Sales_60%</v>
      </c>
      <c r="K427" s="14">
        <f>IFERROR(__xludf.DUMMYFUNCTION("""COMPUTED_VALUE"""),4564.0)</f>
        <v>4564</v>
      </c>
      <c r="L427" s="14" t="str">
        <f t="shared" si="4"/>
        <v>Emailmarketing</v>
      </c>
      <c r="M427" s="14" t="str">
        <f t="shared" si="5"/>
        <v>VFS</v>
      </c>
    </row>
    <row r="428">
      <c r="A428" s="8" t="s">
        <v>138</v>
      </c>
      <c r="B428" s="13" t="s">
        <v>11</v>
      </c>
      <c r="C428" s="13">
        <v>126500.0</v>
      </c>
      <c r="D428" s="14" t="str">
        <f t="shared" si="1"/>
        <v> NEFT/SocialMedia/20221007/premium_quality_shoes/4565 </v>
      </c>
      <c r="E428" s="14" t="str">
        <f t="shared" si="2"/>
        <v>NEFT/SocialMedia/20221007/premium_quality_shoes/4565</v>
      </c>
      <c r="F428" s="14" t="str">
        <f t="shared" si="3"/>
        <v>Neft/Socialmedia/20221007/Premium_Quality_Shoes/4565</v>
      </c>
      <c r="G428" s="14" t="str">
        <f>IFERROR(__xludf.DUMMYFUNCTION("split(F428,""/"")"),"Neft")</f>
        <v>Neft</v>
      </c>
      <c r="H428" s="14" t="str">
        <f>IFERROR(__xludf.DUMMYFUNCTION("""COMPUTED_VALUE"""),"Socialmedia")</f>
        <v>Socialmedia</v>
      </c>
      <c r="I428" s="14">
        <f>IFERROR(__xludf.DUMMYFUNCTION("""COMPUTED_VALUE"""),2.0221007E7)</f>
        <v>20221007</v>
      </c>
      <c r="J428" s="14" t="str">
        <f>IFERROR(__xludf.DUMMYFUNCTION("""COMPUTED_VALUE"""),"Premium_Quality_Shoes")</f>
        <v>Premium_Quality_Shoes</v>
      </c>
      <c r="K428" s="14">
        <f>IFERROR(__xludf.DUMMYFUNCTION("""COMPUTED_VALUE"""),4565.0)</f>
        <v>4565</v>
      </c>
      <c r="L428" s="14" t="str">
        <f t="shared" si="4"/>
        <v>Socialmedia</v>
      </c>
      <c r="M428" s="14" t="str">
        <f t="shared" si="5"/>
        <v>NEFT</v>
      </c>
    </row>
    <row r="429">
      <c r="A429" s="8" t="s">
        <v>139</v>
      </c>
      <c r="B429" s="13" t="s">
        <v>11</v>
      </c>
      <c r="C429" s="13">
        <v>99500.0</v>
      </c>
      <c r="D429" s="14" t="str">
        <f t="shared" si="1"/>
        <v> CHQ/Offline &amp;/20221010/items_below_500/4566 </v>
      </c>
      <c r="E429" s="14" t="str">
        <f t="shared" si="2"/>
        <v>CHQ/Offline &amp;/20221010/items_below_500/4566</v>
      </c>
      <c r="F429" s="14" t="str">
        <f t="shared" si="3"/>
        <v>Chq/Offline &amp;/20221010/Items_Below_500/4566</v>
      </c>
      <c r="G429" s="14" t="str">
        <f>IFERROR(__xludf.DUMMYFUNCTION("split(F429,""/"")"),"Chq")</f>
        <v>Chq</v>
      </c>
      <c r="H429" s="14" t="str">
        <f>IFERROR(__xludf.DUMMYFUNCTION("""COMPUTED_VALUE"""),"Offline &amp;")</f>
        <v>Offline &amp;</v>
      </c>
      <c r="I429" s="14">
        <f>IFERROR(__xludf.DUMMYFUNCTION("""COMPUTED_VALUE"""),2.022101E7)</f>
        <v>20221010</v>
      </c>
      <c r="J429" s="14" t="str">
        <f>IFERROR(__xludf.DUMMYFUNCTION("""COMPUTED_VALUE"""),"Items_Below_500")</f>
        <v>Items_Below_500</v>
      </c>
      <c r="K429" s="14">
        <f>IFERROR(__xludf.DUMMYFUNCTION("""COMPUTED_VALUE"""),4566.0)</f>
        <v>4566</v>
      </c>
      <c r="L429" s="14" t="str">
        <f t="shared" si="4"/>
        <v>Offline</v>
      </c>
      <c r="M429" s="14" t="str">
        <f t="shared" si="5"/>
        <v>CHQ</v>
      </c>
    </row>
    <row r="430">
      <c r="A430" s="8" t="s">
        <v>156</v>
      </c>
      <c r="B430" s="13" t="s">
        <v>11</v>
      </c>
      <c r="C430" s="13">
        <v>64700.0</v>
      </c>
      <c r="D430" s="14" t="str">
        <f t="shared" si="1"/>
        <v> VfS/AffiliateLink/20221013/buy_one_get_one/3455 </v>
      </c>
      <c r="E430" s="14" t="str">
        <f t="shared" si="2"/>
        <v>VfS/AffiliateLink/20221013/buy_one_get_one/3455</v>
      </c>
      <c r="F430" s="14" t="str">
        <f t="shared" si="3"/>
        <v>Vfs/Affiliatelink/20221013/Buy_One_Get_One/3455</v>
      </c>
      <c r="G430" s="14" t="str">
        <f>IFERROR(__xludf.DUMMYFUNCTION("split(F430,""/"")"),"Vfs")</f>
        <v>Vfs</v>
      </c>
      <c r="H430" s="14" t="str">
        <f>IFERROR(__xludf.DUMMYFUNCTION("""COMPUTED_VALUE"""),"Affiliatelink")</f>
        <v>Affiliatelink</v>
      </c>
      <c r="I430" s="14">
        <f>IFERROR(__xludf.DUMMYFUNCTION("""COMPUTED_VALUE"""),2.0221013E7)</f>
        <v>20221013</v>
      </c>
      <c r="J430" s="14" t="str">
        <f>IFERROR(__xludf.DUMMYFUNCTION("""COMPUTED_VALUE"""),"Buy_One_Get_One")</f>
        <v>Buy_One_Get_One</v>
      </c>
      <c r="K430" s="14">
        <f>IFERROR(__xludf.DUMMYFUNCTION("""COMPUTED_VALUE"""),3455.0)</f>
        <v>3455</v>
      </c>
      <c r="L430" s="14" t="str">
        <f t="shared" si="4"/>
        <v>Affiliatelink</v>
      </c>
      <c r="M430" s="14" t="str">
        <f t="shared" si="5"/>
        <v>VFS</v>
      </c>
    </row>
    <row r="431">
      <c r="A431" s="8" t="s">
        <v>141</v>
      </c>
      <c r="B431" s="13" t="s">
        <v>11</v>
      </c>
      <c r="C431" s="8">
        <v>10800.0</v>
      </c>
      <c r="D431" s="14" t="str">
        <f t="shared" si="1"/>
        <v> VIN/SearchEngine/20221016/Jeans_under_999/5666 </v>
      </c>
      <c r="E431" s="14" t="str">
        <f t="shared" si="2"/>
        <v>VIN/SearchEngine/20221016/Jeans_under_999/5666</v>
      </c>
      <c r="F431" s="14" t="str">
        <f t="shared" si="3"/>
        <v>Vin/Searchengine/20221016/Jeans_Under_999/5666</v>
      </c>
      <c r="G431" s="14" t="str">
        <f>IFERROR(__xludf.DUMMYFUNCTION("split(F431,""/"")"),"Vin")</f>
        <v>Vin</v>
      </c>
      <c r="H431" s="14" t="str">
        <f>IFERROR(__xludf.DUMMYFUNCTION("""COMPUTED_VALUE"""),"Searchengine")</f>
        <v>Searchengine</v>
      </c>
      <c r="I431" s="14">
        <f>IFERROR(__xludf.DUMMYFUNCTION("""COMPUTED_VALUE"""),2.0221016E7)</f>
        <v>20221016</v>
      </c>
      <c r="J431" s="14" t="str">
        <f>IFERROR(__xludf.DUMMYFUNCTION("""COMPUTED_VALUE"""),"Jeans_Under_999")</f>
        <v>Jeans_Under_999</v>
      </c>
      <c r="K431" s="14">
        <f>IFERROR(__xludf.DUMMYFUNCTION("""COMPUTED_VALUE"""),5666.0)</f>
        <v>5666</v>
      </c>
      <c r="L431" s="14" t="str">
        <f t="shared" si="4"/>
        <v>Searchengine</v>
      </c>
      <c r="M431" s="14" t="str">
        <f t="shared" si="5"/>
        <v>VIN</v>
      </c>
    </row>
    <row r="432">
      <c r="A432" s="8" t="s">
        <v>142</v>
      </c>
      <c r="B432" s="13" t="s">
        <v>11</v>
      </c>
      <c r="C432" s="13">
        <v>76100.0</v>
      </c>
      <c r="D432" s="14" t="str">
        <f t="shared" si="1"/>
        <v> NEFT/OnlineDisplay/20221019/premium_tshirt/5676 </v>
      </c>
      <c r="E432" s="14" t="str">
        <f t="shared" si="2"/>
        <v>NEFT/OnlineDisplay/20221019/premium_tshirt/5676</v>
      </c>
      <c r="F432" s="14" t="str">
        <f t="shared" si="3"/>
        <v>Neft/Onlinedisplay/20221019/Premium_Tshirt/5676</v>
      </c>
      <c r="G432" s="14" t="str">
        <f>IFERROR(__xludf.DUMMYFUNCTION("split(F432,""/"")"),"Neft")</f>
        <v>Neft</v>
      </c>
      <c r="H432" s="14" t="str">
        <f>IFERROR(__xludf.DUMMYFUNCTION("""COMPUTED_VALUE"""),"Onlinedisplay")</f>
        <v>Onlinedisplay</v>
      </c>
      <c r="I432" s="14">
        <f>IFERROR(__xludf.DUMMYFUNCTION("""COMPUTED_VALUE"""),2.0221019E7)</f>
        <v>20221019</v>
      </c>
      <c r="J432" s="14" t="str">
        <f>IFERROR(__xludf.DUMMYFUNCTION("""COMPUTED_VALUE"""),"Premium_Tshirt")</f>
        <v>Premium_Tshirt</v>
      </c>
      <c r="K432" s="14">
        <f>IFERROR(__xludf.DUMMYFUNCTION("""COMPUTED_VALUE"""),5676.0)</f>
        <v>5676</v>
      </c>
      <c r="L432" s="14" t="str">
        <f t="shared" si="4"/>
        <v>Onlinedisplay</v>
      </c>
      <c r="M432" s="14" t="str">
        <f t="shared" si="5"/>
        <v>NEFT</v>
      </c>
    </row>
    <row r="433">
      <c r="A433" s="8" t="s">
        <v>143</v>
      </c>
      <c r="B433" s="13" t="s">
        <v>11</v>
      </c>
      <c r="C433" s="8">
        <v>10300.0</v>
      </c>
      <c r="D433" s="14" t="str">
        <f t="shared" si="1"/>
        <v> CHQ/EmailMarketing &amp;/20221022/Sales_60%/4564 </v>
      </c>
      <c r="E433" s="14" t="str">
        <f t="shared" si="2"/>
        <v>CHQ/EmailMarketing &amp;/20221022/Sales_60%/4564</v>
      </c>
      <c r="F433" s="14" t="str">
        <f t="shared" si="3"/>
        <v>Chq/Emailmarketing &amp;/20221022/Sales_60%/4564</v>
      </c>
      <c r="G433" s="14" t="str">
        <f>IFERROR(__xludf.DUMMYFUNCTION("split(F433,""/"")"),"Chq")</f>
        <v>Chq</v>
      </c>
      <c r="H433" s="14" t="str">
        <f>IFERROR(__xludf.DUMMYFUNCTION("""COMPUTED_VALUE"""),"Emailmarketing &amp;")</f>
        <v>Emailmarketing &amp;</v>
      </c>
      <c r="I433" s="14">
        <f>IFERROR(__xludf.DUMMYFUNCTION("""COMPUTED_VALUE"""),2.0221022E7)</f>
        <v>20221022</v>
      </c>
      <c r="J433" s="14" t="str">
        <f>IFERROR(__xludf.DUMMYFUNCTION("""COMPUTED_VALUE"""),"Sales_60%")</f>
        <v>Sales_60%</v>
      </c>
      <c r="K433" s="14">
        <f>IFERROR(__xludf.DUMMYFUNCTION("""COMPUTED_VALUE"""),4564.0)</f>
        <v>4564</v>
      </c>
      <c r="L433" s="14" t="str">
        <f t="shared" si="4"/>
        <v>Emailmarketing</v>
      </c>
      <c r="M433" s="14" t="str">
        <f t="shared" si="5"/>
        <v>CHQ</v>
      </c>
    </row>
    <row r="434">
      <c r="A434" s="8" t="s">
        <v>144</v>
      </c>
      <c r="B434" s="13" t="s">
        <v>11</v>
      </c>
      <c r="C434" s="13">
        <v>82500.0</v>
      </c>
      <c r="D434" s="14" t="str">
        <f t="shared" si="1"/>
        <v> VfS/SocialMedia/20221025/premium_quality_shoes/4565 </v>
      </c>
      <c r="E434" s="14" t="str">
        <f t="shared" si="2"/>
        <v>VfS/SocialMedia/20221025/premium_quality_shoes/4565</v>
      </c>
      <c r="F434" s="14" t="str">
        <f t="shared" si="3"/>
        <v>Vfs/Socialmedia/20221025/Premium_Quality_Shoes/4565</v>
      </c>
      <c r="G434" s="14" t="str">
        <f>IFERROR(__xludf.DUMMYFUNCTION("split(F434,""/"")"),"Vfs")</f>
        <v>Vfs</v>
      </c>
      <c r="H434" s="14" t="str">
        <f>IFERROR(__xludf.DUMMYFUNCTION("""COMPUTED_VALUE"""),"Socialmedia")</f>
        <v>Socialmedia</v>
      </c>
      <c r="I434" s="14">
        <f>IFERROR(__xludf.DUMMYFUNCTION("""COMPUTED_VALUE"""),2.0221025E7)</f>
        <v>20221025</v>
      </c>
      <c r="J434" s="14" t="str">
        <f>IFERROR(__xludf.DUMMYFUNCTION("""COMPUTED_VALUE"""),"Premium_Quality_Shoes")</f>
        <v>Premium_Quality_Shoes</v>
      </c>
      <c r="K434" s="14">
        <f>IFERROR(__xludf.DUMMYFUNCTION("""COMPUTED_VALUE"""),4565.0)</f>
        <v>4565</v>
      </c>
      <c r="L434" s="14" t="str">
        <f t="shared" si="4"/>
        <v>Socialmedia</v>
      </c>
      <c r="M434" s="14" t="str">
        <f t="shared" si="5"/>
        <v>VFS</v>
      </c>
    </row>
    <row r="435">
      <c r="A435" s="8" t="s">
        <v>145</v>
      </c>
      <c r="B435" s="13" t="s">
        <v>11</v>
      </c>
      <c r="C435" s="13">
        <v>73400.0</v>
      </c>
      <c r="D435" s="14" t="str">
        <f t="shared" si="1"/>
        <v> VIN/OfflINe &amp;/20221028/items_below_500/4566 </v>
      </c>
      <c r="E435" s="14" t="str">
        <f t="shared" si="2"/>
        <v>VIN/OfflINe &amp;/20221028/items_below_500/4566</v>
      </c>
      <c r="F435" s="14" t="str">
        <f t="shared" si="3"/>
        <v>Vin/Offline &amp;/20221028/Items_Below_500/4566</v>
      </c>
      <c r="G435" s="14" t="str">
        <f>IFERROR(__xludf.DUMMYFUNCTION("split(F435,""/"")"),"Vin")</f>
        <v>Vin</v>
      </c>
      <c r="H435" s="14" t="str">
        <f>IFERROR(__xludf.DUMMYFUNCTION("""COMPUTED_VALUE"""),"Offline &amp;")</f>
        <v>Offline &amp;</v>
      </c>
      <c r="I435" s="14">
        <f>IFERROR(__xludf.DUMMYFUNCTION("""COMPUTED_VALUE"""),2.0221028E7)</f>
        <v>20221028</v>
      </c>
      <c r="J435" s="14" t="str">
        <f>IFERROR(__xludf.DUMMYFUNCTION("""COMPUTED_VALUE"""),"Items_Below_500")</f>
        <v>Items_Below_500</v>
      </c>
      <c r="K435" s="14">
        <f>IFERROR(__xludf.DUMMYFUNCTION("""COMPUTED_VALUE"""),4566.0)</f>
        <v>4566</v>
      </c>
      <c r="L435" s="14" t="str">
        <f t="shared" si="4"/>
        <v>Offline</v>
      </c>
      <c r="M435" s="14" t="str">
        <f t="shared" si="5"/>
        <v>VIN</v>
      </c>
    </row>
    <row r="436">
      <c r="A436" s="8" t="s">
        <v>146</v>
      </c>
      <c r="B436" s="13" t="s">
        <v>24</v>
      </c>
      <c r="C436" s="8">
        <v>16700.0</v>
      </c>
      <c r="D436" s="14" t="str">
        <f t="shared" si="1"/>
        <v> CHQ/OnlineDisplay/20221101/premium_tshirt/5676 </v>
      </c>
      <c r="E436" s="14" t="str">
        <f t="shared" si="2"/>
        <v>CHQ/OnlineDisplay/20221101/premium_tshirt/5676</v>
      </c>
      <c r="F436" s="14" t="str">
        <f t="shared" si="3"/>
        <v>Chq/Onlinedisplay/20221101/Premium_Tshirt/5676</v>
      </c>
      <c r="G436" s="14" t="str">
        <f>IFERROR(__xludf.DUMMYFUNCTION("split(F436,""/"")"),"Chq")</f>
        <v>Chq</v>
      </c>
      <c r="H436" s="14" t="str">
        <f>IFERROR(__xludf.DUMMYFUNCTION("""COMPUTED_VALUE"""),"Onlinedisplay")</f>
        <v>Onlinedisplay</v>
      </c>
      <c r="I436" s="14">
        <f>IFERROR(__xludf.DUMMYFUNCTION("""COMPUTED_VALUE"""),2.0221101E7)</f>
        <v>20221101</v>
      </c>
      <c r="J436" s="14" t="str">
        <f>IFERROR(__xludf.DUMMYFUNCTION("""COMPUTED_VALUE"""),"Premium_Tshirt")</f>
        <v>Premium_Tshirt</v>
      </c>
      <c r="K436" s="14">
        <f>IFERROR(__xludf.DUMMYFUNCTION("""COMPUTED_VALUE"""),5676.0)</f>
        <v>5676</v>
      </c>
      <c r="L436" s="14" t="str">
        <f t="shared" si="4"/>
        <v>Onlinedisplay</v>
      </c>
      <c r="M436" s="14" t="str">
        <f t="shared" si="5"/>
        <v>CHQ</v>
      </c>
    </row>
    <row r="437">
      <c r="A437" s="8" t="s">
        <v>147</v>
      </c>
      <c r="B437" s="13" t="s">
        <v>24</v>
      </c>
      <c r="C437" s="13">
        <v>114000.0</v>
      </c>
      <c r="D437" s="14" t="str">
        <f t="shared" si="1"/>
        <v> VfS/EmailMarketing/20221104/Sales_60%/4564 </v>
      </c>
      <c r="E437" s="14" t="str">
        <f t="shared" si="2"/>
        <v>VfS/EmailMarketing/20221104/Sales_60%/4564</v>
      </c>
      <c r="F437" s="14" t="str">
        <f t="shared" si="3"/>
        <v>Vfs/Emailmarketing/20221104/Sales_60%/4564</v>
      </c>
      <c r="G437" s="14" t="str">
        <f>IFERROR(__xludf.DUMMYFUNCTION("split(F437,""/"")"),"Vfs")</f>
        <v>Vfs</v>
      </c>
      <c r="H437" s="14" t="str">
        <f>IFERROR(__xludf.DUMMYFUNCTION("""COMPUTED_VALUE"""),"Emailmarketing")</f>
        <v>Emailmarketing</v>
      </c>
      <c r="I437" s="14">
        <f>IFERROR(__xludf.DUMMYFUNCTION("""COMPUTED_VALUE"""),2.0221104E7)</f>
        <v>20221104</v>
      </c>
      <c r="J437" s="14" t="str">
        <f>IFERROR(__xludf.DUMMYFUNCTION("""COMPUTED_VALUE"""),"Sales_60%")</f>
        <v>Sales_60%</v>
      </c>
      <c r="K437" s="14">
        <f>IFERROR(__xludf.DUMMYFUNCTION("""COMPUTED_VALUE"""),4564.0)</f>
        <v>4564</v>
      </c>
      <c r="L437" s="14" t="str">
        <f t="shared" si="4"/>
        <v>Emailmarketing</v>
      </c>
      <c r="M437" s="14" t="str">
        <f t="shared" si="5"/>
        <v>VFS</v>
      </c>
    </row>
    <row r="438">
      <c r="A438" s="8" t="s">
        <v>148</v>
      </c>
      <c r="B438" s="13" t="s">
        <v>24</v>
      </c>
      <c r="C438" s="13">
        <v>64200.0</v>
      </c>
      <c r="D438" s="14" t="str">
        <f t="shared" si="1"/>
        <v> NEFT/SocialMedia/20221107/premium_quality_shoes/4565 </v>
      </c>
      <c r="E438" s="14" t="str">
        <f t="shared" si="2"/>
        <v>NEFT/SocialMedia/20221107/premium_quality_shoes/4565</v>
      </c>
      <c r="F438" s="14" t="str">
        <f t="shared" si="3"/>
        <v>Neft/Socialmedia/20221107/Premium_Quality_Shoes/4565</v>
      </c>
      <c r="G438" s="14" t="str">
        <f>IFERROR(__xludf.DUMMYFUNCTION("split(F438,""/"")"),"Neft")</f>
        <v>Neft</v>
      </c>
      <c r="H438" s="14" t="str">
        <f>IFERROR(__xludf.DUMMYFUNCTION("""COMPUTED_VALUE"""),"Socialmedia")</f>
        <v>Socialmedia</v>
      </c>
      <c r="I438" s="14">
        <f>IFERROR(__xludf.DUMMYFUNCTION("""COMPUTED_VALUE"""),2.0221107E7)</f>
        <v>20221107</v>
      </c>
      <c r="J438" s="14" t="str">
        <f>IFERROR(__xludf.DUMMYFUNCTION("""COMPUTED_VALUE"""),"Premium_Quality_Shoes")</f>
        <v>Premium_Quality_Shoes</v>
      </c>
      <c r="K438" s="14">
        <f>IFERROR(__xludf.DUMMYFUNCTION("""COMPUTED_VALUE"""),4565.0)</f>
        <v>4565</v>
      </c>
      <c r="L438" s="14" t="str">
        <f t="shared" si="4"/>
        <v>Socialmedia</v>
      </c>
      <c r="M438" s="14" t="str">
        <f t="shared" si="5"/>
        <v>NEFT</v>
      </c>
    </row>
    <row r="439">
      <c r="A439" s="8" t="s">
        <v>149</v>
      </c>
      <c r="B439" s="13" t="s">
        <v>24</v>
      </c>
      <c r="C439" s="13">
        <v>82900.0</v>
      </c>
      <c r="D439" s="14" t="str">
        <f t="shared" si="1"/>
        <v> CHQ/Offline &amp;/20221110/items_below_500/4566 </v>
      </c>
      <c r="E439" s="14" t="str">
        <f t="shared" si="2"/>
        <v>CHQ/Offline &amp;/20221110/items_below_500/4566</v>
      </c>
      <c r="F439" s="14" t="str">
        <f t="shared" si="3"/>
        <v>Chq/Offline &amp;/20221110/Items_Below_500/4566</v>
      </c>
      <c r="G439" s="14" t="str">
        <f>IFERROR(__xludf.DUMMYFUNCTION("split(F439,""/"")"),"Chq")</f>
        <v>Chq</v>
      </c>
      <c r="H439" s="14" t="str">
        <f>IFERROR(__xludf.DUMMYFUNCTION("""COMPUTED_VALUE"""),"Offline &amp;")</f>
        <v>Offline &amp;</v>
      </c>
      <c r="I439" s="14">
        <f>IFERROR(__xludf.DUMMYFUNCTION("""COMPUTED_VALUE"""),2.022111E7)</f>
        <v>20221110</v>
      </c>
      <c r="J439" s="14" t="str">
        <f>IFERROR(__xludf.DUMMYFUNCTION("""COMPUTED_VALUE"""),"Items_Below_500")</f>
        <v>Items_Below_500</v>
      </c>
      <c r="K439" s="14">
        <f>IFERROR(__xludf.DUMMYFUNCTION("""COMPUTED_VALUE"""),4566.0)</f>
        <v>4566</v>
      </c>
      <c r="L439" s="14" t="str">
        <f t="shared" si="4"/>
        <v>Offline</v>
      </c>
      <c r="M439" s="14" t="str">
        <f t="shared" si="5"/>
        <v>CHQ</v>
      </c>
    </row>
    <row r="440">
      <c r="A440" s="8" t="s">
        <v>150</v>
      </c>
      <c r="B440" s="13" t="s">
        <v>24</v>
      </c>
      <c r="C440" s="13">
        <v>65100.0</v>
      </c>
      <c r="D440" s="14" t="str">
        <f t="shared" si="1"/>
        <v> VfS/AffiliateLink/20221113/buy_one_get_one/3455 </v>
      </c>
      <c r="E440" s="14" t="str">
        <f t="shared" si="2"/>
        <v>VfS/AffiliateLink/20221113/buy_one_get_one/3455</v>
      </c>
      <c r="F440" s="14" t="str">
        <f t="shared" si="3"/>
        <v>Vfs/Affiliatelink/20221113/Buy_One_Get_One/3455</v>
      </c>
      <c r="G440" s="14" t="str">
        <f>IFERROR(__xludf.DUMMYFUNCTION("split(F440,""/"")"),"Vfs")</f>
        <v>Vfs</v>
      </c>
      <c r="H440" s="14" t="str">
        <f>IFERROR(__xludf.DUMMYFUNCTION("""COMPUTED_VALUE"""),"Affiliatelink")</f>
        <v>Affiliatelink</v>
      </c>
      <c r="I440" s="14">
        <f>IFERROR(__xludf.DUMMYFUNCTION("""COMPUTED_VALUE"""),2.0221113E7)</f>
        <v>20221113</v>
      </c>
      <c r="J440" s="14" t="str">
        <f>IFERROR(__xludf.DUMMYFUNCTION("""COMPUTED_VALUE"""),"Buy_One_Get_One")</f>
        <v>Buy_One_Get_One</v>
      </c>
      <c r="K440" s="14">
        <f>IFERROR(__xludf.DUMMYFUNCTION("""COMPUTED_VALUE"""),3455.0)</f>
        <v>3455</v>
      </c>
      <c r="L440" s="14" t="str">
        <f t="shared" si="4"/>
        <v>Affiliatelink</v>
      </c>
      <c r="M440" s="14" t="str">
        <f t="shared" si="5"/>
        <v>VFS</v>
      </c>
    </row>
    <row r="441">
      <c r="A441" s="8" t="s">
        <v>151</v>
      </c>
      <c r="B441" s="13" t="s">
        <v>24</v>
      </c>
      <c r="C441" s="13">
        <v>103800.0</v>
      </c>
      <c r="D441" s="14" t="str">
        <f t="shared" si="1"/>
        <v> VIN/SearchEngine/20221116/Jeans_under_999/5666 </v>
      </c>
      <c r="E441" s="14" t="str">
        <f t="shared" si="2"/>
        <v>VIN/SearchEngine/20221116/Jeans_under_999/5666</v>
      </c>
      <c r="F441" s="14" t="str">
        <f t="shared" si="3"/>
        <v>Vin/Searchengine/20221116/Jeans_Under_999/5666</v>
      </c>
      <c r="G441" s="14" t="str">
        <f>IFERROR(__xludf.DUMMYFUNCTION("split(F441,""/"")"),"Vin")</f>
        <v>Vin</v>
      </c>
      <c r="H441" s="14" t="str">
        <f>IFERROR(__xludf.DUMMYFUNCTION("""COMPUTED_VALUE"""),"Searchengine")</f>
        <v>Searchengine</v>
      </c>
      <c r="I441" s="14">
        <f>IFERROR(__xludf.DUMMYFUNCTION("""COMPUTED_VALUE"""),2.0221116E7)</f>
        <v>20221116</v>
      </c>
      <c r="J441" s="14" t="str">
        <f>IFERROR(__xludf.DUMMYFUNCTION("""COMPUTED_VALUE"""),"Jeans_Under_999")</f>
        <v>Jeans_Under_999</v>
      </c>
      <c r="K441" s="14">
        <f>IFERROR(__xludf.DUMMYFUNCTION("""COMPUTED_VALUE"""),5666.0)</f>
        <v>5666</v>
      </c>
      <c r="L441" s="14" t="str">
        <f t="shared" si="4"/>
        <v>Searchengine</v>
      </c>
      <c r="M441" s="14" t="str">
        <f t="shared" si="5"/>
        <v>VIN</v>
      </c>
    </row>
    <row r="442">
      <c r="A442" s="8" t="s">
        <v>152</v>
      </c>
      <c r="B442" s="13" t="s">
        <v>24</v>
      </c>
      <c r="C442" s="13">
        <v>99700.0</v>
      </c>
      <c r="D442" s="14" t="str">
        <f t="shared" si="1"/>
        <v> NEFT/OnlineDisplay/20221119/premium_tshirt/5676 </v>
      </c>
      <c r="E442" s="14" t="str">
        <f t="shared" si="2"/>
        <v>NEFT/OnlineDisplay/20221119/premium_tshirt/5676</v>
      </c>
      <c r="F442" s="14" t="str">
        <f t="shared" si="3"/>
        <v>Neft/Onlinedisplay/20221119/Premium_Tshirt/5676</v>
      </c>
      <c r="G442" s="14" t="str">
        <f>IFERROR(__xludf.DUMMYFUNCTION("split(F442,""/"")"),"Neft")</f>
        <v>Neft</v>
      </c>
      <c r="H442" s="14" t="str">
        <f>IFERROR(__xludf.DUMMYFUNCTION("""COMPUTED_VALUE"""),"Onlinedisplay")</f>
        <v>Onlinedisplay</v>
      </c>
      <c r="I442" s="14">
        <f>IFERROR(__xludf.DUMMYFUNCTION("""COMPUTED_VALUE"""),2.0221119E7)</f>
        <v>20221119</v>
      </c>
      <c r="J442" s="14" t="str">
        <f>IFERROR(__xludf.DUMMYFUNCTION("""COMPUTED_VALUE"""),"Premium_Tshirt")</f>
        <v>Premium_Tshirt</v>
      </c>
      <c r="K442" s="14">
        <f>IFERROR(__xludf.DUMMYFUNCTION("""COMPUTED_VALUE"""),5676.0)</f>
        <v>5676</v>
      </c>
      <c r="L442" s="14" t="str">
        <f t="shared" si="4"/>
        <v>Onlinedisplay</v>
      </c>
      <c r="M442" s="14" t="str">
        <f t="shared" si="5"/>
        <v>NEFT</v>
      </c>
    </row>
    <row r="443">
      <c r="A443" s="8" t="s">
        <v>153</v>
      </c>
      <c r="B443" s="13" t="s">
        <v>24</v>
      </c>
      <c r="C443" s="13">
        <v>52300.0</v>
      </c>
      <c r="D443" s="14" t="str">
        <f t="shared" si="1"/>
        <v> CHQ/EmailMarketing &amp;/20221122/Sales_60%/4564 </v>
      </c>
      <c r="E443" s="14" t="str">
        <f t="shared" si="2"/>
        <v>CHQ/EmailMarketing &amp;/20221122/Sales_60%/4564</v>
      </c>
      <c r="F443" s="14" t="str">
        <f t="shared" si="3"/>
        <v>Chq/Emailmarketing &amp;/20221122/Sales_60%/4564</v>
      </c>
      <c r="G443" s="14" t="str">
        <f>IFERROR(__xludf.DUMMYFUNCTION("split(F443,""/"")"),"Chq")</f>
        <v>Chq</v>
      </c>
      <c r="H443" s="14" t="str">
        <f>IFERROR(__xludf.DUMMYFUNCTION("""COMPUTED_VALUE"""),"Emailmarketing &amp;")</f>
        <v>Emailmarketing &amp;</v>
      </c>
      <c r="I443" s="14">
        <f>IFERROR(__xludf.DUMMYFUNCTION("""COMPUTED_VALUE"""),2.0221122E7)</f>
        <v>20221122</v>
      </c>
      <c r="J443" s="14" t="str">
        <f>IFERROR(__xludf.DUMMYFUNCTION("""COMPUTED_VALUE"""),"Sales_60%")</f>
        <v>Sales_60%</v>
      </c>
      <c r="K443" s="14">
        <f>IFERROR(__xludf.DUMMYFUNCTION("""COMPUTED_VALUE"""),4564.0)</f>
        <v>4564</v>
      </c>
      <c r="L443" s="14" t="str">
        <f t="shared" si="4"/>
        <v>Emailmarketing</v>
      </c>
      <c r="M443" s="14" t="str">
        <f t="shared" si="5"/>
        <v>CHQ</v>
      </c>
    </row>
    <row r="444">
      <c r="A444" s="8" t="s">
        <v>154</v>
      </c>
      <c r="B444" s="13" t="s">
        <v>24</v>
      </c>
      <c r="C444" s="13">
        <v>67500.0</v>
      </c>
      <c r="D444" s="14" t="str">
        <f t="shared" si="1"/>
        <v> VfS/SocialMedia/20221125/premium_quality_shoes/4565 </v>
      </c>
      <c r="E444" s="14" t="str">
        <f t="shared" si="2"/>
        <v>VfS/SocialMedia/20221125/premium_quality_shoes/4565</v>
      </c>
      <c r="F444" s="14" t="str">
        <f t="shared" si="3"/>
        <v>Vfs/Socialmedia/20221125/Premium_Quality_Shoes/4565</v>
      </c>
      <c r="G444" s="14" t="str">
        <f>IFERROR(__xludf.DUMMYFUNCTION("split(F444,""/"")"),"Vfs")</f>
        <v>Vfs</v>
      </c>
      <c r="H444" s="14" t="str">
        <f>IFERROR(__xludf.DUMMYFUNCTION("""COMPUTED_VALUE"""),"Socialmedia")</f>
        <v>Socialmedia</v>
      </c>
      <c r="I444" s="14">
        <f>IFERROR(__xludf.DUMMYFUNCTION("""COMPUTED_VALUE"""),2.0221125E7)</f>
        <v>20221125</v>
      </c>
      <c r="J444" s="14" t="str">
        <f>IFERROR(__xludf.DUMMYFUNCTION("""COMPUTED_VALUE"""),"Premium_Quality_Shoes")</f>
        <v>Premium_Quality_Shoes</v>
      </c>
      <c r="K444" s="14">
        <f>IFERROR(__xludf.DUMMYFUNCTION("""COMPUTED_VALUE"""),4565.0)</f>
        <v>4565</v>
      </c>
      <c r="L444" s="14" t="str">
        <f t="shared" si="4"/>
        <v>Socialmedia</v>
      </c>
      <c r="M444" s="14" t="str">
        <f t="shared" si="5"/>
        <v>VFS</v>
      </c>
    </row>
    <row r="445">
      <c r="A445" s="8" t="s">
        <v>155</v>
      </c>
      <c r="B445" s="13" t="s">
        <v>24</v>
      </c>
      <c r="C445" s="8">
        <v>10240.0</v>
      </c>
      <c r="D445" s="14" t="str">
        <f t="shared" si="1"/>
        <v> VIN/OfflINe &amp;/20221128/items_below_500/4566 </v>
      </c>
      <c r="E445" s="14" t="str">
        <f t="shared" si="2"/>
        <v>VIN/OfflINe &amp;/20221128/items_below_500/4566</v>
      </c>
      <c r="F445" s="14" t="str">
        <f t="shared" si="3"/>
        <v>Vin/Offline &amp;/20221128/Items_Below_500/4566</v>
      </c>
      <c r="G445" s="14" t="str">
        <f>IFERROR(__xludf.DUMMYFUNCTION("split(F445,""/"")"),"Vin")</f>
        <v>Vin</v>
      </c>
      <c r="H445" s="14" t="str">
        <f>IFERROR(__xludf.DUMMYFUNCTION("""COMPUTED_VALUE"""),"Offline &amp;")</f>
        <v>Offline &amp;</v>
      </c>
      <c r="I445" s="14">
        <f>IFERROR(__xludf.DUMMYFUNCTION("""COMPUTED_VALUE"""),2.0221128E7)</f>
        <v>20221128</v>
      </c>
      <c r="J445" s="14" t="str">
        <f>IFERROR(__xludf.DUMMYFUNCTION("""COMPUTED_VALUE"""),"Items_Below_500")</f>
        <v>Items_Below_500</v>
      </c>
      <c r="K445" s="14">
        <f>IFERROR(__xludf.DUMMYFUNCTION("""COMPUTED_VALUE"""),4566.0)</f>
        <v>4566</v>
      </c>
      <c r="L445" s="14" t="str">
        <f t="shared" si="4"/>
        <v>Offline</v>
      </c>
      <c r="M445" s="14" t="str">
        <f t="shared" si="5"/>
        <v>VIN</v>
      </c>
    </row>
    <row r="446">
      <c r="A446" s="8" t="s">
        <v>126</v>
      </c>
      <c r="B446" s="13" t="s">
        <v>25</v>
      </c>
      <c r="C446" s="13">
        <v>7900.0</v>
      </c>
      <c r="D446" s="14" t="str">
        <f t="shared" si="1"/>
        <v> CHQ/OnlineDisplay/20221201/premium_tshirt/5676 </v>
      </c>
      <c r="E446" s="14" t="str">
        <f t="shared" si="2"/>
        <v>CHQ/OnlineDisplay/20221201/premium_tshirt/5676</v>
      </c>
      <c r="F446" s="14" t="str">
        <f t="shared" si="3"/>
        <v>Chq/Onlinedisplay/20221201/Premium_Tshirt/5676</v>
      </c>
      <c r="G446" s="14" t="str">
        <f>IFERROR(__xludf.DUMMYFUNCTION("split(F446,""/"")"),"Chq")</f>
        <v>Chq</v>
      </c>
      <c r="H446" s="14" t="str">
        <f>IFERROR(__xludf.DUMMYFUNCTION("""COMPUTED_VALUE"""),"Onlinedisplay")</f>
        <v>Onlinedisplay</v>
      </c>
      <c r="I446" s="14">
        <f>IFERROR(__xludf.DUMMYFUNCTION("""COMPUTED_VALUE"""),2.0221201E7)</f>
        <v>20221201</v>
      </c>
      <c r="J446" s="14" t="str">
        <f>IFERROR(__xludf.DUMMYFUNCTION("""COMPUTED_VALUE"""),"Premium_Tshirt")</f>
        <v>Premium_Tshirt</v>
      </c>
      <c r="K446" s="14">
        <f>IFERROR(__xludf.DUMMYFUNCTION("""COMPUTED_VALUE"""),5676.0)</f>
        <v>5676</v>
      </c>
      <c r="L446" s="14" t="str">
        <f t="shared" si="4"/>
        <v>Onlinedisplay</v>
      </c>
      <c r="M446" s="14" t="str">
        <f t="shared" si="5"/>
        <v>CHQ</v>
      </c>
    </row>
    <row r="447">
      <c r="A447" s="8" t="s">
        <v>127</v>
      </c>
      <c r="B447" s="13" t="s">
        <v>25</v>
      </c>
      <c r="C447" s="13">
        <v>47000.0</v>
      </c>
      <c r="D447" s="14" t="str">
        <f t="shared" si="1"/>
        <v> VfS/EmailMarketing/20221204/Sales_60%/4564 </v>
      </c>
      <c r="E447" s="14" t="str">
        <f t="shared" si="2"/>
        <v>VfS/EmailMarketing/20221204/Sales_60%/4564</v>
      </c>
      <c r="F447" s="14" t="str">
        <f t="shared" si="3"/>
        <v>Vfs/Emailmarketing/20221204/Sales_60%/4564</v>
      </c>
      <c r="G447" s="14" t="str">
        <f>IFERROR(__xludf.DUMMYFUNCTION("split(F447,""/"")"),"Vfs")</f>
        <v>Vfs</v>
      </c>
      <c r="H447" s="14" t="str">
        <f>IFERROR(__xludf.DUMMYFUNCTION("""COMPUTED_VALUE"""),"Emailmarketing")</f>
        <v>Emailmarketing</v>
      </c>
      <c r="I447" s="14">
        <f>IFERROR(__xludf.DUMMYFUNCTION("""COMPUTED_VALUE"""),2.0221204E7)</f>
        <v>20221204</v>
      </c>
      <c r="J447" s="14" t="str">
        <f>IFERROR(__xludf.DUMMYFUNCTION("""COMPUTED_VALUE"""),"Sales_60%")</f>
        <v>Sales_60%</v>
      </c>
      <c r="K447" s="14">
        <f>IFERROR(__xludf.DUMMYFUNCTION("""COMPUTED_VALUE"""),4564.0)</f>
        <v>4564</v>
      </c>
      <c r="L447" s="14" t="str">
        <f t="shared" si="4"/>
        <v>Emailmarketing</v>
      </c>
      <c r="M447" s="14" t="str">
        <f t="shared" si="5"/>
        <v>VFS</v>
      </c>
    </row>
    <row r="448">
      <c r="A448" s="8" t="s">
        <v>128</v>
      </c>
      <c r="B448" s="13" t="s">
        <v>25</v>
      </c>
      <c r="C448" s="13">
        <v>46300.0</v>
      </c>
      <c r="D448" s="14" t="str">
        <f t="shared" si="1"/>
        <v> NEFT/SocialMedia/20221207/premium_quality_shoes/4565 </v>
      </c>
      <c r="E448" s="14" t="str">
        <f t="shared" si="2"/>
        <v>NEFT/SocialMedia/20221207/premium_quality_shoes/4565</v>
      </c>
      <c r="F448" s="14" t="str">
        <f t="shared" si="3"/>
        <v>Neft/Socialmedia/20221207/Premium_Quality_Shoes/4565</v>
      </c>
      <c r="G448" s="14" t="str">
        <f>IFERROR(__xludf.DUMMYFUNCTION("split(F448,""/"")"),"Neft")</f>
        <v>Neft</v>
      </c>
      <c r="H448" s="14" t="str">
        <f>IFERROR(__xludf.DUMMYFUNCTION("""COMPUTED_VALUE"""),"Socialmedia")</f>
        <v>Socialmedia</v>
      </c>
      <c r="I448" s="14">
        <f>IFERROR(__xludf.DUMMYFUNCTION("""COMPUTED_VALUE"""),2.0221207E7)</f>
        <v>20221207</v>
      </c>
      <c r="J448" s="14" t="str">
        <f>IFERROR(__xludf.DUMMYFUNCTION("""COMPUTED_VALUE"""),"Premium_Quality_Shoes")</f>
        <v>Premium_Quality_Shoes</v>
      </c>
      <c r="K448" s="14">
        <f>IFERROR(__xludf.DUMMYFUNCTION("""COMPUTED_VALUE"""),4565.0)</f>
        <v>4565</v>
      </c>
      <c r="L448" s="14" t="str">
        <f t="shared" si="4"/>
        <v>Socialmedia</v>
      </c>
      <c r="M448" s="14" t="str">
        <f t="shared" si="5"/>
        <v>NEFT</v>
      </c>
    </row>
    <row r="449">
      <c r="A449" s="8" t="s">
        <v>129</v>
      </c>
      <c r="B449" s="13" t="s">
        <v>25</v>
      </c>
      <c r="C449" s="13">
        <v>115600.0</v>
      </c>
      <c r="D449" s="14" t="str">
        <f t="shared" si="1"/>
        <v> CHQ/Offline &amp;/20221210/items_below_500/4566 </v>
      </c>
      <c r="E449" s="14" t="str">
        <f t="shared" si="2"/>
        <v>CHQ/Offline &amp;/20221210/items_below_500/4566</v>
      </c>
      <c r="F449" s="14" t="str">
        <f t="shared" si="3"/>
        <v>Chq/Offline &amp;/20221210/Items_Below_500/4566</v>
      </c>
      <c r="G449" s="14" t="str">
        <f>IFERROR(__xludf.DUMMYFUNCTION("split(F449,""/"")"),"Chq")</f>
        <v>Chq</v>
      </c>
      <c r="H449" s="14" t="str">
        <f>IFERROR(__xludf.DUMMYFUNCTION("""COMPUTED_VALUE"""),"Offline &amp;")</f>
        <v>Offline &amp;</v>
      </c>
      <c r="I449" s="14">
        <f>IFERROR(__xludf.DUMMYFUNCTION("""COMPUTED_VALUE"""),2.022121E7)</f>
        <v>20221210</v>
      </c>
      <c r="J449" s="14" t="str">
        <f>IFERROR(__xludf.DUMMYFUNCTION("""COMPUTED_VALUE"""),"Items_Below_500")</f>
        <v>Items_Below_500</v>
      </c>
      <c r="K449" s="14">
        <f>IFERROR(__xludf.DUMMYFUNCTION("""COMPUTED_VALUE"""),4566.0)</f>
        <v>4566</v>
      </c>
      <c r="L449" s="14" t="str">
        <f t="shared" si="4"/>
        <v>Offline</v>
      </c>
      <c r="M449" s="14" t="str">
        <f t="shared" si="5"/>
        <v>CHQ</v>
      </c>
    </row>
    <row r="450">
      <c r="A450" s="8" t="s">
        <v>130</v>
      </c>
      <c r="B450" s="13" t="s">
        <v>25</v>
      </c>
      <c r="C450" s="13">
        <v>99800.0</v>
      </c>
      <c r="D450" s="14" t="str">
        <f t="shared" si="1"/>
        <v> VfS/AffiliateLink/20221213/buy_one_get_one/3455 </v>
      </c>
      <c r="E450" s="14" t="str">
        <f t="shared" si="2"/>
        <v>VfS/AffiliateLink/20221213/buy_one_get_one/3455</v>
      </c>
      <c r="F450" s="14" t="str">
        <f t="shared" si="3"/>
        <v>Vfs/Affiliatelink/20221213/Buy_One_Get_One/3455</v>
      </c>
      <c r="G450" s="14" t="str">
        <f>IFERROR(__xludf.DUMMYFUNCTION("split(F450,""/"")"),"Vfs")</f>
        <v>Vfs</v>
      </c>
      <c r="H450" s="14" t="str">
        <f>IFERROR(__xludf.DUMMYFUNCTION("""COMPUTED_VALUE"""),"Affiliatelink")</f>
        <v>Affiliatelink</v>
      </c>
      <c r="I450" s="14">
        <f>IFERROR(__xludf.DUMMYFUNCTION("""COMPUTED_VALUE"""),2.0221213E7)</f>
        <v>20221213</v>
      </c>
      <c r="J450" s="14" t="str">
        <f>IFERROR(__xludf.DUMMYFUNCTION("""COMPUTED_VALUE"""),"Buy_One_Get_One")</f>
        <v>Buy_One_Get_One</v>
      </c>
      <c r="K450" s="14">
        <f>IFERROR(__xludf.DUMMYFUNCTION("""COMPUTED_VALUE"""),3455.0)</f>
        <v>3455</v>
      </c>
      <c r="L450" s="14" t="str">
        <f t="shared" si="4"/>
        <v>Affiliatelink</v>
      </c>
      <c r="M450" s="14" t="str">
        <f t="shared" si="5"/>
        <v>VFS</v>
      </c>
    </row>
    <row r="451">
      <c r="A451" s="8" t="s">
        <v>131</v>
      </c>
      <c r="B451" s="13" t="s">
        <v>25</v>
      </c>
      <c r="C451" s="13">
        <v>37700.0</v>
      </c>
      <c r="D451" s="14" t="str">
        <f t="shared" si="1"/>
        <v> VIN/SearchEngine/20221216/Jeans_under_999/5666 </v>
      </c>
      <c r="E451" s="14" t="str">
        <f t="shared" si="2"/>
        <v>VIN/SearchEngine/20221216/Jeans_under_999/5666</v>
      </c>
      <c r="F451" s="14" t="str">
        <f t="shared" si="3"/>
        <v>Vin/Searchengine/20221216/Jeans_Under_999/5666</v>
      </c>
      <c r="G451" s="14" t="str">
        <f>IFERROR(__xludf.DUMMYFUNCTION("split(F451,""/"")"),"Vin")</f>
        <v>Vin</v>
      </c>
      <c r="H451" s="14" t="str">
        <f>IFERROR(__xludf.DUMMYFUNCTION("""COMPUTED_VALUE"""),"Searchengine")</f>
        <v>Searchengine</v>
      </c>
      <c r="I451" s="14">
        <f>IFERROR(__xludf.DUMMYFUNCTION("""COMPUTED_VALUE"""),2.0221216E7)</f>
        <v>20221216</v>
      </c>
      <c r="J451" s="14" t="str">
        <f>IFERROR(__xludf.DUMMYFUNCTION("""COMPUTED_VALUE"""),"Jeans_Under_999")</f>
        <v>Jeans_Under_999</v>
      </c>
      <c r="K451" s="14">
        <f>IFERROR(__xludf.DUMMYFUNCTION("""COMPUTED_VALUE"""),5666.0)</f>
        <v>5666</v>
      </c>
      <c r="L451" s="14" t="str">
        <f t="shared" si="4"/>
        <v>Searchengine</v>
      </c>
      <c r="M451" s="14" t="str">
        <f t="shared" si="5"/>
        <v>VIN</v>
      </c>
    </row>
    <row r="452">
      <c r="A452" s="8" t="s">
        <v>132</v>
      </c>
      <c r="B452" s="13" t="s">
        <v>25</v>
      </c>
      <c r="C452" s="13">
        <v>75700.0</v>
      </c>
      <c r="D452" s="14" t="str">
        <f t="shared" si="1"/>
        <v> NEFT/OnlineDisplay/20221219/premium_tshirt/5676 </v>
      </c>
      <c r="E452" s="14" t="str">
        <f t="shared" si="2"/>
        <v>NEFT/OnlineDisplay/20221219/premium_tshirt/5676</v>
      </c>
      <c r="F452" s="14" t="str">
        <f t="shared" si="3"/>
        <v>Neft/Onlinedisplay/20221219/Premium_Tshirt/5676</v>
      </c>
      <c r="G452" s="14" t="str">
        <f>IFERROR(__xludf.DUMMYFUNCTION("split(F452,""/"")"),"Neft")</f>
        <v>Neft</v>
      </c>
      <c r="H452" s="14" t="str">
        <f>IFERROR(__xludf.DUMMYFUNCTION("""COMPUTED_VALUE"""),"Onlinedisplay")</f>
        <v>Onlinedisplay</v>
      </c>
      <c r="I452" s="14">
        <f>IFERROR(__xludf.DUMMYFUNCTION("""COMPUTED_VALUE"""),2.0221219E7)</f>
        <v>20221219</v>
      </c>
      <c r="J452" s="14" t="str">
        <f>IFERROR(__xludf.DUMMYFUNCTION("""COMPUTED_VALUE"""),"Premium_Tshirt")</f>
        <v>Premium_Tshirt</v>
      </c>
      <c r="K452" s="14">
        <f>IFERROR(__xludf.DUMMYFUNCTION("""COMPUTED_VALUE"""),5676.0)</f>
        <v>5676</v>
      </c>
      <c r="L452" s="14" t="str">
        <f t="shared" si="4"/>
        <v>Onlinedisplay</v>
      </c>
      <c r="M452" s="14" t="str">
        <f t="shared" si="5"/>
        <v>NEFT</v>
      </c>
    </row>
    <row r="453">
      <c r="A453" s="8" t="s">
        <v>133</v>
      </c>
      <c r="B453" s="13" t="s">
        <v>25</v>
      </c>
      <c r="C453" s="13">
        <v>71800.0</v>
      </c>
      <c r="D453" s="14" t="str">
        <f t="shared" si="1"/>
        <v> CHQ/EmailMarketing &amp;/20221222/Sales_60%/4564 </v>
      </c>
      <c r="E453" s="14" t="str">
        <f t="shared" si="2"/>
        <v>CHQ/EmailMarketing &amp;/20221222/Sales_60%/4564</v>
      </c>
      <c r="F453" s="14" t="str">
        <f t="shared" si="3"/>
        <v>Chq/Emailmarketing &amp;/20221222/Sales_60%/4564</v>
      </c>
      <c r="G453" s="14" t="str">
        <f>IFERROR(__xludf.DUMMYFUNCTION("split(F453,""/"")"),"Chq")</f>
        <v>Chq</v>
      </c>
      <c r="H453" s="14" t="str">
        <f>IFERROR(__xludf.DUMMYFUNCTION("""COMPUTED_VALUE"""),"Emailmarketing &amp;")</f>
        <v>Emailmarketing &amp;</v>
      </c>
      <c r="I453" s="14">
        <f>IFERROR(__xludf.DUMMYFUNCTION("""COMPUTED_VALUE"""),2.0221222E7)</f>
        <v>20221222</v>
      </c>
      <c r="J453" s="14" t="str">
        <f>IFERROR(__xludf.DUMMYFUNCTION("""COMPUTED_VALUE"""),"Sales_60%")</f>
        <v>Sales_60%</v>
      </c>
      <c r="K453" s="14">
        <f>IFERROR(__xludf.DUMMYFUNCTION("""COMPUTED_VALUE"""),4564.0)</f>
        <v>4564</v>
      </c>
      <c r="L453" s="14" t="str">
        <f t="shared" si="4"/>
        <v>Emailmarketing</v>
      </c>
      <c r="M453" s="14" t="str">
        <f t="shared" si="5"/>
        <v>CHQ</v>
      </c>
    </row>
    <row r="454">
      <c r="A454" s="8" t="s">
        <v>134</v>
      </c>
      <c r="B454" s="13" t="s">
        <v>25</v>
      </c>
      <c r="C454" s="13">
        <v>91400.0</v>
      </c>
      <c r="D454" s="14" t="str">
        <f t="shared" si="1"/>
        <v> VfS/SocialMedia/20221225/premium_quality_shoes/4565 </v>
      </c>
      <c r="E454" s="14" t="str">
        <f t="shared" si="2"/>
        <v>VfS/SocialMedia/20221225/premium_quality_shoes/4565</v>
      </c>
      <c r="F454" s="14" t="str">
        <f t="shared" si="3"/>
        <v>Vfs/Socialmedia/20221225/Premium_Quality_Shoes/4565</v>
      </c>
      <c r="G454" s="14" t="str">
        <f>IFERROR(__xludf.DUMMYFUNCTION("split(F454,""/"")"),"Vfs")</f>
        <v>Vfs</v>
      </c>
      <c r="H454" s="14" t="str">
        <f>IFERROR(__xludf.DUMMYFUNCTION("""COMPUTED_VALUE"""),"Socialmedia")</f>
        <v>Socialmedia</v>
      </c>
      <c r="I454" s="14">
        <f>IFERROR(__xludf.DUMMYFUNCTION("""COMPUTED_VALUE"""),2.0221225E7)</f>
        <v>20221225</v>
      </c>
      <c r="J454" s="14" t="str">
        <f>IFERROR(__xludf.DUMMYFUNCTION("""COMPUTED_VALUE"""),"Premium_Quality_Shoes")</f>
        <v>Premium_Quality_Shoes</v>
      </c>
      <c r="K454" s="14">
        <f>IFERROR(__xludf.DUMMYFUNCTION("""COMPUTED_VALUE"""),4565.0)</f>
        <v>4565</v>
      </c>
      <c r="L454" s="14" t="str">
        <f t="shared" si="4"/>
        <v>Socialmedia</v>
      </c>
      <c r="M454" s="14" t="str">
        <f t="shared" si="5"/>
        <v>VFS</v>
      </c>
    </row>
    <row r="455">
      <c r="A455" s="8" t="s">
        <v>135</v>
      </c>
      <c r="B455" s="13" t="s">
        <v>25</v>
      </c>
      <c r="C455" s="13">
        <v>77000.0</v>
      </c>
      <c r="D455" s="14" t="str">
        <f t="shared" si="1"/>
        <v> VIN/OfflINe &amp;/20221228/items_below_500/4566 </v>
      </c>
      <c r="E455" s="14" t="str">
        <f t="shared" si="2"/>
        <v>VIN/OfflINe &amp;/20221228/items_below_500/4566</v>
      </c>
      <c r="F455" s="14" t="str">
        <f t="shared" si="3"/>
        <v>Vin/Offline &amp;/20221228/Items_Below_500/4566</v>
      </c>
      <c r="G455" s="14" t="str">
        <f>IFERROR(__xludf.DUMMYFUNCTION("split(F455,""/"")"),"Vin")</f>
        <v>Vin</v>
      </c>
      <c r="H455" s="14" t="str">
        <f>IFERROR(__xludf.DUMMYFUNCTION("""COMPUTED_VALUE"""),"Offline &amp;")</f>
        <v>Offline &amp;</v>
      </c>
      <c r="I455" s="14">
        <f>IFERROR(__xludf.DUMMYFUNCTION("""COMPUTED_VALUE"""),2.0221228E7)</f>
        <v>20221228</v>
      </c>
      <c r="J455" s="14" t="str">
        <f>IFERROR(__xludf.DUMMYFUNCTION("""COMPUTED_VALUE"""),"Items_Below_500")</f>
        <v>Items_Below_500</v>
      </c>
      <c r="K455" s="14">
        <f>IFERROR(__xludf.DUMMYFUNCTION("""COMPUTED_VALUE"""),4566.0)</f>
        <v>4566</v>
      </c>
      <c r="L455" s="14" t="str">
        <f t="shared" si="4"/>
        <v>Offline</v>
      </c>
      <c r="M455" s="14" t="str">
        <f t="shared" si="5"/>
        <v>VIN</v>
      </c>
    </row>
    <row r="456">
      <c r="A456" s="8" t="s">
        <v>136</v>
      </c>
      <c r="B456" s="13" t="s">
        <v>11</v>
      </c>
      <c r="C456" s="8">
        <v>15000.0</v>
      </c>
      <c r="D456" s="14" t="str">
        <f t="shared" si="1"/>
        <v> CHQ/OnlineDisplay/20221001/premium_tshirt/5676 </v>
      </c>
      <c r="E456" s="14" t="str">
        <f t="shared" si="2"/>
        <v>CHQ/OnlineDisplay/20221001/premium_tshirt/5676</v>
      </c>
      <c r="F456" s="14" t="str">
        <f t="shared" si="3"/>
        <v>Chq/Onlinedisplay/20221001/Premium_Tshirt/5676</v>
      </c>
      <c r="G456" s="14" t="str">
        <f>IFERROR(__xludf.DUMMYFUNCTION("split(F456,""/"")"),"Chq")</f>
        <v>Chq</v>
      </c>
      <c r="H456" s="14" t="str">
        <f>IFERROR(__xludf.DUMMYFUNCTION("""COMPUTED_VALUE"""),"Onlinedisplay")</f>
        <v>Onlinedisplay</v>
      </c>
      <c r="I456" s="14">
        <f>IFERROR(__xludf.DUMMYFUNCTION("""COMPUTED_VALUE"""),2.0221001E7)</f>
        <v>20221001</v>
      </c>
      <c r="J456" s="14" t="str">
        <f>IFERROR(__xludf.DUMMYFUNCTION("""COMPUTED_VALUE"""),"Premium_Tshirt")</f>
        <v>Premium_Tshirt</v>
      </c>
      <c r="K456" s="14">
        <f>IFERROR(__xludf.DUMMYFUNCTION("""COMPUTED_VALUE"""),5676.0)</f>
        <v>5676</v>
      </c>
      <c r="L456" s="14" t="str">
        <f t="shared" si="4"/>
        <v>Onlinedisplay</v>
      </c>
      <c r="M456" s="14" t="str">
        <f t="shared" si="5"/>
        <v>CHQ</v>
      </c>
    </row>
    <row r="457">
      <c r="A457" s="8" t="s">
        <v>137</v>
      </c>
      <c r="B457" s="13" t="s">
        <v>11</v>
      </c>
      <c r="C457" s="13">
        <v>79300.0</v>
      </c>
      <c r="D457" s="14" t="str">
        <f t="shared" si="1"/>
        <v> VfS/EmailMarketing/20221004/Sales_60%/4564 </v>
      </c>
      <c r="E457" s="14" t="str">
        <f t="shared" si="2"/>
        <v>VfS/EmailMarketing/20221004/Sales_60%/4564</v>
      </c>
      <c r="F457" s="14" t="str">
        <f t="shared" si="3"/>
        <v>Vfs/Emailmarketing/20221004/Sales_60%/4564</v>
      </c>
      <c r="G457" s="14" t="str">
        <f>IFERROR(__xludf.DUMMYFUNCTION("split(F457,""/"")"),"Vfs")</f>
        <v>Vfs</v>
      </c>
      <c r="H457" s="14" t="str">
        <f>IFERROR(__xludf.DUMMYFUNCTION("""COMPUTED_VALUE"""),"Emailmarketing")</f>
        <v>Emailmarketing</v>
      </c>
      <c r="I457" s="14">
        <f>IFERROR(__xludf.DUMMYFUNCTION("""COMPUTED_VALUE"""),2.0221004E7)</f>
        <v>20221004</v>
      </c>
      <c r="J457" s="14" t="str">
        <f>IFERROR(__xludf.DUMMYFUNCTION("""COMPUTED_VALUE"""),"Sales_60%")</f>
        <v>Sales_60%</v>
      </c>
      <c r="K457" s="14">
        <f>IFERROR(__xludf.DUMMYFUNCTION("""COMPUTED_VALUE"""),4564.0)</f>
        <v>4564</v>
      </c>
      <c r="L457" s="14" t="str">
        <f t="shared" si="4"/>
        <v>Emailmarketing</v>
      </c>
      <c r="M457" s="14" t="str">
        <f t="shared" si="5"/>
        <v>VFS</v>
      </c>
    </row>
    <row r="458">
      <c r="A458" s="8" t="s">
        <v>138</v>
      </c>
      <c r="B458" s="13" t="s">
        <v>11</v>
      </c>
      <c r="C458" s="13">
        <v>51700.0</v>
      </c>
      <c r="D458" s="14" t="str">
        <f t="shared" si="1"/>
        <v> NEFT/SocialMedia/20221007/premium_quality_shoes/4565 </v>
      </c>
      <c r="E458" s="14" t="str">
        <f t="shared" si="2"/>
        <v>NEFT/SocialMedia/20221007/premium_quality_shoes/4565</v>
      </c>
      <c r="F458" s="14" t="str">
        <f t="shared" si="3"/>
        <v>Neft/Socialmedia/20221007/Premium_Quality_Shoes/4565</v>
      </c>
      <c r="G458" s="14" t="str">
        <f>IFERROR(__xludf.DUMMYFUNCTION("split(F458,""/"")"),"Neft")</f>
        <v>Neft</v>
      </c>
      <c r="H458" s="14" t="str">
        <f>IFERROR(__xludf.DUMMYFUNCTION("""COMPUTED_VALUE"""),"Socialmedia")</f>
        <v>Socialmedia</v>
      </c>
      <c r="I458" s="14">
        <f>IFERROR(__xludf.DUMMYFUNCTION("""COMPUTED_VALUE"""),2.0221007E7)</f>
        <v>20221007</v>
      </c>
      <c r="J458" s="14" t="str">
        <f>IFERROR(__xludf.DUMMYFUNCTION("""COMPUTED_VALUE"""),"Premium_Quality_Shoes")</f>
        <v>Premium_Quality_Shoes</v>
      </c>
      <c r="K458" s="14">
        <f>IFERROR(__xludf.DUMMYFUNCTION("""COMPUTED_VALUE"""),4565.0)</f>
        <v>4565</v>
      </c>
      <c r="L458" s="14" t="str">
        <f t="shared" si="4"/>
        <v>Socialmedia</v>
      </c>
      <c r="M458" s="14" t="str">
        <f t="shared" si="5"/>
        <v>NEFT</v>
      </c>
    </row>
    <row r="459">
      <c r="A459" s="8" t="s">
        <v>139</v>
      </c>
      <c r="B459" s="13" t="s">
        <v>11</v>
      </c>
      <c r="C459" s="13">
        <v>43300.0</v>
      </c>
      <c r="D459" s="14" t="str">
        <f t="shared" si="1"/>
        <v> CHQ/Offline &amp;/20221010/items_below_500/4566 </v>
      </c>
      <c r="E459" s="14" t="str">
        <f t="shared" si="2"/>
        <v>CHQ/Offline &amp;/20221010/items_below_500/4566</v>
      </c>
      <c r="F459" s="14" t="str">
        <f t="shared" si="3"/>
        <v>Chq/Offline &amp;/20221010/Items_Below_500/4566</v>
      </c>
      <c r="G459" s="14" t="str">
        <f>IFERROR(__xludf.DUMMYFUNCTION("split(F459,""/"")"),"Chq")</f>
        <v>Chq</v>
      </c>
      <c r="H459" s="14" t="str">
        <f>IFERROR(__xludf.DUMMYFUNCTION("""COMPUTED_VALUE"""),"Offline &amp;")</f>
        <v>Offline &amp;</v>
      </c>
      <c r="I459" s="14">
        <f>IFERROR(__xludf.DUMMYFUNCTION("""COMPUTED_VALUE"""),2.022101E7)</f>
        <v>20221010</v>
      </c>
      <c r="J459" s="14" t="str">
        <f>IFERROR(__xludf.DUMMYFUNCTION("""COMPUTED_VALUE"""),"Items_Below_500")</f>
        <v>Items_Below_500</v>
      </c>
      <c r="K459" s="14">
        <f>IFERROR(__xludf.DUMMYFUNCTION("""COMPUTED_VALUE"""),4566.0)</f>
        <v>4566</v>
      </c>
      <c r="L459" s="14" t="str">
        <f t="shared" si="4"/>
        <v>Offline</v>
      </c>
      <c r="M459" s="14" t="str">
        <f t="shared" si="5"/>
        <v>CHQ</v>
      </c>
    </row>
    <row r="460">
      <c r="A460" s="8" t="s">
        <v>156</v>
      </c>
      <c r="B460" s="13" t="s">
        <v>11</v>
      </c>
      <c r="C460" s="13">
        <v>84900.0</v>
      </c>
      <c r="D460" s="14" t="str">
        <f t="shared" si="1"/>
        <v> VfS/AffiliateLink/20221013/buy_one_get_one/3455 </v>
      </c>
      <c r="E460" s="14" t="str">
        <f t="shared" si="2"/>
        <v>VfS/AffiliateLink/20221013/buy_one_get_one/3455</v>
      </c>
      <c r="F460" s="14" t="str">
        <f t="shared" si="3"/>
        <v>Vfs/Affiliatelink/20221013/Buy_One_Get_One/3455</v>
      </c>
      <c r="G460" s="14" t="str">
        <f>IFERROR(__xludf.DUMMYFUNCTION("split(F460,""/"")"),"Vfs")</f>
        <v>Vfs</v>
      </c>
      <c r="H460" s="14" t="str">
        <f>IFERROR(__xludf.DUMMYFUNCTION("""COMPUTED_VALUE"""),"Affiliatelink")</f>
        <v>Affiliatelink</v>
      </c>
      <c r="I460" s="14">
        <f>IFERROR(__xludf.DUMMYFUNCTION("""COMPUTED_VALUE"""),2.0221013E7)</f>
        <v>20221013</v>
      </c>
      <c r="J460" s="14" t="str">
        <f>IFERROR(__xludf.DUMMYFUNCTION("""COMPUTED_VALUE"""),"Buy_One_Get_One")</f>
        <v>Buy_One_Get_One</v>
      </c>
      <c r="K460" s="14">
        <f>IFERROR(__xludf.DUMMYFUNCTION("""COMPUTED_VALUE"""),3455.0)</f>
        <v>3455</v>
      </c>
      <c r="L460" s="14" t="str">
        <f t="shared" si="4"/>
        <v>Affiliatelink</v>
      </c>
      <c r="M460" s="14" t="str">
        <f t="shared" si="5"/>
        <v>VFS</v>
      </c>
    </row>
    <row r="461">
      <c r="A461" s="8" t="s">
        <v>141</v>
      </c>
      <c r="B461" s="13" t="s">
        <v>11</v>
      </c>
      <c r="C461" s="13">
        <v>61300.0</v>
      </c>
      <c r="D461" s="14" t="str">
        <f t="shared" si="1"/>
        <v> VIN/SearchEngine/20221016/Jeans_under_999/5666 </v>
      </c>
      <c r="E461" s="14" t="str">
        <f t="shared" si="2"/>
        <v>VIN/SearchEngine/20221016/Jeans_under_999/5666</v>
      </c>
      <c r="F461" s="14" t="str">
        <f t="shared" si="3"/>
        <v>Vin/Searchengine/20221016/Jeans_Under_999/5666</v>
      </c>
      <c r="G461" s="14" t="str">
        <f>IFERROR(__xludf.DUMMYFUNCTION("split(F461,""/"")"),"Vin")</f>
        <v>Vin</v>
      </c>
      <c r="H461" s="14" t="str">
        <f>IFERROR(__xludf.DUMMYFUNCTION("""COMPUTED_VALUE"""),"Searchengine")</f>
        <v>Searchengine</v>
      </c>
      <c r="I461" s="14">
        <f>IFERROR(__xludf.DUMMYFUNCTION("""COMPUTED_VALUE"""),2.0221016E7)</f>
        <v>20221016</v>
      </c>
      <c r="J461" s="14" t="str">
        <f>IFERROR(__xludf.DUMMYFUNCTION("""COMPUTED_VALUE"""),"Jeans_Under_999")</f>
        <v>Jeans_Under_999</v>
      </c>
      <c r="K461" s="14">
        <f>IFERROR(__xludf.DUMMYFUNCTION("""COMPUTED_VALUE"""),5666.0)</f>
        <v>5666</v>
      </c>
      <c r="L461" s="14" t="str">
        <f t="shared" si="4"/>
        <v>Searchengine</v>
      </c>
      <c r="M461" s="14" t="str">
        <f t="shared" si="5"/>
        <v>VIN</v>
      </c>
    </row>
    <row r="462">
      <c r="A462" s="8" t="s">
        <v>142</v>
      </c>
      <c r="B462" s="13" t="s">
        <v>11</v>
      </c>
      <c r="C462" s="13">
        <v>92000.0</v>
      </c>
      <c r="D462" s="14" t="str">
        <f t="shared" si="1"/>
        <v> NEFT/OnlineDisplay/20221019/premium_tshirt/5676 </v>
      </c>
      <c r="E462" s="14" t="str">
        <f t="shared" si="2"/>
        <v>NEFT/OnlineDisplay/20221019/premium_tshirt/5676</v>
      </c>
      <c r="F462" s="14" t="str">
        <f t="shared" si="3"/>
        <v>Neft/Onlinedisplay/20221019/Premium_Tshirt/5676</v>
      </c>
      <c r="G462" s="14" t="str">
        <f>IFERROR(__xludf.DUMMYFUNCTION("split(F462,""/"")"),"Neft")</f>
        <v>Neft</v>
      </c>
      <c r="H462" s="14" t="str">
        <f>IFERROR(__xludf.DUMMYFUNCTION("""COMPUTED_VALUE"""),"Onlinedisplay")</f>
        <v>Onlinedisplay</v>
      </c>
      <c r="I462" s="14">
        <f>IFERROR(__xludf.DUMMYFUNCTION("""COMPUTED_VALUE"""),2.0221019E7)</f>
        <v>20221019</v>
      </c>
      <c r="J462" s="14" t="str">
        <f>IFERROR(__xludf.DUMMYFUNCTION("""COMPUTED_VALUE"""),"Premium_Tshirt")</f>
        <v>Premium_Tshirt</v>
      </c>
      <c r="K462" s="14">
        <f>IFERROR(__xludf.DUMMYFUNCTION("""COMPUTED_VALUE"""),5676.0)</f>
        <v>5676</v>
      </c>
      <c r="L462" s="14" t="str">
        <f t="shared" si="4"/>
        <v>Onlinedisplay</v>
      </c>
      <c r="M462" s="14" t="str">
        <f t="shared" si="5"/>
        <v>NEFT</v>
      </c>
    </row>
    <row r="463">
      <c r="A463" s="8" t="s">
        <v>143</v>
      </c>
      <c r="B463" s="13" t="s">
        <v>11</v>
      </c>
      <c r="C463" s="13">
        <v>97100.0</v>
      </c>
      <c r="D463" s="14" t="str">
        <f t="shared" si="1"/>
        <v> CHQ/EmailMarketing &amp;/20221022/Sales_60%/4564 </v>
      </c>
      <c r="E463" s="14" t="str">
        <f t="shared" si="2"/>
        <v>CHQ/EmailMarketing &amp;/20221022/Sales_60%/4564</v>
      </c>
      <c r="F463" s="14" t="str">
        <f t="shared" si="3"/>
        <v>Chq/Emailmarketing &amp;/20221022/Sales_60%/4564</v>
      </c>
      <c r="G463" s="14" t="str">
        <f>IFERROR(__xludf.DUMMYFUNCTION("split(F463,""/"")"),"Chq")</f>
        <v>Chq</v>
      </c>
      <c r="H463" s="14" t="str">
        <f>IFERROR(__xludf.DUMMYFUNCTION("""COMPUTED_VALUE"""),"Emailmarketing &amp;")</f>
        <v>Emailmarketing &amp;</v>
      </c>
      <c r="I463" s="14">
        <f>IFERROR(__xludf.DUMMYFUNCTION("""COMPUTED_VALUE"""),2.0221022E7)</f>
        <v>20221022</v>
      </c>
      <c r="J463" s="14" t="str">
        <f>IFERROR(__xludf.DUMMYFUNCTION("""COMPUTED_VALUE"""),"Sales_60%")</f>
        <v>Sales_60%</v>
      </c>
      <c r="K463" s="14">
        <f>IFERROR(__xludf.DUMMYFUNCTION("""COMPUTED_VALUE"""),4564.0)</f>
        <v>4564</v>
      </c>
      <c r="L463" s="14" t="str">
        <f t="shared" si="4"/>
        <v>Emailmarketing</v>
      </c>
      <c r="M463" s="14" t="str">
        <f t="shared" si="5"/>
        <v>CHQ</v>
      </c>
    </row>
    <row r="464">
      <c r="A464" s="8" t="s">
        <v>144</v>
      </c>
      <c r="B464" s="13" t="s">
        <v>11</v>
      </c>
      <c r="C464" s="13">
        <v>101500.0</v>
      </c>
      <c r="D464" s="14" t="str">
        <f t="shared" si="1"/>
        <v> VfS/SocialMedia/20221025/premium_quality_shoes/4565 </v>
      </c>
      <c r="E464" s="14" t="str">
        <f t="shared" si="2"/>
        <v>VfS/SocialMedia/20221025/premium_quality_shoes/4565</v>
      </c>
      <c r="F464" s="14" t="str">
        <f t="shared" si="3"/>
        <v>Vfs/Socialmedia/20221025/Premium_Quality_Shoes/4565</v>
      </c>
      <c r="G464" s="14" t="str">
        <f>IFERROR(__xludf.DUMMYFUNCTION("split(F464,""/"")"),"Vfs")</f>
        <v>Vfs</v>
      </c>
      <c r="H464" s="14" t="str">
        <f>IFERROR(__xludf.DUMMYFUNCTION("""COMPUTED_VALUE"""),"Socialmedia")</f>
        <v>Socialmedia</v>
      </c>
      <c r="I464" s="14">
        <f>IFERROR(__xludf.DUMMYFUNCTION("""COMPUTED_VALUE"""),2.0221025E7)</f>
        <v>20221025</v>
      </c>
      <c r="J464" s="14" t="str">
        <f>IFERROR(__xludf.DUMMYFUNCTION("""COMPUTED_VALUE"""),"Premium_Quality_Shoes")</f>
        <v>Premium_Quality_Shoes</v>
      </c>
      <c r="K464" s="14">
        <f>IFERROR(__xludf.DUMMYFUNCTION("""COMPUTED_VALUE"""),4565.0)</f>
        <v>4565</v>
      </c>
      <c r="L464" s="14" t="str">
        <f t="shared" si="4"/>
        <v>Socialmedia</v>
      </c>
      <c r="M464" s="14" t="str">
        <f t="shared" si="5"/>
        <v>VFS</v>
      </c>
    </row>
    <row r="465">
      <c r="A465" s="8" t="s">
        <v>145</v>
      </c>
      <c r="B465" s="13" t="s">
        <v>11</v>
      </c>
      <c r="C465" s="13">
        <v>40400.0</v>
      </c>
      <c r="D465" s="14" t="str">
        <f t="shared" si="1"/>
        <v> VIN/OfflINe &amp;/20221028/items_below_500/4566 </v>
      </c>
      <c r="E465" s="14" t="str">
        <f t="shared" si="2"/>
        <v>VIN/OfflINe &amp;/20221028/items_below_500/4566</v>
      </c>
      <c r="F465" s="14" t="str">
        <f t="shared" si="3"/>
        <v>Vin/Offline &amp;/20221028/Items_Below_500/4566</v>
      </c>
      <c r="G465" s="14" t="str">
        <f>IFERROR(__xludf.DUMMYFUNCTION("split(F465,""/"")"),"Vin")</f>
        <v>Vin</v>
      </c>
      <c r="H465" s="14" t="str">
        <f>IFERROR(__xludf.DUMMYFUNCTION("""COMPUTED_VALUE"""),"Offline &amp;")</f>
        <v>Offline &amp;</v>
      </c>
      <c r="I465" s="14">
        <f>IFERROR(__xludf.DUMMYFUNCTION("""COMPUTED_VALUE"""),2.0221028E7)</f>
        <v>20221028</v>
      </c>
      <c r="J465" s="14" t="str">
        <f>IFERROR(__xludf.DUMMYFUNCTION("""COMPUTED_VALUE"""),"Items_Below_500")</f>
        <v>Items_Below_500</v>
      </c>
      <c r="K465" s="14">
        <f>IFERROR(__xludf.DUMMYFUNCTION("""COMPUTED_VALUE"""),4566.0)</f>
        <v>4566</v>
      </c>
      <c r="L465" s="14" t="str">
        <f t="shared" si="4"/>
        <v>Offline</v>
      </c>
      <c r="M465" s="14" t="str">
        <f t="shared" si="5"/>
        <v>VIN</v>
      </c>
    </row>
    <row r="466">
      <c r="A466" s="8" t="s">
        <v>146</v>
      </c>
      <c r="B466" s="13" t="s">
        <v>24</v>
      </c>
      <c r="C466" s="8">
        <v>13200.0</v>
      </c>
      <c r="D466" s="14" t="str">
        <f t="shared" si="1"/>
        <v> CHQ/OnlineDisplay/20221101/premium_tshirt/5676 </v>
      </c>
      <c r="E466" s="14" t="str">
        <f t="shared" si="2"/>
        <v>CHQ/OnlineDisplay/20221101/premium_tshirt/5676</v>
      </c>
      <c r="F466" s="14" t="str">
        <f t="shared" si="3"/>
        <v>Chq/Onlinedisplay/20221101/Premium_Tshirt/5676</v>
      </c>
      <c r="G466" s="14" t="str">
        <f>IFERROR(__xludf.DUMMYFUNCTION("split(F466,""/"")"),"Chq")</f>
        <v>Chq</v>
      </c>
      <c r="H466" s="14" t="str">
        <f>IFERROR(__xludf.DUMMYFUNCTION("""COMPUTED_VALUE"""),"Onlinedisplay")</f>
        <v>Onlinedisplay</v>
      </c>
      <c r="I466" s="14">
        <f>IFERROR(__xludf.DUMMYFUNCTION("""COMPUTED_VALUE"""),2.0221101E7)</f>
        <v>20221101</v>
      </c>
      <c r="J466" s="14" t="str">
        <f>IFERROR(__xludf.DUMMYFUNCTION("""COMPUTED_VALUE"""),"Premium_Tshirt")</f>
        <v>Premium_Tshirt</v>
      </c>
      <c r="K466" s="14">
        <f>IFERROR(__xludf.DUMMYFUNCTION("""COMPUTED_VALUE"""),5676.0)</f>
        <v>5676</v>
      </c>
      <c r="L466" s="14" t="str">
        <f t="shared" si="4"/>
        <v>Onlinedisplay</v>
      </c>
      <c r="M466" s="14" t="str">
        <f t="shared" si="5"/>
        <v>CHQ</v>
      </c>
    </row>
    <row r="467">
      <c r="A467" s="8" t="s">
        <v>147</v>
      </c>
      <c r="B467" s="13" t="s">
        <v>24</v>
      </c>
      <c r="C467" s="13">
        <v>65600.0</v>
      </c>
      <c r="D467" s="14" t="str">
        <f t="shared" si="1"/>
        <v> VfS/EmailMarketing/20221104/Sales_60%/4564 </v>
      </c>
      <c r="E467" s="14" t="str">
        <f t="shared" si="2"/>
        <v>VfS/EmailMarketing/20221104/Sales_60%/4564</v>
      </c>
      <c r="F467" s="14" t="str">
        <f t="shared" si="3"/>
        <v>Vfs/Emailmarketing/20221104/Sales_60%/4564</v>
      </c>
      <c r="G467" s="14" t="str">
        <f>IFERROR(__xludf.DUMMYFUNCTION("split(F467,""/"")"),"Vfs")</f>
        <v>Vfs</v>
      </c>
      <c r="H467" s="14" t="str">
        <f>IFERROR(__xludf.DUMMYFUNCTION("""COMPUTED_VALUE"""),"Emailmarketing")</f>
        <v>Emailmarketing</v>
      </c>
      <c r="I467" s="14">
        <f>IFERROR(__xludf.DUMMYFUNCTION("""COMPUTED_VALUE"""),2.0221104E7)</f>
        <v>20221104</v>
      </c>
      <c r="J467" s="14" t="str">
        <f>IFERROR(__xludf.DUMMYFUNCTION("""COMPUTED_VALUE"""),"Sales_60%")</f>
        <v>Sales_60%</v>
      </c>
      <c r="K467" s="14">
        <f>IFERROR(__xludf.DUMMYFUNCTION("""COMPUTED_VALUE"""),4564.0)</f>
        <v>4564</v>
      </c>
      <c r="L467" s="14" t="str">
        <f t="shared" si="4"/>
        <v>Emailmarketing</v>
      </c>
      <c r="M467" s="14" t="str">
        <f t="shared" si="5"/>
        <v>VFS</v>
      </c>
    </row>
    <row r="468">
      <c r="A468" s="8" t="s">
        <v>148</v>
      </c>
      <c r="B468" s="13" t="s">
        <v>24</v>
      </c>
      <c r="C468" s="13">
        <v>86200.0</v>
      </c>
      <c r="D468" s="14" t="str">
        <f t="shared" si="1"/>
        <v> NEFT/SocialMedia/20221107/premium_quality_shoes/4565 </v>
      </c>
      <c r="E468" s="14" t="str">
        <f t="shared" si="2"/>
        <v>NEFT/SocialMedia/20221107/premium_quality_shoes/4565</v>
      </c>
      <c r="F468" s="14" t="str">
        <f t="shared" si="3"/>
        <v>Neft/Socialmedia/20221107/Premium_Quality_Shoes/4565</v>
      </c>
      <c r="G468" s="14" t="str">
        <f>IFERROR(__xludf.DUMMYFUNCTION("split(F468,""/"")"),"Neft")</f>
        <v>Neft</v>
      </c>
      <c r="H468" s="14" t="str">
        <f>IFERROR(__xludf.DUMMYFUNCTION("""COMPUTED_VALUE"""),"Socialmedia")</f>
        <v>Socialmedia</v>
      </c>
      <c r="I468" s="14">
        <f>IFERROR(__xludf.DUMMYFUNCTION("""COMPUTED_VALUE"""),2.0221107E7)</f>
        <v>20221107</v>
      </c>
      <c r="J468" s="14" t="str">
        <f>IFERROR(__xludf.DUMMYFUNCTION("""COMPUTED_VALUE"""),"Premium_Quality_Shoes")</f>
        <v>Premium_Quality_Shoes</v>
      </c>
      <c r="K468" s="14">
        <f>IFERROR(__xludf.DUMMYFUNCTION("""COMPUTED_VALUE"""),4565.0)</f>
        <v>4565</v>
      </c>
      <c r="L468" s="14" t="str">
        <f t="shared" si="4"/>
        <v>Socialmedia</v>
      </c>
      <c r="M468" s="14" t="str">
        <f t="shared" si="5"/>
        <v>NEFT</v>
      </c>
    </row>
    <row r="469">
      <c r="A469" s="8" t="s">
        <v>149</v>
      </c>
      <c r="B469" s="13" t="s">
        <v>24</v>
      </c>
      <c r="C469" s="13">
        <v>98800.0</v>
      </c>
      <c r="D469" s="14" t="str">
        <f t="shared" si="1"/>
        <v> CHQ/Offline &amp;/20221110/items_below_500/4566 </v>
      </c>
      <c r="E469" s="14" t="str">
        <f t="shared" si="2"/>
        <v>CHQ/Offline &amp;/20221110/items_below_500/4566</v>
      </c>
      <c r="F469" s="14" t="str">
        <f t="shared" si="3"/>
        <v>Chq/Offline &amp;/20221110/Items_Below_500/4566</v>
      </c>
      <c r="G469" s="14" t="str">
        <f>IFERROR(__xludf.DUMMYFUNCTION("split(F469,""/"")"),"Chq")</f>
        <v>Chq</v>
      </c>
      <c r="H469" s="14" t="str">
        <f>IFERROR(__xludf.DUMMYFUNCTION("""COMPUTED_VALUE"""),"Offline &amp;")</f>
        <v>Offline &amp;</v>
      </c>
      <c r="I469" s="14">
        <f>IFERROR(__xludf.DUMMYFUNCTION("""COMPUTED_VALUE"""),2.022111E7)</f>
        <v>20221110</v>
      </c>
      <c r="J469" s="14" t="str">
        <f>IFERROR(__xludf.DUMMYFUNCTION("""COMPUTED_VALUE"""),"Items_Below_500")</f>
        <v>Items_Below_500</v>
      </c>
      <c r="K469" s="14">
        <f>IFERROR(__xludf.DUMMYFUNCTION("""COMPUTED_VALUE"""),4566.0)</f>
        <v>4566</v>
      </c>
      <c r="L469" s="14" t="str">
        <f t="shared" si="4"/>
        <v>Offline</v>
      </c>
      <c r="M469" s="14" t="str">
        <f t="shared" si="5"/>
        <v>CHQ</v>
      </c>
    </row>
    <row r="470">
      <c r="A470" s="8" t="s">
        <v>150</v>
      </c>
      <c r="B470" s="13" t="s">
        <v>24</v>
      </c>
      <c r="C470" s="8">
        <v>11690.0</v>
      </c>
      <c r="D470" s="14" t="str">
        <f t="shared" si="1"/>
        <v> VfS/AffiliateLink/20221113/buy_one_get_one/3455 </v>
      </c>
      <c r="E470" s="14" t="str">
        <f t="shared" si="2"/>
        <v>VfS/AffiliateLink/20221113/buy_one_get_one/3455</v>
      </c>
      <c r="F470" s="14" t="str">
        <f t="shared" si="3"/>
        <v>Vfs/Affiliatelink/20221113/Buy_One_Get_One/3455</v>
      </c>
      <c r="G470" s="14" t="str">
        <f>IFERROR(__xludf.DUMMYFUNCTION("split(F470,""/"")"),"Vfs")</f>
        <v>Vfs</v>
      </c>
      <c r="H470" s="14" t="str">
        <f>IFERROR(__xludf.DUMMYFUNCTION("""COMPUTED_VALUE"""),"Affiliatelink")</f>
        <v>Affiliatelink</v>
      </c>
      <c r="I470" s="14">
        <f>IFERROR(__xludf.DUMMYFUNCTION("""COMPUTED_VALUE"""),2.0221113E7)</f>
        <v>20221113</v>
      </c>
      <c r="J470" s="14" t="str">
        <f>IFERROR(__xludf.DUMMYFUNCTION("""COMPUTED_VALUE"""),"Buy_One_Get_One")</f>
        <v>Buy_One_Get_One</v>
      </c>
      <c r="K470" s="14">
        <f>IFERROR(__xludf.DUMMYFUNCTION("""COMPUTED_VALUE"""),3455.0)</f>
        <v>3455</v>
      </c>
      <c r="L470" s="14" t="str">
        <f t="shared" si="4"/>
        <v>Affiliatelink</v>
      </c>
      <c r="M470" s="14" t="str">
        <f t="shared" si="5"/>
        <v>VFS</v>
      </c>
    </row>
    <row r="471">
      <c r="A471" s="8" t="s">
        <v>151</v>
      </c>
      <c r="B471" s="13" t="s">
        <v>24</v>
      </c>
      <c r="C471" s="8">
        <v>10870.0</v>
      </c>
      <c r="D471" s="14" t="str">
        <f t="shared" si="1"/>
        <v> VIN/SearchEngine/20221116/Jeans_under_999/5666 </v>
      </c>
      <c r="E471" s="14" t="str">
        <f t="shared" si="2"/>
        <v>VIN/SearchEngine/20221116/Jeans_under_999/5666</v>
      </c>
      <c r="F471" s="14" t="str">
        <f t="shared" si="3"/>
        <v>Vin/Searchengine/20221116/Jeans_Under_999/5666</v>
      </c>
      <c r="G471" s="14" t="str">
        <f>IFERROR(__xludf.DUMMYFUNCTION("split(F471,""/"")"),"Vin")</f>
        <v>Vin</v>
      </c>
      <c r="H471" s="14" t="str">
        <f>IFERROR(__xludf.DUMMYFUNCTION("""COMPUTED_VALUE"""),"Searchengine")</f>
        <v>Searchengine</v>
      </c>
      <c r="I471" s="14">
        <f>IFERROR(__xludf.DUMMYFUNCTION("""COMPUTED_VALUE"""),2.0221116E7)</f>
        <v>20221116</v>
      </c>
      <c r="J471" s="14" t="str">
        <f>IFERROR(__xludf.DUMMYFUNCTION("""COMPUTED_VALUE"""),"Jeans_Under_999")</f>
        <v>Jeans_Under_999</v>
      </c>
      <c r="K471" s="14">
        <f>IFERROR(__xludf.DUMMYFUNCTION("""COMPUTED_VALUE"""),5666.0)</f>
        <v>5666</v>
      </c>
      <c r="L471" s="14" t="str">
        <f t="shared" si="4"/>
        <v>Searchengine</v>
      </c>
      <c r="M471" s="14" t="str">
        <f t="shared" si="5"/>
        <v>VIN</v>
      </c>
    </row>
    <row r="472">
      <c r="A472" s="8" t="s">
        <v>152</v>
      </c>
      <c r="B472" s="13" t="s">
        <v>24</v>
      </c>
      <c r="C472" s="13">
        <v>68500.0</v>
      </c>
      <c r="D472" s="14" t="str">
        <f t="shared" si="1"/>
        <v> NEFT/OnlineDisplay/20221119/premium_tshirt/5676 </v>
      </c>
      <c r="E472" s="14" t="str">
        <f t="shared" si="2"/>
        <v>NEFT/OnlineDisplay/20221119/premium_tshirt/5676</v>
      </c>
      <c r="F472" s="14" t="str">
        <f t="shared" si="3"/>
        <v>Neft/Onlinedisplay/20221119/Premium_Tshirt/5676</v>
      </c>
      <c r="G472" s="14" t="str">
        <f>IFERROR(__xludf.DUMMYFUNCTION("split(F472,""/"")"),"Neft")</f>
        <v>Neft</v>
      </c>
      <c r="H472" s="14" t="str">
        <f>IFERROR(__xludf.DUMMYFUNCTION("""COMPUTED_VALUE"""),"Onlinedisplay")</f>
        <v>Onlinedisplay</v>
      </c>
      <c r="I472" s="14">
        <f>IFERROR(__xludf.DUMMYFUNCTION("""COMPUTED_VALUE"""),2.0221119E7)</f>
        <v>20221119</v>
      </c>
      <c r="J472" s="14" t="str">
        <f>IFERROR(__xludf.DUMMYFUNCTION("""COMPUTED_VALUE"""),"Premium_Tshirt")</f>
        <v>Premium_Tshirt</v>
      </c>
      <c r="K472" s="14">
        <f>IFERROR(__xludf.DUMMYFUNCTION("""COMPUTED_VALUE"""),5676.0)</f>
        <v>5676</v>
      </c>
      <c r="L472" s="14" t="str">
        <f t="shared" si="4"/>
        <v>Onlinedisplay</v>
      </c>
      <c r="M472" s="14" t="str">
        <f t="shared" si="5"/>
        <v>NEFT</v>
      </c>
    </row>
    <row r="473">
      <c r="A473" s="8" t="s">
        <v>153</v>
      </c>
      <c r="B473" s="13" t="s">
        <v>24</v>
      </c>
      <c r="C473" s="13">
        <v>39600.0</v>
      </c>
      <c r="D473" s="14" t="str">
        <f t="shared" si="1"/>
        <v> CHQ/EmailMarketing &amp;/20221122/Sales_60%/4564 </v>
      </c>
      <c r="E473" s="14" t="str">
        <f t="shared" si="2"/>
        <v>CHQ/EmailMarketing &amp;/20221122/Sales_60%/4564</v>
      </c>
      <c r="F473" s="14" t="str">
        <f t="shared" si="3"/>
        <v>Chq/Emailmarketing &amp;/20221122/Sales_60%/4564</v>
      </c>
      <c r="G473" s="14" t="str">
        <f>IFERROR(__xludf.DUMMYFUNCTION("split(F473,""/"")"),"Chq")</f>
        <v>Chq</v>
      </c>
      <c r="H473" s="14" t="str">
        <f>IFERROR(__xludf.DUMMYFUNCTION("""COMPUTED_VALUE"""),"Emailmarketing &amp;")</f>
        <v>Emailmarketing &amp;</v>
      </c>
      <c r="I473" s="14">
        <f>IFERROR(__xludf.DUMMYFUNCTION("""COMPUTED_VALUE"""),2.0221122E7)</f>
        <v>20221122</v>
      </c>
      <c r="J473" s="14" t="str">
        <f>IFERROR(__xludf.DUMMYFUNCTION("""COMPUTED_VALUE"""),"Sales_60%")</f>
        <v>Sales_60%</v>
      </c>
      <c r="K473" s="14">
        <f>IFERROR(__xludf.DUMMYFUNCTION("""COMPUTED_VALUE"""),4564.0)</f>
        <v>4564</v>
      </c>
      <c r="L473" s="14" t="str">
        <f t="shared" si="4"/>
        <v>Emailmarketing</v>
      </c>
      <c r="M473" s="14" t="str">
        <f t="shared" si="5"/>
        <v>CHQ</v>
      </c>
    </row>
    <row r="474">
      <c r="A474" s="8" t="s">
        <v>154</v>
      </c>
      <c r="B474" s="13" t="s">
        <v>24</v>
      </c>
      <c r="C474" s="13">
        <v>76800.0</v>
      </c>
      <c r="D474" s="14" t="str">
        <f t="shared" si="1"/>
        <v> VfS/SocialMedia/20221125/premium_quality_shoes/4565 </v>
      </c>
      <c r="E474" s="14" t="str">
        <f t="shared" si="2"/>
        <v>VfS/SocialMedia/20221125/premium_quality_shoes/4565</v>
      </c>
      <c r="F474" s="14" t="str">
        <f t="shared" si="3"/>
        <v>Vfs/Socialmedia/20221125/Premium_Quality_Shoes/4565</v>
      </c>
      <c r="G474" s="14" t="str">
        <f>IFERROR(__xludf.DUMMYFUNCTION("split(F474,""/"")"),"Vfs")</f>
        <v>Vfs</v>
      </c>
      <c r="H474" s="14" t="str">
        <f>IFERROR(__xludf.DUMMYFUNCTION("""COMPUTED_VALUE"""),"Socialmedia")</f>
        <v>Socialmedia</v>
      </c>
      <c r="I474" s="14">
        <f>IFERROR(__xludf.DUMMYFUNCTION("""COMPUTED_VALUE"""),2.0221125E7)</f>
        <v>20221125</v>
      </c>
      <c r="J474" s="14" t="str">
        <f>IFERROR(__xludf.DUMMYFUNCTION("""COMPUTED_VALUE"""),"Premium_Quality_Shoes")</f>
        <v>Premium_Quality_Shoes</v>
      </c>
      <c r="K474" s="14">
        <f>IFERROR(__xludf.DUMMYFUNCTION("""COMPUTED_VALUE"""),4565.0)</f>
        <v>4565</v>
      </c>
      <c r="L474" s="14" t="str">
        <f t="shared" si="4"/>
        <v>Socialmedia</v>
      </c>
      <c r="M474" s="14" t="str">
        <f t="shared" si="5"/>
        <v>VFS</v>
      </c>
    </row>
    <row r="475">
      <c r="A475" s="8" t="s">
        <v>155</v>
      </c>
      <c r="B475" s="13" t="s">
        <v>24</v>
      </c>
      <c r="C475" s="13">
        <v>121700.0</v>
      </c>
      <c r="D475" s="14" t="str">
        <f t="shared" si="1"/>
        <v> VIN/OfflINe &amp;/20221128/items_below_500/4566 </v>
      </c>
      <c r="E475" s="14" t="str">
        <f t="shared" si="2"/>
        <v>VIN/OfflINe &amp;/20221128/items_below_500/4566</v>
      </c>
      <c r="F475" s="14" t="str">
        <f t="shared" si="3"/>
        <v>Vin/Offline &amp;/20221128/Items_Below_500/4566</v>
      </c>
      <c r="G475" s="14" t="str">
        <f>IFERROR(__xludf.DUMMYFUNCTION("split(F475,""/"")"),"Vin")</f>
        <v>Vin</v>
      </c>
      <c r="H475" s="14" t="str">
        <f>IFERROR(__xludf.DUMMYFUNCTION("""COMPUTED_VALUE"""),"Offline &amp;")</f>
        <v>Offline &amp;</v>
      </c>
      <c r="I475" s="14">
        <f>IFERROR(__xludf.DUMMYFUNCTION("""COMPUTED_VALUE"""),2.0221128E7)</f>
        <v>20221128</v>
      </c>
      <c r="J475" s="14" t="str">
        <f>IFERROR(__xludf.DUMMYFUNCTION("""COMPUTED_VALUE"""),"Items_Below_500")</f>
        <v>Items_Below_500</v>
      </c>
      <c r="K475" s="14">
        <f>IFERROR(__xludf.DUMMYFUNCTION("""COMPUTED_VALUE"""),4566.0)</f>
        <v>4566</v>
      </c>
      <c r="L475" s="14" t="str">
        <f t="shared" si="4"/>
        <v>Offline</v>
      </c>
      <c r="M475" s="14" t="str">
        <f t="shared" si="5"/>
        <v>VIN</v>
      </c>
    </row>
    <row r="476">
      <c r="A476" s="8" t="s">
        <v>126</v>
      </c>
      <c r="B476" s="13" t="s">
        <v>25</v>
      </c>
      <c r="C476" s="13">
        <v>58900.0</v>
      </c>
      <c r="D476" s="14" t="str">
        <f t="shared" si="1"/>
        <v> CHQ/OnlineDisplay/20221201/premium_tshirt/5676 </v>
      </c>
      <c r="E476" s="14" t="str">
        <f t="shared" si="2"/>
        <v>CHQ/OnlineDisplay/20221201/premium_tshirt/5676</v>
      </c>
      <c r="F476" s="14" t="str">
        <f t="shared" si="3"/>
        <v>Chq/Onlinedisplay/20221201/Premium_Tshirt/5676</v>
      </c>
      <c r="G476" s="14" t="str">
        <f>IFERROR(__xludf.DUMMYFUNCTION("split(F476,""/"")"),"Chq")</f>
        <v>Chq</v>
      </c>
      <c r="H476" s="14" t="str">
        <f>IFERROR(__xludf.DUMMYFUNCTION("""COMPUTED_VALUE"""),"Onlinedisplay")</f>
        <v>Onlinedisplay</v>
      </c>
      <c r="I476" s="14">
        <f>IFERROR(__xludf.DUMMYFUNCTION("""COMPUTED_VALUE"""),2.0221201E7)</f>
        <v>20221201</v>
      </c>
      <c r="J476" s="14" t="str">
        <f>IFERROR(__xludf.DUMMYFUNCTION("""COMPUTED_VALUE"""),"Premium_Tshirt")</f>
        <v>Premium_Tshirt</v>
      </c>
      <c r="K476" s="14">
        <f>IFERROR(__xludf.DUMMYFUNCTION("""COMPUTED_VALUE"""),5676.0)</f>
        <v>5676</v>
      </c>
      <c r="L476" s="14" t="str">
        <f t="shared" si="4"/>
        <v>Onlinedisplay</v>
      </c>
      <c r="M476" s="14" t="str">
        <f t="shared" si="5"/>
        <v>CHQ</v>
      </c>
    </row>
    <row r="477">
      <c r="A477" s="8" t="s">
        <v>127</v>
      </c>
      <c r="B477" s="13" t="s">
        <v>25</v>
      </c>
      <c r="C477" s="13">
        <v>39700.0</v>
      </c>
      <c r="D477" s="14" t="str">
        <f t="shared" si="1"/>
        <v> VfS/EmailMarketing/20221204/Sales_60%/4564 </v>
      </c>
      <c r="E477" s="14" t="str">
        <f t="shared" si="2"/>
        <v>VfS/EmailMarketing/20221204/Sales_60%/4564</v>
      </c>
      <c r="F477" s="14" t="str">
        <f t="shared" si="3"/>
        <v>Vfs/Emailmarketing/20221204/Sales_60%/4564</v>
      </c>
      <c r="G477" s="14" t="str">
        <f>IFERROR(__xludf.DUMMYFUNCTION("split(F477,""/"")"),"Vfs")</f>
        <v>Vfs</v>
      </c>
      <c r="H477" s="14" t="str">
        <f>IFERROR(__xludf.DUMMYFUNCTION("""COMPUTED_VALUE"""),"Emailmarketing")</f>
        <v>Emailmarketing</v>
      </c>
      <c r="I477" s="14">
        <f>IFERROR(__xludf.DUMMYFUNCTION("""COMPUTED_VALUE"""),2.0221204E7)</f>
        <v>20221204</v>
      </c>
      <c r="J477" s="14" t="str">
        <f>IFERROR(__xludf.DUMMYFUNCTION("""COMPUTED_VALUE"""),"Sales_60%")</f>
        <v>Sales_60%</v>
      </c>
      <c r="K477" s="14">
        <f>IFERROR(__xludf.DUMMYFUNCTION("""COMPUTED_VALUE"""),4564.0)</f>
        <v>4564</v>
      </c>
      <c r="L477" s="14" t="str">
        <f t="shared" si="4"/>
        <v>Emailmarketing</v>
      </c>
      <c r="M477" s="14" t="str">
        <f t="shared" si="5"/>
        <v>VFS</v>
      </c>
    </row>
    <row r="478">
      <c r="A478" s="8" t="s">
        <v>128</v>
      </c>
      <c r="B478" s="13" t="s">
        <v>25</v>
      </c>
      <c r="C478" s="13">
        <v>89100.0</v>
      </c>
      <c r="D478" s="14" t="str">
        <f t="shared" si="1"/>
        <v> NEFT/SocialMedia/20221207/premium_quality_shoes/4565 </v>
      </c>
      <c r="E478" s="14" t="str">
        <f t="shared" si="2"/>
        <v>NEFT/SocialMedia/20221207/premium_quality_shoes/4565</v>
      </c>
      <c r="F478" s="14" t="str">
        <f t="shared" si="3"/>
        <v>Neft/Socialmedia/20221207/Premium_Quality_Shoes/4565</v>
      </c>
      <c r="G478" s="14" t="str">
        <f>IFERROR(__xludf.DUMMYFUNCTION("split(F478,""/"")"),"Neft")</f>
        <v>Neft</v>
      </c>
      <c r="H478" s="14" t="str">
        <f>IFERROR(__xludf.DUMMYFUNCTION("""COMPUTED_VALUE"""),"Socialmedia")</f>
        <v>Socialmedia</v>
      </c>
      <c r="I478" s="14">
        <f>IFERROR(__xludf.DUMMYFUNCTION("""COMPUTED_VALUE"""),2.0221207E7)</f>
        <v>20221207</v>
      </c>
      <c r="J478" s="14" t="str">
        <f>IFERROR(__xludf.DUMMYFUNCTION("""COMPUTED_VALUE"""),"Premium_Quality_Shoes")</f>
        <v>Premium_Quality_Shoes</v>
      </c>
      <c r="K478" s="14">
        <f>IFERROR(__xludf.DUMMYFUNCTION("""COMPUTED_VALUE"""),4565.0)</f>
        <v>4565</v>
      </c>
      <c r="L478" s="14" t="str">
        <f t="shared" si="4"/>
        <v>Socialmedia</v>
      </c>
      <c r="M478" s="14" t="str">
        <f t="shared" si="5"/>
        <v>NEFT</v>
      </c>
    </row>
    <row r="479">
      <c r="A479" s="8" t="s">
        <v>129</v>
      </c>
      <c r="B479" s="13" t="s">
        <v>25</v>
      </c>
      <c r="C479" s="8">
        <v>13600.0</v>
      </c>
      <c r="D479" s="14" t="str">
        <f t="shared" si="1"/>
        <v> CHQ/Offline &amp;/20221210/items_below_500/4566 </v>
      </c>
      <c r="E479" s="14" t="str">
        <f t="shared" si="2"/>
        <v>CHQ/Offline &amp;/20221210/items_below_500/4566</v>
      </c>
      <c r="F479" s="14" t="str">
        <f t="shared" si="3"/>
        <v>Chq/Offline &amp;/20221210/Items_Below_500/4566</v>
      </c>
      <c r="G479" s="14" t="str">
        <f>IFERROR(__xludf.DUMMYFUNCTION("split(F479,""/"")"),"Chq")</f>
        <v>Chq</v>
      </c>
      <c r="H479" s="14" t="str">
        <f>IFERROR(__xludf.DUMMYFUNCTION("""COMPUTED_VALUE"""),"Offline &amp;")</f>
        <v>Offline &amp;</v>
      </c>
      <c r="I479" s="14">
        <f>IFERROR(__xludf.DUMMYFUNCTION("""COMPUTED_VALUE"""),2.022121E7)</f>
        <v>20221210</v>
      </c>
      <c r="J479" s="14" t="str">
        <f>IFERROR(__xludf.DUMMYFUNCTION("""COMPUTED_VALUE"""),"Items_Below_500")</f>
        <v>Items_Below_500</v>
      </c>
      <c r="K479" s="14">
        <f>IFERROR(__xludf.DUMMYFUNCTION("""COMPUTED_VALUE"""),4566.0)</f>
        <v>4566</v>
      </c>
      <c r="L479" s="14" t="str">
        <f t="shared" si="4"/>
        <v>Offline</v>
      </c>
      <c r="M479" s="14" t="str">
        <f t="shared" si="5"/>
        <v>CHQ</v>
      </c>
    </row>
    <row r="480">
      <c r="A480" s="8" t="s">
        <v>130</v>
      </c>
      <c r="B480" s="13" t="s">
        <v>25</v>
      </c>
      <c r="C480" s="13">
        <v>55100.0</v>
      </c>
      <c r="D480" s="14" t="str">
        <f t="shared" si="1"/>
        <v> VfS/AffiliateLink/20221213/buy_one_get_one/3455 </v>
      </c>
      <c r="E480" s="14" t="str">
        <f t="shared" si="2"/>
        <v>VfS/AffiliateLink/20221213/buy_one_get_one/3455</v>
      </c>
      <c r="F480" s="14" t="str">
        <f t="shared" si="3"/>
        <v>Vfs/Affiliatelink/20221213/Buy_One_Get_One/3455</v>
      </c>
      <c r="G480" s="14" t="str">
        <f>IFERROR(__xludf.DUMMYFUNCTION("split(F480,""/"")"),"Vfs")</f>
        <v>Vfs</v>
      </c>
      <c r="H480" s="14" t="str">
        <f>IFERROR(__xludf.DUMMYFUNCTION("""COMPUTED_VALUE"""),"Affiliatelink")</f>
        <v>Affiliatelink</v>
      </c>
      <c r="I480" s="14">
        <f>IFERROR(__xludf.DUMMYFUNCTION("""COMPUTED_VALUE"""),2.0221213E7)</f>
        <v>20221213</v>
      </c>
      <c r="J480" s="14" t="str">
        <f>IFERROR(__xludf.DUMMYFUNCTION("""COMPUTED_VALUE"""),"Buy_One_Get_One")</f>
        <v>Buy_One_Get_One</v>
      </c>
      <c r="K480" s="14">
        <f>IFERROR(__xludf.DUMMYFUNCTION("""COMPUTED_VALUE"""),3455.0)</f>
        <v>3455</v>
      </c>
      <c r="L480" s="14" t="str">
        <f t="shared" si="4"/>
        <v>Affiliatelink</v>
      </c>
      <c r="M480" s="14" t="str">
        <f t="shared" si="5"/>
        <v>VFS</v>
      </c>
    </row>
    <row r="481">
      <c r="A481" s="8" t="s">
        <v>131</v>
      </c>
      <c r="B481" s="13" t="s">
        <v>25</v>
      </c>
      <c r="C481" s="8">
        <v>16600.0</v>
      </c>
      <c r="D481" s="14" t="str">
        <f t="shared" si="1"/>
        <v> VIN/SearchEngine/20221216/Jeans_under_999/5666 </v>
      </c>
      <c r="E481" s="14" t="str">
        <f t="shared" si="2"/>
        <v>VIN/SearchEngine/20221216/Jeans_under_999/5666</v>
      </c>
      <c r="F481" s="14" t="str">
        <f t="shared" si="3"/>
        <v>Vin/Searchengine/20221216/Jeans_Under_999/5666</v>
      </c>
      <c r="G481" s="14" t="str">
        <f>IFERROR(__xludf.DUMMYFUNCTION("split(F481,""/"")"),"Vin")</f>
        <v>Vin</v>
      </c>
      <c r="H481" s="14" t="str">
        <f>IFERROR(__xludf.DUMMYFUNCTION("""COMPUTED_VALUE"""),"Searchengine")</f>
        <v>Searchengine</v>
      </c>
      <c r="I481" s="14">
        <f>IFERROR(__xludf.DUMMYFUNCTION("""COMPUTED_VALUE"""),2.0221216E7)</f>
        <v>20221216</v>
      </c>
      <c r="J481" s="14" t="str">
        <f>IFERROR(__xludf.DUMMYFUNCTION("""COMPUTED_VALUE"""),"Jeans_Under_999")</f>
        <v>Jeans_Under_999</v>
      </c>
      <c r="K481" s="14">
        <f>IFERROR(__xludf.DUMMYFUNCTION("""COMPUTED_VALUE"""),5666.0)</f>
        <v>5666</v>
      </c>
      <c r="L481" s="14" t="str">
        <f t="shared" si="4"/>
        <v>Searchengine</v>
      </c>
      <c r="M481" s="14" t="str">
        <f t="shared" si="5"/>
        <v>VIN</v>
      </c>
    </row>
    <row r="482">
      <c r="A482" s="8" t="s">
        <v>132</v>
      </c>
      <c r="B482" s="13" t="s">
        <v>25</v>
      </c>
      <c r="C482" s="13">
        <v>84800.0</v>
      </c>
      <c r="D482" s="14" t="str">
        <f t="shared" si="1"/>
        <v> NEFT/OnlineDisplay/20221219/premium_tshirt/5676 </v>
      </c>
      <c r="E482" s="14" t="str">
        <f t="shared" si="2"/>
        <v>NEFT/OnlineDisplay/20221219/premium_tshirt/5676</v>
      </c>
      <c r="F482" s="14" t="str">
        <f t="shared" si="3"/>
        <v>Neft/Onlinedisplay/20221219/Premium_Tshirt/5676</v>
      </c>
      <c r="G482" s="14" t="str">
        <f>IFERROR(__xludf.DUMMYFUNCTION("split(F482,""/"")"),"Neft")</f>
        <v>Neft</v>
      </c>
      <c r="H482" s="14" t="str">
        <f>IFERROR(__xludf.DUMMYFUNCTION("""COMPUTED_VALUE"""),"Onlinedisplay")</f>
        <v>Onlinedisplay</v>
      </c>
      <c r="I482" s="14">
        <f>IFERROR(__xludf.DUMMYFUNCTION("""COMPUTED_VALUE"""),2.0221219E7)</f>
        <v>20221219</v>
      </c>
      <c r="J482" s="14" t="str">
        <f>IFERROR(__xludf.DUMMYFUNCTION("""COMPUTED_VALUE"""),"Premium_Tshirt")</f>
        <v>Premium_Tshirt</v>
      </c>
      <c r="K482" s="14">
        <f>IFERROR(__xludf.DUMMYFUNCTION("""COMPUTED_VALUE"""),5676.0)</f>
        <v>5676</v>
      </c>
      <c r="L482" s="14" t="str">
        <f t="shared" si="4"/>
        <v>Onlinedisplay</v>
      </c>
      <c r="M482" s="14" t="str">
        <f t="shared" si="5"/>
        <v>NEFT</v>
      </c>
    </row>
    <row r="483">
      <c r="A483" s="8" t="s">
        <v>133</v>
      </c>
      <c r="B483" s="13" t="s">
        <v>25</v>
      </c>
      <c r="C483" s="8">
        <v>11800.0</v>
      </c>
      <c r="D483" s="14" t="str">
        <f t="shared" si="1"/>
        <v> CHQ/EmailMarketing &amp;/20221222/Sales_60%/4564 </v>
      </c>
      <c r="E483" s="14" t="str">
        <f t="shared" si="2"/>
        <v>CHQ/EmailMarketing &amp;/20221222/Sales_60%/4564</v>
      </c>
      <c r="F483" s="14" t="str">
        <f t="shared" si="3"/>
        <v>Chq/Emailmarketing &amp;/20221222/Sales_60%/4564</v>
      </c>
      <c r="G483" s="14" t="str">
        <f>IFERROR(__xludf.DUMMYFUNCTION("split(F483,""/"")"),"Chq")</f>
        <v>Chq</v>
      </c>
      <c r="H483" s="14" t="str">
        <f>IFERROR(__xludf.DUMMYFUNCTION("""COMPUTED_VALUE"""),"Emailmarketing &amp;")</f>
        <v>Emailmarketing &amp;</v>
      </c>
      <c r="I483" s="14">
        <f>IFERROR(__xludf.DUMMYFUNCTION("""COMPUTED_VALUE"""),2.0221222E7)</f>
        <v>20221222</v>
      </c>
      <c r="J483" s="14" t="str">
        <f>IFERROR(__xludf.DUMMYFUNCTION("""COMPUTED_VALUE"""),"Sales_60%")</f>
        <v>Sales_60%</v>
      </c>
      <c r="K483" s="14">
        <f>IFERROR(__xludf.DUMMYFUNCTION("""COMPUTED_VALUE"""),4564.0)</f>
        <v>4564</v>
      </c>
      <c r="L483" s="14" t="str">
        <f t="shared" si="4"/>
        <v>Emailmarketing</v>
      </c>
      <c r="M483" s="14" t="str">
        <f t="shared" si="5"/>
        <v>CHQ</v>
      </c>
    </row>
    <row r="484">
      <c r="A484" s="8" t="s">
        <v>134</v>
      </c>
      <c r="B484" s="13" t="s">
        <v>25</v>
      </c>
      <c r="C484" s="13">
        <v>97200.0</v>
      </c>
      <c r="D484" s="14" t="str">
        <f t="shared" si="1"/>
        <v> VfS/SocialMedia/20221225/premium_quality_shoes/4565 </v>
      </c>
      <c r="E484" s="14" t="str">
        <f t="shared" si="2"/>
        <v>VfS/SocialMedia/20221225/premium_quality_shoes/4565</v>
      </c>
      <c r="F484" s="14" t="str">
        <f t="shared" si="3"/>
        <v>Vfs/Socialmedia/20221225/Premium_Quality_Shoes/4565</v>
      </c>
      <c r="G484" s="14" t="str">
        <f>IFERROR(__xludf.DUMMYFUNCTION("split(F484,""/"")"),"Vfs")</f>
        <v>Vfs</v>
      </c>
      <c r="H484" s="14" t="str">
        <f>IFERROR(__xludf.DUMMYFUNCTION("""COMPUTED_VALUE"""),"Socialmedia")</f>
        <v>Socialmedia</v>
      </c>
      <c r="I484" s="14">
        <f>IFERROR(__xludf.DUMMYFUNCTION("""COMPUTED_VALUE"""),2.0221225E7)</f>
        <v>20221225</v>
      </c>
      <c r="J484" s="14" t="str">
        <f>IFERROR(__xludf.DUMMYFUNCTION("""COMPUTED_VALUE"""),"Premium_Quality_Shoes")</f>
        <v>Premium_Quality_Shoes</v>
      </c>
      <c r="K484" s="14">
        <f>IFERROR(__xludf.DUMMYFUNCTION("""COMPUTED_VALUE"""),4565.0)</f>
        <v>4565</v>
      </c>
      <c r="L484" s="14" t="str">
        <f t="shared" si="4"/>
        <v>Socialmedia</v>
      </c>
      <c r="M484" s="14" t="str">
        <f t="shared" si="5"/>
        <v>VFS</v>
      </c>
    </row>
    <row r="485">
      <c r="A485" s="8" t="s">
        <v>135</v>
      </c>
      <c r="B485" s="13" t="s">
        <v>25</v>
      </c>
      <c r="C485" s="13">
        <v>91600.0</v>
      </c>
      <c r="D485" s="14" t="str">
        <f t="shared" si="1"/>
        <v> VIN/OfflINe &amp;/20221228/items_below_500/4566 </v>
      </c>
      <c r="E485" s="14" t="str">
        <f t="shared" si="2"/>
        <v>VIN/OfflINe &amp;/20221228/items_below_500/4566</v>
      </c>
      <c r="F485" s="14" t="str">
        <f t="shared" si="3"/>
        <v>Vin/Offline &amp;/20221228/Items_Below_500/4566</v>
      </c>
      <c r="G485" s="14" t="str">
        <f>IFERROR(__xludf.DUMMYFUNCTION("split(F485,""/"")"),"Vin")</f>
        <v>Vin</v>
      </c>
      <c r="H485" s="14" t="str">
        <f>IFERROR(__xludf.DUMMYFUNCTION("""COMPUTED_VALUE"""),"Offline &amp;")</f>
        <v>Offline &amp;</v>
      </c>
      <c r="I485" s="14">
        <f>IFERROR(__xludf.DUMMYFUNCTION("""COMPUTED_VALUE"""),2.0221228E7)</f>
        <v>20221228</v>
      </c>
      <c r="J485" s="14" t="str">
        <f>IFERROR(__xludf.DUMMYFUNCTION("""COMPUTED_VALUE"""),"Items_Below_500")</f>
        <v>Items_Below_500</v>
      </c>
      <c r="K485" s="14">
        <f>IFERROR(__xludf.DUMMYFUNCTION("""COMPUTED_VALUE"""),4566.0)</f>
        <v>4566</v>
      </c>
      <c r="L485" s="14" t="str">
        <f t="shared" si="4"/>
        <v>Offline</v>
      </c>
      <c r="M485" s="14" t="str">
        <f t="shared" si="5"/>
        <v>VIN</v>
      </c>
    </row>
    <row r="486">
      <c r="A486" s="8" t="s">
        <v>136</v>
      </c>
      <c r="B486" s="13" t="s">
        <v>11</v>
      </c>
      <c r="C486" s="13">
        <v>74400.0</v>
      </c>
      <c r="D486" s="14" t="str">
        <f t="shared" si="1"/>
        <v> CHQ/OnlineDisplay/20221001/premium_tshirt/5676 </v>
      </c>
      <c r="E486" s="14" t="str">
        <f t="shared" si="2"/>
        <v>CHQ/OnlineDisplay/20221001/premium_tshirt/5676</v>
      </c>
      <c r="F486" s="14" t="str">
        <f t="shared" si="3"/>
        <v>Chq/Onlinedisplay/20221001/Premium_Tshirt/5676</v>
      </c>
      <c r="G486" s="14" t="str">
        <f>IFERROR(__xludf.DUMMYFUNCTION("split(F486,""/"")"),"Chq")</f>
        <v>Chq</v>
      </c>
      <c r="H486" s="14" t="str">
        <f>IFERROR(__xludf.DUMMYFUNCTION("""COMPUTED_VALUE"""),"Onlinedisplay")</f>
        <v>Onlinedisplay</v>
      </c>
      <c r="I486" s="14">
        <f>IFERROR(__xludf.DUMMYFUNCTION("""COMPUTED_VALUE"""),2.0221001E7)</f>
        <v>20221001</v>
      </c>
      <c r="J486" s="14" t="str">
        <f>IFERROR(__xludf.DUMMYFUNCTION("""COMPUTED_VALUE"""),"Premium_Tshirt")</f>
        <v>Premium_Tshirt</v>
      </c>
      <c r="K486" s="14">
        <f>IFERROR(__xludf.DUMMYFUNCTION("""COMPUTED_VALUE"""),5676.0)</f>
        <v>5676</v>
      </c>
      <c r="L486" s="14" t="str">
        <f t="shared" si="4"/>
        <v>Onlinedisplay</v>
      </c>
      <c r="M486" s="14" t="str">
        <f t="shared" si="5"/>
        <v>CHQ</v>
      </c>
    </row>
    <row r="487">
      <c r="A487" s="8" t="s">
        <v>137</v>
      </c>
      <c r="B487" s="13" t="s">
        <v>11</v>
      </c>
      <c r="C487" s="13">
        <v>125900.0</v>
      </c>
      <c r="D487" s="14" t="str">
        <f t="shared" si="1"/>
        <v> VfS/EmailMarketing/20221004/Sales_60%/4564 </v>
      </c>
      <c r="E487" s="14" t="str">
        <f t="shared" si="2"/>
        <v>VfS/EmailMarketing/20221004/Sales_60%/4564</v>
      </c>
      <c r="F487" s="14" t="str">
        <f t="shared" si="3"/>
        <v>Vfs/Emailmarketing/20221004/Sales_60%/4564</v>
      </c>
      <c r="G487" s="14" t="str">
        <f>IFERROR(__xludf.DUMMYFUNCTION("split(F487,""/"")"),"Vfs")</f>
        <v>Vfs</v>
      </c>
      <c r="H487" s="14" t="str">
        <f>IFERROR(__xludf.DUMMYFUNCTION("""COMPUTED_VALUE"""),"Emailmarketing")</f>
        <v>Emailmarketing</v>
      </c>
      <c r="I487" s="14">
        <f>IFERROR(__xludf.DUMMYFUNCTION("""COMPUTED_VALUE"""),2.0221004E7)</f>
        <v>20221004</v>
      </c>
      <c r="J487" s="14" t="str">
        <f>IFERROR(__xludf.DUMMYFUNCTION("""COMPUTED_VALUE"""),"Sales_60%")</f>
        <v>Sales_60%</v>
      </c>
      <c r="K487" s="14">
        <f>IFERROR(__xludf.DUMMYFUNCTION("""COMPUTED_VALUE"""),4564.0)</f>
        <v>4564</v>
      </c>
      <c r="L487" s="14" t="str">
        <f t="shared" si="4"/>
        <v>Emailmarketing</v>
      </c>
      <c r="M487" s="14" t="str">
        <f t="shared" si="5"/>
        <v>VFS</v>
      </c>
    </row>
    <row r="488">
      <c r="A488" s="8" t="s">
        <v>138</v>
      </c>
      <c r="B488" s="13" t="s">
        <v>11</v>
      </c>
      <c r="C488" s="13">
        <v>56700.0</v>
      </c>
      <c r="D488" s="14" t="str">
        <f t="shared" si="1"/>
        <v> NEFT/SocialMedia/20221007/premium_quality_shoes/4565 </v>
      </c>
      <c r="E488" s="14" t="str">
        <f t="shared" si="2"/>
        <v>NEFT/SocialMedia/20221007/premium_quality_shoes/4565</v>
      </c>
      <c r="F488" s="14" t="str">
        <f t="shared" si="3"/>
        <v>Neft/Socialmedia/20221007/Premium_Quality_Shoes/4565</v>
      </c>
      <c r="G488" s="14" t="str">
        <f>IFERROR(__xludf.DUMMYFUNCTION("split(F488,""/"")"),"Neft")</f>
        <v>Neft</v>
      </c>
      <c r="H488" s="14" t="str">
        <f>IFERROR(__xludf.DUMMYFUNCTION("""COMPUTED_VALUE"""),"Socialmedia")</f>
        <v>Socialmedia</v>
      </c>
      <c r="I488" s="14">
        <f>IFERROR(__xludf.DUMMYFUNCTION("""COMPUTED_VALUE"""),2.0221007E7)</f>
        <v>20221007</v>
      </c>
      <c r="J488" s="14" t="str">
        <f>IFERROR(__xludf.DUMMYFUNCTION("""COMPUTED_VALUE"""),"Premium_Quality_Shoes")</f>
        <v>Premium_Quality_Shoes</v>
      </c>
      <c r="K488" s="14">
        <f>IFERROR(__xludf.DUMMYFUNCTION("""COMPUTED_VALUE"""),4565.0)</f>
        <v>4565</v>
      </c>
      <c r="L488" s="14" t="str">
        <f t="shared" si="4"/>
        <v>Socialmedia</v>
      </c>
      <c r="M488" s="14" t="str">
        <f t="shared" si="5"/>
        <v>NEFT</v>
      </c>
    </row>
    <row r="489">
      <c r="A489" s="8" t="s">
        <v>139</v>
      </c>
      <c r="B489" s="13" t="s">
        <v>11</v>
      </c>
      <c r="C489" s="13">
        <v>85000.0</v>
      </c>
      <c r="D489" s="14" t="str">
        <f t="shared" si="1"/>
        <v> CHQ/Offline &amp;/20221010/items_below_500/4566 </v>
      </c>
      <c r="E489" s="14" t="str">
        <f t="shared" si="2"/>
        <v>CHQ/Offline &amp;/20221010/items_below_500/4566</v>
      </c>
      <c r="F489" s="14" t="str">
        <f t="shared" si="3"/>
        <v>Chq/Offline &amp;/20221010/Items_Below_500/4566</v>
      </c>
      <c r="G489" s="14" t="str">
        <f>IFERROR(__xludf.DUMMYFUNCTION("split(F489,""/"")"),"Chq")</f>
        <v>Chq</v>
      </c>
      <c r="H489" s="14" t="str">
        <f>IFERROR(__xludf.DUMMYFUNCTION("""COMPUTED_VALUE"""),"Offline &amp;")</f>
        <v>Offline &amp;</v>
      </c>
      <c r="I489" s="14">
        <f>IFERROR(__xludf.DUMMYFUNCTION("""COMPUTED_VALUE"""),2.022101E7)</f>
        <v>20221010</v>
      </c>
      <c r="J489" s="14" t="str">
        <f>IFERROR(__xludf.DUMMYFUNCTION("""COMPUTED_VALUE"""),"Items_Below_500")</f>
        <v>Items_Below_500</v>
      </c>
      <c r="K489" s="14">
        <f>IFERROR(__xludf.DUMMYFUNCTION("""COMPUTED_VALUE"""),4566.0)</f>
        <v>4566</v>
      </c>
      <c r="L489" s="14" t="str">
        <f t="shared" si="4"/>
        <v>Offline</v>
      </c>
      <c r="M489" s="14" t="str">
        <f t="shared" si="5"/>
        <v>CHQ</v>
      </c>
    </row>
    <row r="490">
      <c r="A490" s="8" t="s">
        <v>156</v>
      </c>
      <c r="B490" s="13" t="s">
        <v>11</v>
      </c>
      <c r="C490" s="8">
        <v>11200.0</v>
      </c>
      <c r="D490" s="14" t="str">
        <f t="shared" si="1"/>
        <v> VfS/AffiliateLink/20221013/buy_one_get_one/3455 </v>
      </c>
      <c r="E490" s="14" t="str">
        <f t="shared" si="2"/>
        <v>VfS/AffiliateLink/20221013/buy_one_get_one/3455</v>
      </c>
      <c r="F490" s="14" t="str">
        <f t="shared" si="3"/>
        <v>Vfs/Affiliatelink/20221013/Buy_One_Get_One/3455</v>
      </c>
      <c r="G490" s="14" t="str">
        <f>IFERROR(__xludf.DUMMYFUNCTION("split(F490,""/"")"),"Vfs")</f>
        <v>Vfs</v>
      </c>
      <c r="H490" s="14" t="str">
        <f>IFERROR(__xludf.DUMMYFUNCTION("""COMPUTED_VALUE"""),"Affiliatelink")</f>
        <v>Affiliatelink</v>
      </c>
      <c r="I490" s="14">
        <f>IFERROR(__xludf.DUMMYFUNCTION("""COMPUTED_VALUE"""),2.0221013E7)</f>
        <v>20221013</v>
      </c>
      <c r="J490" s="14" t="str">
        <f>IFERROR(__xludf.DUMMYFUNCTION("""COMPUTED_VALUE"""),"Buy_One_Get_One")</f>
        <v>Buy_One_Get_One</v>
      </c>
      <c r="K490" s="14">
        <f>IFERROR(__xludf.DUMMYFUNCTION("""COMPUTED_VALUE"""),3455.0)</f>
        <v>3455</v>
      </c>
      <c r="L490" s="14" t="str">
        <f t="shared" si="4"/>
        <v>Affiliatelink</v>
      </c>
      <c r="M490" s="14" t="str">
        <f t="shared" si="5"/>
        <v>VFS</v>
      </c>
    </row>
    <row r="491">
      <c r="A491" s="8" t="s">
        <v>141</v>
      </c>
      <c r="B491" s="13" t="s">
        <v>11</v>
      </c>
      <c r="C491" s="8">
        <v>10900.0</v>
      </c>
      <c r="D491" s="14" t="str">
        <f t="shared" si="1"/>
        <v> VIN/SearchEngine/20221016/Jeans_under_999/5666 </v>
      </c>
      <c r="E491" s="14" t="str">
        <f t="shared" si="2"/>
        <v>VIN/SearchEngine/20221016/Jeans_under_999/5666</v>
      </c>
      <c r="F491" s="14" t="str">
        <f t="shared" si="3"/>
        <v>Vin/Searchengine/20221016/Jeans_Under_999/5666</v>
      </c>
      <c r="G491" s="14" t="str">
        <f>IFERROR(__xludf.DUMMYFUNCTION("split(F491,""/"")"),"Vin")</f>
        <v>Vin</v>
      </c>
      <c r="H491" s="14" t="str">
        <f>IFERROR(__xludf.DUMMYFUNCTION("""COMPUTED_VALUE"""),"Searchengine")</f>
        <v>Searchengine</v>
      </c>
      <c r="I491" s="14">
        <f>IFERROR(__xludf.DUMMYFUNCTION("""COMPUTED_VALUE"""),2.0221016E7)</f>
        <v>20221016</v>
      </c>
      <c r="J491" s="14" t="str">
        <f>IFERROR(__xludf.DUMMYFUNCTION("""COMPUTED_VALUE"""),"Jeans_Under_999")</f>
        <v>Jeans_Under_999</v>
      </c>
      <c r="K491" s="14">
        <f>IFERROR(__xludf.DUMMYFUNCTION("""COMPUTED_VALUE"""),5666.0)</f>
        <v>5666</v>
      </c>
      <c r="L491" s="14" t="str">
        <f t="shared" si="4"/>
        <v>Searchengine</v>
      </c>
      <c r="M491" s="14" t="str">
        <f t="shared" si="5"/>
        <v>VIN</v>
      </c>
    </row>
    <row r="492">
      <c r="A492" s="8" t="s">
        <v>142</v>
      </c>
      <c r="B492" s="13" t="s">
        <v>11</v>
      </c>
      <c r="C492" s="8">
        <v>10100.0</v>
      </c>
      <c r="D492" s="14" t="str">
        <f t="shared" si="1"/>
        <v> NEFT/OnlineDisplay/20221019/premium_tshirt/5676 </v>
      </c>
      <c r="E492" s="14" t="str">
        <f t="shared" si="2"/>
        <v>NEFT/OnlineDisplay/20221019/premium_tshirt/5676</v>
      </c>
      <c r="F492" s="14" t="str">
        <f t="shared" si="3"/>
        <v>Neft/Onlinedisplay/20221019/Premium_Tshirt/5676</v>
      </c>
      <c r="G492" s="14" t="str">
        <f>IFERROR(__xludf.DUMMYFUNCTION("split(F492,""/"")"),"Neft")</f>
        <v>Neft</v>
      </c>
      <c r="H492" s="14" t="str">
        <f>IFERROR(__xludf.DUMMYFUNCTION("""COMPUTED_VALUE"""),"Onlinedisplay")</f>
        <v>Onlinedisplay</v>
      </c>
      <c r="I492" s="14">
        <f>IFERROR(__xludf.DUMMYFUNCTION("""COMPUTED_VALUE"""),2.0221019E7)</f>
        <v>20221019</v>
      </c>
      <c r="J492" s="14" t="str">
        <f>IFERROR(__xludf.DUMMYFUNCTION("""COMPUTED_VALUE"""),"Premium_Tshirt")</f>
        <v>Premium_Tshirt</v>
      </c>
      <c r="K492" s="14">
        <f>IFERROR(__xludf.DUMMYFUNCTION("""COMPUTED_VALUE"""),5676.0)</f>
        <v>5676</v>
      </c>
      <c r="L492" s="14" t="str">
        <f t="shared" si="4"/>
        <v>Onlinedisplay</v>
      </c>
      <c r="M492" s="14" t="str">
        <f t="shared" si="5"/>
        <v>NEFT</v>
      </c>
    </row>
    <row r="493">
      <c r="A493" s="8" t="s">
        <v>143</v>
      </c>
      <c r="B493" s="13" t="s">
        <v>11</v>
      </c>
      <c r="C493" s="13">
        <v>63200.0</v>
      </c>
      <c r="D493" s="14" t="str">
        <f t="shared" si="1"/>
        <v> CHQ/EmailMarketing &amp;/20221022/Sales_60%/4564 </v>
      </c>
      <c r="E493" s="14" t="str">
        <f t="shared" si="2"/>
        <v>CHQ/EmailMarketing &amp;/20221022/Sales_60%/4564</v>
      </c>
      <c r="F493" s="14" t="str">
        <f t="shared" si="3"/>
        <v>Chq/Emailmarketing &amp;/20221022/Sales_60%/4564</v>
      </c>
      <c r="G493" s="14" t="str">
        <f>IFERROR(__xludf.DUMMYFUNCTION("split(F493,""/"")"),"Chq")</f>
        <v>Chq</v>
      </c>
      <c r="H493" s="14" t="str">
        <f>IFERROR(__xludf.DUMMYFUNCTION("""COMPUTED_VALUE"""),"Emailmarketing &amp;")</f>
        <v>Emailmarketing &amp;</v>
      </c>
      <c r="I493" s="14">
        <f>IFERROR(__xludf.DUMMYFUNCTION("""COMPUTED_VALUE"""),2.0221022E7)</f>
        <v>20221022</v>
      </c>
      <c r="J493" s="14" t="str">
        <f>IFERROR(__xludf.DUMMYFUNCTION("""COMPUTED_VALUE"""),"Sales_60%")</f>
        <v>Sales_60%</v>
      </c>
      <c r="K493" s="14">
        <f>IFERROR(__xludf.DUMMYFUNCTION("""COMPUTED_VALUE"""),4564.0)</f>
        <v>4564</v>
      </c>
      <c r="L493" s="14" t="str">
        <f t="shared" si="4"/>
        <v>Emailmarketing</v>
      </c>
      <c r="M493" s="14" t="str">
        <f t="shared" si="5"/>
        <v>CHQ</v>
      </c>
    </row>
    <row r="494">
      <c r="A494" s="8" t="s">
        <v>144</v>
      </c>
      <c r="B494" s="13" t="s">
        <v>11</v>
      </c>
      <c r="C494" s="13">
        <v>41100.0</v>
      </c>
      <c r="D494" s="14" t="str">
        <f t="shared" si="1"/>
        <v> VfS/SocialMedia/20221025/premium_quality_shoes/4565 </v>
      </c>
      <c r="E494" s="14" t="str">
        <f t="shared" si="2"/>
        <v>VfS/SocialMedia/20221025/premium_quality_shoes/4565</v>
      </c>
      <c r="F494" s="14" t="str">
        <f t="shared" si="3"/>
        <v>Vfs/Socialmedia/20221025/Premium_Quality_Shoes/4565</v>
      </c>
      <c r="G494" s="14" t="str">
        <f>IFERROR(__xludf.DUMMYFUNCTION("split(F494,""/"")"),"Vfs")</f>
        <v>Vfs</v>
      </c>
      <c r="H494" s="14" t="str">
        <f>IFERROR(__xludf.DUMMYFUNCTION("""COMPUTED_VALUE"""),"Socialmedia")</f>
        <v>Socialmedia</v>
      </c>
      <c r="I494" s="14">
        <f>IFERROR(__xludf.DUMMYFUNCTION("""COMPUTED_VALUE"""),2.0221025E7)</f>
        <v>20221025</v>
      </c>
      <c r="J494" s="14" t="str">
        <f>IFERROR(__xludf.DUMMYFUNCTION("""COMPUTED_VALUE"""),"Premium_Quality_Shoes")</f>
        <v>Premium_Quality_Shoes</v>
      </c>
      <c r="K494" s="14">
        <f>IFERROR(__xludf.DUMMYFUNCTION("""COMPUTED_VALUE"""),4565.0)</f>
        <v>4565</v>
      </c>
      <c r="L494" s="14" t="str">
        <f t="shared" si="4"/>
        <v>Socialmedia</v>
      </c>
      <c r="M494" s="14" t="str">
        <f t="shared" si="5"/>
        <v>VFS</v>
      </c>
    </row>
    <row r="495">
      <c r="A495" s="8" t="s">
        <v>145</v>
      </c>
      <c r="B495" s="13" t="s">
        <v>11</v>
      </c>
      <c r="C495" s="13">
        <v>72900.0</v>
      </c>
      <c r="D495" s="14" t="str">
        <f t="shared" si="1"/>
        <v> VIN/OfflINe &amp;/20221028/items_below_500/4566 </v>
      </c>
      <c r="E495" s="14" t="str">
        <f t="shared" si="2"/>
        <v>VIN/OfflINe &amp;/20221028/items_below_500/4566</v>
      </c>
      <c r="F495" s="14" t="str">
        <f t="shared" si="3"/>
        <v>Vin/Offline &amp;/20221028/Items_Below_500/4566</v>
      </c>
      <c r="G495" s="14" t="str">
        <f>IFERROR(__xludf.DUMMYFUNCTION("split(F495,""/"")"),"Vin")</f>
        <v>Vin</v>
      </c>
      <c r="H495" s="14" t="str">
        <f>IFERROR(__xludf.DUMMYFUNCTION("""COMPUTED_VALUE"""),"Offline &amp;")</f>
        <v>Offline &amp;</v>
      </c>
      <c r="I495" s="14">
        <f>IFERROR(__xludf.DUMMYFUNCTION("""COMPUTED_VALUE"""),2.0221028E7)</f>
        <v>20221028</v>
      </c>
      <c r="J495" s="14" t="str">
        <f>IFERROR(__xludf.DUMMYFUNCTION("""COMPUTED_VALUE"""),"Items_Below_500")</f>
        <v>Items_Below_500</v>
      </c>
      <c r="K495" s="14">
        <f>IFERROR(__xludf.DUMMYFUNCTION("""COMPUTED_VALUE"""),4566.0)</f>
        <v>4566</v>
      </c>
      <c r="L495" s="14" t="str">
        <f t="shared" si="4"/>
        <v>Offline</v>
      </c>
      <c r="M495" s="14" t="str">
        <f t="shared" si="5"/>
        <v>VIN</v>
      </c>
    </row>
    <row r="496">
      <c r="A496" s="8" t="s">
        <v>146</v>
      </c>
      <c r="B496" s="13" t="s">
        <v>24</v>
      </c>
      <c r="C496" s="13">
        <v>82800.0</v>
      </c>
      <c r="D496" s="14" t="str">
        <f t="shared" si="1"/>
        <v> CHQ/OnlineDisplay/20221101/premium_tshirt/5676 </v>
      </c>
      <c r="E496" s="14" t="str">
        <f t="shared" si="2"/>
        <v>CHQ/OnlineDisplay/20221101/premium_tshirt/5676</v>
      </c>
      <c r="F496" s="14" t="str">
        <f t="shared" si="3"/>
        <v>Chq/Onlinedisplay/20221101/Premium_Tshirt/5676</v>
      </c>
      <c r="G496" s="14" t="str">
        <f>IFERROR(__xludf.DUMMYFUNCTION("split(F496,""/"")"),"Chq")</f>
        <v>Chq</v>
      </c>
      <c r="H496" s="14" t="str">
        <f>IFERROR(__xludf.DUMMYFUNCTION("""COMPUTED_VALUE"""),"Onlinedisplay")</f>
        <v>Onlinedisplay</v>
      </c>
      <c r="I496" s="14">
        <f>IFERROR(__xludf.DUMMYFUNCTION("""COMPUTED_VALUE"""),2.0221101E7)</f>
        <v>20221101</v>
      </c>
      <c r="J496" s="14" t="str">
        <f>IFERROR(__xludf.DUMMYFUNCTION("""COMPUTED_VALUE"""),"Premium_Tshirt")</f>
        <v>Premium_Tshirt</v>
      </c>
      <c r="K496" s="14">
        <f>IFERROR(__xludf.DUMMYFUNCTION("""COMPUTED_VALUE"""),5676.0)</f>
        <v>5676</v>
      </c>
      <c r="L496" s="14" t="str">
        <f t="shared" si="4"/>
        <v>Onlinedisplay</v>
      </c>
      <c r="M496" s="14" t="str">
        <f t="shared" si="5"/>
        <v>CHQ</v>
      </c>
    </row>
    <row r="497">
      <c r="A497" s="8" t="s">
        <v>147</v>
      </c>
      <c r="B497" s="13" t="s">
        <v>24</v>
      </c>
      <c r="C497" s="13">
        <v>93800.0</v>
      </c>
      <c r="D497" s="14" t="str">
        <f t="shared" si="1"/>
        <v> VfS/EmailMarketing/20221104/Sales_60%/4564 </v>
      </c>
      <c r="E497" s="14" t="str">
        <f t="shared" si="2"/>
        <v>VfS/EmailMarketing/20221104/Sales_60%/4564</v>
      </c>
      <c r="F497" s="14" t="str">
        <f t="shared" si="3"/>
        <v>Vfs/Emailmarketing/20221104/Sales_60%/4564</v>
      </c>
      <c r="G497" s="14" t="str">
        <f>IFERROR(__xludf.DUMMYFUNCTION("split(F497,""/"")"),"Vfs")</f>
        <v>Vfs</v>
      </c>
      <c r="H497" s="14" t="str">
        <f>IFERROR(__xludf.DUMMYFUNCTION("""COMPUTED_VALUE"""),"Emailmarketing")</f>
        <v>Emailmarketing</v>
      </c>
      <c r="I497" s="14">
        <f>IFERROR(__xludf.DUMMYFUNCTION("""COMPUTED_VALUE"""),2.0221104E7)</f>
        <v>20221104</v>
      </c>
      <c r="J497" s="14" t="str">
        <f>IFERROR(__xludf.DUMMYFUNCTION("""COMPUTED_VALUE"""),"Sales_60%")</f>
        <v>Sales_60%</v>
      </c>
      <c r="K497" s="14">
        <f>IFERROR(__xludf.DUMMYFUNCTION("""COMPUTED_VALUE"""),4564.0)</f>
        <v>4564</v>
      </c>
      <c r="L497" s="14" t="str">
        <f t="shared" si="4"/>
        <v>Emailmarketing</v>
      </c>
      <c r="M497" s="14" t="str">
        <f t="shared" si="5"/>
        <v>VFS</v>
      </c>
    </row>
    <row r="498">
      <c r="A498" s="8" t="s">
        <v>148</v>
      </c>
      <c r="B498" s="13" t="s">
        <v>24</v>
      </c>
      <c r="C498" s="13">
        <v>71900.0</v>
      </c>
      <c r="D498" s="14" t="str">
        <f t="shared" si="1"/>
        <v> NEFT/SocialMedia/20221107/premium_quality_shoes/4565 </v>
      </c>
      <c r="E498" s="14" t="str">
        <f t="shared" si="2"/>
        <v>NEFT/SocialMedia/20221107/premium_quality_shoes/4565</v>
      </c>
      <c r="F498" s="14" t="str">
        <f t="shared" si="3"/>
        <v>Neft/Socialmedia/20221107/Premium_Quality_Shoes/4565</v>
      </c>
      <c r="G498" s="14" t="str">
        <f>IFERROR(__xludf.DUMMYFUNCTION("split(F498,""/"")"),"Neft")</f>
        <v>Neft</v>
      </c>
      <c r="H498" s="14" t="str">
        <f>IFERROR(__xludf.DUMMYFUNCTION("""COMPUTED_VALUE"""),"Socialmedia")</f>
        <v>Socialmedia</v>
      </c>
      <c r="I498" s="14">
        <f>IFERROR(__xludf.DUMMYFUNCTION("""COMPUTED_VALUE"""),2.0221107E7)</f>
        <v>20221107</v>
      </c>
      <c r="J498" s="14" t="str">
        <f>IFERROR(__xludf.DUMMYFUNCTION("""COMPUTED_VALUE"""),"Premium_Quality_Shoes")</f>
        <v>Premium_Quality_Shoes</v>
      </c>
      <c r="K498" s="14">
        <f>IFERROR(__xludf.DUMMYFUNCTION("""COMPUTED_VALUE"""),4565.0)</f>
        <v>4565</v>
      </c>
      <c r="L498" s="14" t="str">
        <f t="shared" si="4"/>
        <v>Socialmedia</v>
      </c>
      <c r="M498" s="14" t="str">
        <f t="shared" si="5"/>
        <v>NEFT</v>
      </c>
    </row>
    <row r="499">
      <c r="A499" s="8" t="s">
        <v>149</v>
      </c>
      <c r="B499" s="13" t="s">
        <v>24</v>
      </c>
      <c r="C499" s="13">
        <v>63100.0</v>
      </c>
      <c r="D499" s="14" t="str">
        <f t="shared" si="1"/>
        <v> CHQ/Offline &amp;/20221110/items_below_500/4566 </v>
      </c>
      <c r="E499" s="14" t="str">
        <f t="shared" si="2"/>
        <v>CHQ/Offline &amp;/20221110/items_below_500/4566</v>
      </c>
      <c r="F499" s="14" t="str">
        <f t="shared" si="3"/>
        <v>Chq/Offline &amp;/20221110/Items_Below_500/4566</v>
      </c>
      <c r="G499" s="14" t="str">
        <f>IFERROR(__xludf.DUMMYFUNCTION("split(F499,""/"")"),"Chq")</f>
        <v>Chq</v>
      </c>
      <c r="H499" s="14" t="str">
        <f>IFERROR(__xludf.DUMMYFUNCTION("""COMPUTED_VALUE"""),"Offline &amp;")</f>
        <v>Offline &amp;</v>
      </c>
      <c r="I499" s="14">
        <f>IFERROR(__xludf.DUMMYFUNCTION("""COMPUTED_VALUE"""),2.022111E7)</f>
        <v>20221110</v>
      </c>
      <c r="J499" s="14" t="str">
        <f>IFERROR(__xludf.DUMMYFUNCTION("""COMPUTED_VALUE"""),"Items_Below_500")</f>
        <v>Items_Below_500</v>
      </c>
      <c r="K499" s="14">
        <f>IFERROR(__xludf.DUMMYFUNCTION("""COMPUTED_VALUE"""),4566.0)</f>
        <v>4566</v>
      </c>
      <c r="L499" s="14" t="str">
        <f t="shared" si="4"/>
        <v>Offline</v>
      </c>
      <c r="M499" s="14" t="str">
        <f t="shared" si="5"/>
        <v>CHQ</v>
      </c>
    </row>
    <row r="500">
      <c r="A500" s="8" t="s">
        <v>150</v>
      </c>
      <c r="B500" s="13" t="s">
        <v>24</v>
      </c>
      <c r="C500" s="13">
        <v>100500.0</v>
      </c>
      <c r="D500" s="14" t="str">
        <f t="shared" si="1"/>
        <v> VfS/AffiliateLink/20221113/buy_one_get_one/3455 </v>
      </c>
      <c r="E500" s="14" t="str">
        <f t="shared" si="2"/>
        <v>VfS/AffiliateLink/20221113/buy_one_get_one/3455</v>
      </c>
      <c r="F500" s="14" t="str">
        <f t="shared" si="3"/>
        <v>Vfs/Affiliatelink/20221113/Buy_One_Get_One/3455</v>
      </c>
      <c r="G500" s="14" t="str">
        <f>IFERROR(__xludf.DUMMYFUNCTION("split(F500,""/"")"),"Vfs")</f>
        <v>Vfs</v>
      </c>
      <c r="H500" s="14" t="str">
        <f>IFERROR(__xludf.DUMMYFUNCTION("""COMPUTED_VALUE"""),"Affiliatelink")</f>
        <v>Affiliatelink</v>
      </c>
      <c r="I500" s="14">
        <f>IFERROR(__xludf.DUMMYFUNCTION("""COMPUTED_VALUE"""),2.0221113E7)</f>
        <v>20221113</v>
      </c>
      <c r="J500" s="14" t="str">
        <f>IFERROR(__xludf.DUMMYFUNCTION("""COMPUTED_VALUE"""),"Buy_One_Get_One")</f>
        <v>Buy_One_Get_One</v>
      </c>
      <c r="K500" s="14">
        <f>IFERROR(__xludf.DUMMYFUNCTION("""COMPUTED_VALUE"""),3455.0)</f>
        <v>3455</v>
      </c>
      <c r="L500" s="14" t="str">
        <f t="shared" si="4"/>
        <v>Affiliatelink</v>
      </c>
      <c r="M500" s="14" t="str">
        <f t="shared" si="5"/>
        <v>VFS</v>
      </c>
    </row>
    <row r="501">
      <c r="A501" s="8" t="s">
        <v>151</v>
      </c>
      <c r="B501" s="13" t="s">
        <v>24</v>
      </c>
      <c r="C501" s="13">
        <v>80300.0</v>
      </c>
      <c r="D501" s="14" t="str">
        <f t="shared" si="1"/>
        <v> VIN/SearchEngine/20221116/Jeans_under_999/5666 </v>
      </c>
      <c r="E501" s="14" t="str">
        <f t="shared" si="2"/>
        <v>VIN/SearchEngine/20221116/Jeans_under_999/5666</v>
      </c>
      <c r="F501" s="14" t="str">
        <f t="shared" si="3"/>
        <v>Vin/Searchengine/20221116/Jeans_Under_999/5666</v>
      </c>
      <c r="G501" s="14" t="str">
        <f>IFERROR(__xludf.DUMMYFUNCTION("split(F501,""/"")"),"Vin")</f>
        <v>Vin</v>
      </c>
      <c r="H501" s="14" t="str">
        <f>IFERROR(__xludf.DUMMYFUNCTION("""COMPUTED_VALUE"""),"Searchengine")</f>
        <v>Searchengine</v>
      </c>
      <c r="I501" s="14">
        <f>IFERROR(__xludf.DUMMYFUNCTION("""COMPUTED_VALUE"""),2.0221116E7)</f>
        <v>20221116</v>
      </c>
      <c r="J501" s="14" t="str">
        <f>IFERROR(__xludf.DUMMYFUNCTION("""COMPUTED_VALUE"""),"Jeans_Under_999")</f>
        <v>Jeans_Under_999</v>
      </c>
      <c r="K501" s="14">
        <f>IFERROR(__xludf.DUMMYFUNCTION("""COMPUTED_VALUE"""),5666.0)</f>
        <v>5666</v>
      </c>
      <c r="L501" s="14" t="str">
        <f t="shared" si="4"/>
        <v>Searchengine</v>
      </c>
      <c r="M501" s="14" t="str">
        <f t="shared" si="5"/>
        <v>VIN</v>
      </c>
    </row>
    <row r="502">
      <c r="A502" s="8" t="s">
        <v>152</v>
      </c>
      <c r="B502" s="13" t="s">
        <v>24</v>
      </c>
      <c r="C502" s="13">
        <v>80500.0</v>
      </c>
      <c r="D502" s="14" t="str">
        <f t="shared" si="1"/>
        <v> NEFT/OnlineDisplay/20221119/premium_tshirt/5676 </v>
      </c>
      <c r="E502" s="14" t="str">
        <f t="shared" si="2"/>
        <v>NEFT/OnlineDisplay/20221119/premium_tshirt/5676</v>
      </c>
      <c r="F502" s="14" t="str">
        <f t="shared" si="3"/>
        <v>Neft/Onlinedisplay/20221119/Premium_Tshirt/5676</v>
      </c>
      <c r="G502" s="14" t="str">
        <f>IFERROR(__xludf.DUMMYFUNCTION("split(F502,""/"")"),"Neft")</f>
        <v>Neft</v>
      </c>
      <c r="H502" s="14" t="str">
        <f>IFERROR(__xludf.DUMMYFUNCTION("""COMPUTED_VALUE"""),"Onlinedisplay")</f>
        <v>Onlinedisplay</v>
      </c>
      <c r="I502" s="14">
        <f>IFERROR(__xludf.DUMMYFUNCTION("""COMPUTED_VALUE"""),2.0221119E7)</f>
        <v>20221119</v>
      </c>
      <c r="J502" s="14" t="str">
        <f>IFERROR(__xludf.DUMMYFUNCTION("""COMPUTED_VALUE"""),"Premium_Tshirt")</f>
        <v>Premium_Tshirt</v>
      </c>
      <c r="K502" s="14">
        <f>IFERROR(__xludf.DUMMYFUNCTION("""COMPUTED_VALUE"""),5676.0)</f>
        <v>5676</v>
      </c>
      <c r="L502" s="14" t="str">
        <f t="shared" si="4"/>
        <v>Onlinedisplay</v>
      </c>
      <c r="M502" s="14" t="str">
        <f t="shared" si="5"/>
        <v>NEFT</v>
      </c>
    </row>
    <row r="503">
      <c r="A503" s="8" t="s">
        <v>153</v>
      </c>
      <c r="B503" s="13" t="s">
        <v>24</v>
      </c>
      <c r="C503" s="13">
        <v>109300.0</v>
      </c>
      <c r="D503" s="14" t="str">
        <f t="shared" si="1"/>
        <v> CHQ/EmailMarketing &amp;/20221122/Sales_60%/4564 </v>
      </c>
      <c r="E503" s="14" t="str">
        <f t="shared" si="2"/>
        <v>CHQ/EmailMarketing &amp;/20221122/Sales_60%/4564</v>
      </c>
      <c r="F503" s="14" t="str">
        <f t="shared" si="3"/>
        <v>Chq/Emailmarketing &amp;/20221122/Sales_60%/4564</v>
      </c>
      <c r="G503" s="14" t="str">
        <f>IFERROR(__xludf.DUMMYFUNCTION("split(F503,""/"")"),"Chq")</f>
        <v>Chq</v>
      </c>
      <c r="H503" s="14" t="str">
        <f>IFERROR(__xludf.DUMMYFUNCTION("""COMPUTED_VALUE"""),"Emailmarketing &amp;")</f>
        <v>Emailmarketing &amp;</v>
      </c>
      <c r="I503" s="14">
        <f>IFERROR(__xludf.DUMMYFUNCTION("""COMPUTED_VALUE"""),2.0221122E7)</f>
        <v>20221122</v>
      </c>
      <c r="J503" s="14" t="str">
        <f>IFERROR(__xludf.DUMMYFUNCTION("""COMPUTED_VALUE"""),"Sales_60%")</f>
        <v>Sales_60%</v>
      </c>
      <c r="K503" s="14">
        <f>IFERROR(__xludf.DUMMYFUNCTION("""COMPUTED_VALUE"""),4564.0)</f>
        <v>4564</v>
      </c>
      <c r="L503" s="14" t="str">
        <f t="shared" si="4"/>
        <v>Emailmarketing</v>
      </c>
      <c r="M503" s="14" t="str">
        <f t="shared" si="5"/>
        <v>CHQ</v>
      </c>
    </row>
    <row r="504">
      <c r="A504" s="8" t="s">
        <v>154</v>
      </c>
      <c r="B504" s="13" t="s">
        <v>24</v>
      </c>
      <c r="C504" s="13">
        <v>66400.0</v>
      </c>
      <c r="D504" s="14" t="str">
        <f t="shared" si="1"/>
        <v> VfS/SocialMedia/20221125/premium_quality_shoes/4565 </v>
      </c>
      <c r="E504" s="14" t="str">
        <f t="shared" si="2"/>
        <v>VfS/SocialMedia/20221125/premium_quality_shoes/4565</v>
      </c>
      <c r="F504" s="14" t="str">
        <f t="shared" si="3"/>
        <v>Vfs/Socialmedia/20221125/Premium_Quality_Shoes/4565</v>
      </c>
      <c r="G504" s="14" t="str">
        <f>IFERROR(__xludf.DUMMYFUNCTION("split(F504,""/"")"),"Vfs")</f>
        <v>Vfs</v>
      </c>
      <c r="H504" s="14" t="str">
        <f>IFERROR(__xludf.DUMMYFUNCTION("""COMPUTED_VALUE"""),"Socialmedia")</f>
        <v>Socialmedia</v>
      </c>
      <c r="I504" s="14">
        <f>IFERROR(__xludf.DUMMYFUNCTION("""COMPUTED_VALUE"""),2.0221125E7)</f>
        <v>20221125</v>
      </c>
      <c r="J504" s="14" t="str">
        <f>IFERROR(__xludf.DUMMYFUNCTION("""COMPUTED_VALUE"""),"Premium_Quality_Shoes")</f>
        <v>Premium_Quality_Shoes</v>
      </c>
      <c r="K504" s="14">
        <f>IFERROR(__xludf.DUMMYFUNCTION("""COMPUTED_VALUE"""),4565.0)</f>
        <v>4565</v>
      </c>
      <c r="L504" s="14" t="str">
        <f t="shared" si="4"/>
        <v>Socialmedia</v>
      </c>
      <c r="M504" s="14" t="str">
        <f t="shared" si="5"/>
        <v>VFS</v>
      </c>
    </row>
    <row r="505">
      <c r="A505" s="8" t="s">
        <v>155</v>
      </c>
      <c r="B505" s="13" t="s">
        <v>24</v>
      </c>
      <c r="C505" s="8">
        <v>12220.0</v>
      </c>
      <c r="D505" s="14" t="str">
        <f t="shared" si="1"/>
        <v> VIN/OfflINe &amp;/20221128/items_below_500/4566 </v>
      </c>
      <c r="E505" s="14" t="str">
        <f t="shared" si="2"/>
        <v>VIN/OfflINe &amp;/20221128/items_below_500/4566</v>
      </c>
      <c r="F505" s="14" t="str">
        <f t="shared" si="3"/>
        <v>Vin/Offline &amp;/20221128/Items_Below_500/4566</v>
      </c>
      <c r="G505" s="14" t="str">
        <f>IFERROR(__xludf.DUMMYFUNCTION("split(F505,""/"")"),"Vin")</f>
        <v>Vin</v>
      </c>
      <c r="H505" s="14" t="str">
        <f>IFERROR(__xludf.DUMMYFUNCTION("""COMPUTED_VALUE"""),"Offline &amp;")</f>
        <v>Offline &amp;</v>
      </c>
      <c r="I505" s="14">
        <f>IFERROR(__xludf.DUMMYFUNCTION("""COMPUTED_VALUE"""),2.0221128E7)</f>
        <v>20221128</v>
      </c>
      <c r="J505" s="14" t="str">
        <f>IFERROR(__xludf.DUMMYFUNCTION("""COMPUTED_VALUE"""),"Items_Below_500")</f>
        <v>Items_Below_500</v>
      </c>
      <c r="K505" s="14">
        <f>IFERROR(__xludf.DUMMYFUNCTION("""COMPUTED_VALUE"""),4566.0)</f>
        <v>4566</v>
      </c>
      <c r="L505" s="14" t="str">
        <f t="shared" si="4"/>
        <v>Offline</v>
      </c>
      <c r="M505" s="14" t="str">
        <f t="shared" si="5"/>
        <v>VIN</v>
      </c>
    </row>
    <row r="506">
      <c r="A506" s="8" t="s">
        <v>126</v>
      </c>
      <c r="B506" s="13" t="s">
        <v>25</v>
      </c>
      <c r="C506" s="13">
        <v>66700.0</v>
      </c>
      <c r="D506" s="14" t="str">
        <f t="shared" si="1"/>
        <v> CHQ/OnlineDisplay/20221201/premium_tshirt/5676 </v>
      </c>
      <c r="E506" s="14" t="str">
        <f t="shared" si="2"/>
        <v>CHQ/OnlineDisplay/20221201/premium_tshirt/5676</v>
      </c>
      <c r="F506" s="14" t="str">
        <f t="shared" si="3"/>
        <v>Chq/Onlinedisplay/20221201/Premium_Tshirt/5676</v>
      </c>
      <c r="G506" s="14" t="str">
        <f>IFERROR(__xludf.DUMMYFUNCTION("split(F506,""/"")"),"Chq")</f>
        <v>Chq</v>
      </c>
      <c r="H506" s="14" t="str">
        <f>IFERROR(__xludf.DUMMYFUNCTION("""COMPUTED_VALUE"""),"Onlinedisplay")</f>
        <v>Onlinedisplay</v>
      </c>
      <c r="I506" s="14">
        <f>IFERROR(__xludf.DUMMYFUNCTION("""COMPUTED_VALUE"""),2.0221201E7)</f>
        <v>20221201</v>
      </c>
      <c r="J506" s="14" t="str">
        <f>IFERROR(__xludf.DUMMYFUNCTION("""COMPUTED_VALUE"""),"Premium_Tshirt")</f>
        <v>Premium_Tshirt</v>
      </c>
      <c r="K506" s="14">
        <f>IFERROR(__xludf.DUMMYFUNCTION("""COMPUTED_VALUE"""),5676.0)</f>
        <v>5676</v>
      </c>
      <c r="L506" s="14" t="str">
        <f t="shared" si="4"/>
        <v>Onlinedisplay</v>
      </c>
      <c r="M506" s="14" t="str">
        <f t="shared" si="5"/>
        <v>CHQ</v>
      </c>
    </row>
    <row r="507">
      <c r="A507" s="8" t="s">
        <v>127</v>
      </c>
      <c r="B507" s="13" t="s">
        <v>25</v>
      </c>
      <c r="C507" s="8">
        <v>11400.0</v>
      </c>
      <c r="D507" s="14" t="str">
        <f t="shared" si="1"/>
        <v> VfS/EmailMarketing/20221204/Sales_60%/4564 </v>
      </c>
      <c r="E507" s="14" t="str">
        <f t="shared" si="2"/>
        <v>VfS/EmailMarketing/20221204/Sales_60%/4564</v>
      </c>
      <c r="F507" s="14" t="str">
        <f t="shared" si="3"/>
        <v>Vfs/Emailmarketing/20221204/Sales_60%/4564</v>
      </c>
      <c r="G507" s="14" t="str">
        <f>IFERROR(__xludf.DUMMYFUNCTION("split(F507,""/"")"),"Vfs")</f>
        <v>Vfs</v>
      </c>
      <c r="H507" s="14" t="str">
        <f>IFERROR(__xludf.DUMMYFUNCTION("""COMPUTED_VALUE"""),"Emailmarketing")</f>
        <v>Emailmarketing</v>
      </c>
      <c r="I507" s="14">
        <f>IFERROR(__xludf.DUMMYFUNCTION("""COMPUTED_VALUE"""),2.0221204E7)</f>
        <v>20221204</v>
      </c>
      <c r="J507" s="14" t="str">
        <f>IFERROR(__xludf.DUMMYFUNCTION("""COMPUTED_VALUE"""),"Sales_60%")</f>
        <v>Sales_60%</v>
      </c>
      <c r="K507" s="14">
        <f>IFERROR(__xludf.DUMMYFUNCTION("""COMPUTED_VALUE"""),4564.0)</f>
        <v>4564</v>
      </c>
      <c r="L507" s="14" t="str">
        <f t="shared" si="4"/>
        <v>Emailmarketing</v>
      </c>
      <c r="M507" s="14" t="str">
        <f t="shared" si="5"/>
        <v>VFS</v>
      </c>
    </row>
    <row r="508">
      <c r="A508" s="8" t="s">
        <v>128</v>
      </c>
      <c r="B508" s="13" t="s">
        <v>25</v>
      </c>
      <c r="C508" s="13">
        <v>89200.0</v>
      </c>
      <c r="D508" s="14" t="str">
        <f t="shared" si="1"/>
        <v> NEFT/SocialMedia/20221207/premium_quality_shoes/4565 </v>
      </c>
      <c r="E508" s="14" t="str">
        <f t="shared" si="2"/>
        <v>NEFT/SocialMedia/20221207/premium_quality_shoes/4565</v>
      </c>
      <c r="F508" s="14" t="str">
        <f t="shared" si="3"/>
        <v>Neft/Socialmedia/20221207/Premium_Quality_Shoes/4565</v>
      </c>
      <c r="G508" s="14" t="str">
        <f>IFERROR(__xludf.DUMMYFUNCTION("split(F508,""/"")"),"Neft")</f>
        <v>Neft</v>
      </c>
      <c r="H508" s="14" t="str">
        <f>IFERROR(__xludf.DUMMYFUNCTION("""COMPUTED_VALUE"""),"Socialmedia")</f>
        <v>Socialmedia</v>
      </c>
      <c r="I508" s="14">
        <f>IFERROR(__xludf.DUMMYFUNCTION("""COMPUTED_VALUE"""),2.0221207E7)</f>
        <v>20221207</v>
      </c>
      <c r="J508" s="14" t="str">
        <f>IFERROR(__xludf.DUMMYFUNCTION("""COMPUTED_VALUE"""),"Premium_Quality_Shoes")</f>
        <v>Premium_Quality_Shoes</v>
      </c>
      <c r="K508" s="14">
        <f>IFERROR(__xludf.DUMMYFUNCTION("""COMPUTED_VALUE"""),4565.0)</f>
        <v>4565</v>
      </c>
      <c r="L508" s="14" t="str">
        <f t="shared" si="4"/>
        <v>Socialmedia</v>
      </c>
      <c r="M508" s="14" t="str">
        <f t="shared" si="5"/>
        <v>NEFT</v>
      </c>
    </row>
    <row r="509">
      <c r="A509" s="8" t="s">
        <v>129</v>
      </c>
      <c r="B509" s="13" t="s">
        <v>25</v>
      </c>
      <c r="C509" s="13">
        <v>59000.0</v>
      </c>
      <c r="D509" s="14" t="str">
        <f t="shared" si="1"/>
        <v> CHQ/Offline &amp;/20221210/items_below_500/4566 </v>
      </c>
      <c r="E509" s="14" t="str">
        <f t="shared" si="2"/>
        <v>CHQ/Offline &amp;/20221210/items_below_500/4566</v>
      </c>
      <c r="F509" s="14" t="str">
        <f t="shared" si="3"/>
        <v>Chq/Offline &amp;/20221210/Items_Below_500/4566</v>
      </c>
      <c r="G509" s="14" t="str">
        <f>IFERROR(__xludf.DUMMYFUNCTION("split(F509,""/"")"),"Chq")</f>
        <v>Chq</v>
      </c>
      <c r="H509" s="14" t="str">
        <f>IFERROR(__xludf.DUMMYFUNCTION("""COMPUTED_VALUE"""),"Offline &amp;")</f>
        <v>Offline &amp;</v>
      </c>
      <c r="I509" s="14">
        <f>IFERROR(__xludf.DUMMYFUNCTION("""COMPUTED_VALUE"""),2.022121E7)</f>
        <v>20221210</v>
      </c>
      <c r="J509" s="14" t="str">
        <f>IFERROR(__xludf.DUMMYFUNCTION("""COMPUTED_VALUE"""),"Items_Below_500")</f>
        <v>Items_Below_500</v>
      </c>
      <c r="K509" s="14">
        <f>IFERROR(__xludf.DUMMYFUNCTION("""COMPUTED_VALUE"""),4566.0)</f>
        <v>4566</v>
      </c>
      <c r="L509" s="14" t="str">
        <f t="shared" si="4"/>
        <v>Offline</v>
      </c>
      <c r="M509" s="14" t="str">
        <f t="shared" si="5"/>
        <v>CHQ</v>
      </c>
    </row>
    <row r="510">
      <c r="A510" s="8" t="s">
        <v>130</v>
      </c>
      <c r="B510" s="13" t="s">
        <v>25</v>
      </c>
      <c r="C510" s="13">
        <v>34400.0</v>
      </c>
      <c r="D510" s="14" t="str">
        <f t="shared" si="1"/>
        <v> VfS/AffiliateLink/20221213/buy_one_get_one/3455 </v>
      </c>
      <c r="E510" s="14" t="str">
        <f t="shared" si="2"/>
        <v>VfS/AffiliateLink/20221213/buy_one_get_one/3455</v>
      </c>
      <c r="F510" s="14" t="str">
        <f t="shared" si="3"/>
        <v>Vfs/Affiliatelink/20221213/Buy_One_Get_One/3455</v>
      </c>
      <c r="G510" s="14" t="str">
        <f>IFERROR(__xludf.DUMMYFUNCTION("split(F510,""/"")"),"Vfs")</f>
        <v>Vfs</v>
      </c>
      <c r="H510" s="14" t="str">
        <f>IFERROR(__xludf.DUMMYFUNCTION("""COMPUTED_VALUE"""),"Affiliatelink")</f>
        <v>Affiliatelink</v>
      </c>
      <c r="I510" s="14">
        <f>IFERROR(__xludf.DUMMYFUNCTION("""COMPUTED_VALUE"""),2.0221213E7)</f>
        <v>20221213</v>
      </c>
      <c r="J510" s="14" t="str">
        <f>IFERROR(__xludf.DUMMYFUNCTION("""COMPUTED_VALUE"""),"Buy_One_Get_One")</f>
        <v>Buy_One_Get_One</v>
      </c>
      <c r="K510" s="14">
        <f>IFERROR(__xludf.DUMMYFUNCTION("""COMPUTED_VALUE"""),3455.0)</f>
        <v>3455</v>
      </c>
      <c r="L510" s="14" t="str">
        <f t="shared" si="4"/>
        <v>Affiliatelink</v>
      </c>
      <c r="M510" s="14" t="str">
        <f t="shared" si="5"/>
        <v>VFS</v>
      </c>
    </row>
    <row r="511">
      <c r="A511" s="8" t="s">
        <v>131</v>
      </c>
      <c r="B511" s="13" t="s">
        <v>25</v>
      </c>
      <c r="C511" s="13">
        <v>61600.0</v>
      </c>
      <c r="D511" s="14" t="str">
        <f t="shared" si="1"/>
        <v> VIN/SearchEngine/20221216/Jeans_under_999/5666 </v>
      </c>
      <c r="E511" s="14" t="str">
        <f t="shared" si="2"/>
        <v>VIN/SearchEngine/20221216/Jeans_under_999/5666</v>
      </c>
      <c r="F511" s="14" t="str">
        <f t="shared" si="3"/>
        <v>Vin/Searchengine/20221216/Jeans_Under_999/5666</v>
      </c>
      <c r="G511" s="14" t="str">
        <f>IFERROR(__xludf.DUMMYFUNCTION("split(F511,""/"")"),"Vin")</f>
        <v>Vin</v>
      </c>
      <c r="H511" s="14" t="str">
        <f>IFERROR(__xludf.DUMMYFUNCTION("""COMPUTED_VALUE"""),"Searchengine")</f>
        <v>Searchengine</v>
      </c>
      <c r="I511" s="14">
        <f>IFERROR(__xludf.DUMMYFUNCTION("""COMPUTED_VALUE"""),2.0221216E7)</f>
        <v>20221216</v>
      </c>
      <c r="J511" s="14" t="str">
        <f>IFERROR(__xludf.DUMMYFUNCTION("""COMPUTED_VALUE"""),"Jeans_Under_999")</f>
        <v>Jeans_Under_999</v>
      </c>
      <c r="K511" s="14">
        <f>IFERROR(__xludf.DUMMYFUNCTION("""COMPUTED_VALUE"""),5666.0)</f>
        <v>5666</v>
      </c>
      <c r="L511" s="14" t="str">
        <f t="shared" si="4"/>
        <v>Searchengine</v>
      </c>
      <c r="M511" s="14" t="str">
        <f t="shared" si="5"/>
        <v>VIN</v>
      </c>
    </row>
    <row r="512">
      <c r="A512" s="8" t="s">
        <v>132</v>
      </c>
      <c r="B512" s="13" t="s">
        <v>25</v>
      </c>
      <c r="C512" s="13">
        <v>42600.0</v>
      </c>
      <c r="D512" s="14" t="str">
        <f t="shared" si="1"/>
        <v> NEFT/OnlineDisplay/20221219/premium_tshirt/5676 </v>
      </c>
      <c r="E512" s="14" t="str">
        <f t="shared" si="2"/>
        <v>NEFT/OnlineDisplay/20221219/premium_tshirt/5676</v>
      </c>
      <c r="F512" s="14" t="str">
        <f t="shared" si="3"/>
        <v>Neft/Onlinedisplay/20221219/Premium_Tshirt/5676</v>
      </c>
      <c r="G512" s="14" t="str">
        <f>IFERROR(__xludf.DUMMYFUNCTION("split(F512,""/"")"),"Neft")</f>
        <v>Neft</v>
      </c>
      <c r="H512" s="14" t="str">
        <f>IFERROR(__xludf.DUMMYFUNCTION("""COMPUTED_VALUE"""),"Onlinedisplay")</f>
        <v>Onlinedisplay</v>
      </c>
      <c r="I512" s="14">
        <f>IFERROR(__xludf.DUMMYFUNCTION("""COMPUTED_VALUE"""),2.0221219E7)</f>
        <v>20221219</v>
      </c>
      <c r="J512" s="14" t="str">
        <f>IFERROR(__xludf.DUMMYFUNCTION("""COMPUTED_VALUE"""),"Premium_Tshirt")</f>
        <v>Premium_Tshirt</v>
      </c>
      <c r="K512" s="14">
        <f>IFERROR(__xludf.DUMMYFUNCTION("""COMPUTED_VALUE"""),5676.0)</f>
        <v>5676</v>
      </c>
      <c r="L512" s="14" t="str">
        <f t="shared" si="4"/>
        <v>Onlinedisplay</v>
      </c>
      <c r="M512" s="14" t="str">
        <f t="shared" si="5"/>
        <v>NEFT</v>
      </c>
    </row>
    <row r="513">
      <c r="A513" s="8" t="s">
        <v>133</v>
      </c>
      <c r="B513" s="13" t="s">
        <v>25</v>
      </c>
      <c r="C513" s="13">
        <v>67000.0</v>
      </c>
      <c r="D513" s="14" t="str">
        <f t="shared" si="1"/>
        <v> CHQ/EmailMarketing &amp;/20221222/Sales_60%/4564 </v>
      </c>
      <c r="E513" s="14" t="str">
        <f t="shared" si="2"/>
        <v>CHQ/EmailMarketing &amp;/20221222/Sales_60%/4564</v>
      </c>
      <c r="F513" s="14" t="str">
        <f t="shared" si="3"/>
        <v>Chq/Emailmarketing &amp;/20221222/Sales_60%/4564</v>
      </c>
      <c r="G513" s="14" t="str">
        <f>IFERROR(__xludf.DUMMYFUNCTION("split(F513,""/"")"),"Chq")</f>
        <v>Chq</v>
      </c>
      <c r="H513" s="14" t="str">
        <f>IFERROR(__xludf.DUMMYFUNCTION("""COMPUTED_VALUE"""),"Emailmarketing &amp;")</f>
        <v>Emailmarketing &amp;</v>
      </c>
      <c r="I513" s="14">
        <f>IFERROR(__xludf.DUMMYFUNCTION("""COMPUTED_VALUE"""),2.0221222E7)</f>
        <v>20221222</v>
      </c>
      <c r="J513" s="14" t="str">
        <f>IFERROR(__xludf.DUMMYFUNCTION("""COMPUTED_VALUE"""),"Sales_60%")</f>
        <v>Sales_60%</v>
      </c>
      <c r="K513" s="14">
        <f>IFERROR(__xludf.DUMMYFUNCTION("""COMPUTED_VALUE"""),4564.0)</f>
        <v>4564</v>
      </c>
      <c r="L513" s="14" t="str">
        <f t="shared" si="4"/>
        <v>Emailmarketing</v>
      </c>
      <c r="M513" s="14" t="str">
        <f t="shared" si="5"/>
        <v>CHQ</v>
      </c>
    </row>
    <row r="514">
      <c r="A514" s="8" t="s">
        <v>134</v>
      </c>
      <c r="B514" s="13" t="s">
        <v>25</v>
      </c>
      <c r="C514" s="13">
        <v>43600.0</v>
      </c>
      <c r="D514" s="14" t="str">
        <f t="shared" si="1"/>
        <v> VfS/SocialMedia/20221225/premium_quality_shoes/4565 </v>
      </c>
      <c r="E514" s="14" t="str">
        <f t="shared" si="2"/>
        <v>VfS/SocialMedia/20221225/premium_quality_shoes/4565</v>
      </c>
      <c r="F514" s="14" t="str">
        <f t="shared" si="3"/>
        <v>Vfs/Socialmedia/20221225/Premium_Quality_Shoes/4565</v>
      </c>
      <c r="G514" s="14" t="str">
        <f>IFERROR(__xludf.DUMMYFUNCTION("split(F514,""/"")"),"Vfs")</f>
        <v>Vfs</v>
      </c>
      <c r="H514" s="14" t="str">
        <f>IFERROR(__xludf.DUMMYFUNCTION("""COMPUTED_VALUE"""),"Socialmedia")</f>
        <v>Socialmedia</v>
      </c>
      <c r="I514" s="14">
        <f>IFERROR(__xludf.DUMMYFUNCTION("""COMPUTED_VALUE"""),2.0221225E7)</f>
        <v>20221225</v>
      </c>
      <c r="J514" s="14" t="str">
        <f>IFERROR(__xludf.DUMMYFUNCTION("""COMPUTED_VALUE"""),"Premium_Quality_Shoes")</f>
        <v>Premium_Quality_Shoes</v>
      </c>
      <c r="K514" s="14">
        <f>IFERROR(__xludf.DUMMYFUNCTION("""COMPUTED_VALUE"""),4565.0)</f>
        <v>4565</v>
      </c>
      <c r="L514" s="14" t="str">
        <f t="shared" si="4"/>
        <v>Socialmedia</v>
      </c>
      <c r="M514" s="14" t="str">
        <f t="shared" si="5"/>
        <v>VFS</v>
      </c>
    </row>
    <row r="515">
      <c r="A515" s="8" t="s">
        <v>135</v>
      </c>
      <c r="B515" s="13" t="s">
        <v>25</v>
      </c>
      <c r="C515" s="13">
        <v>40100.0</v>
      </c>
      <c r="D515" s="14" t="str">
        <f t="shared" si="1"/>
        <v> VIN/OfflINe &amp;/20221228/items_below_500/4566 </v>
      </c>
      <c r="E515" s="14" t="str">
        <f t="shared" si="2"/>
        <v>VIN/OfflINe &amp;/20221228/items_below_500/4566</v>
      </c>
      <c r="F515" s="14" t="str">
        <f t="shared" si="3"/>
        <v>Vin/Offline &amp;/20221228/Items_Below_500/4566</v>
      </c>
      <c r="G515" s="14" t="str">
        <f>IFERROR(__xludf.DUMMYFUNCTION("split(F515,""/"")"),"Vin")</f>
        <v>Vin</v>
      </c>
      <c r="H515" s="14" t="str">
        <f>IFERROR(__xludf.DUMMYFUNCTION("""COMPUTED_VALUE"""),"Offline &amp;")</f>
        <v>Offline &amp;</v>
      </c>
      <c r="I515" s="14">
        <f>IFERROR(__xludf.DUMMYFUNCTION("""COMPUTED_VALUE"""),2.0221228E7)</f>
        <v>20221228</v>
      </c>
      <c r="J515" s="14" t="str">
        <f>IFERROR(__xludf.DUMMYFUNCTION("""COMPUTED_VALUE"""),"Items_Below_500")</f>
        <v>Items_Below_500</v>
      </c>
      <c r="K515" s="14">
        <f>IFERROR(__xludf.DUMMYFUNCTION("""COMPUTED_VALUE"""),4566.0)</f>
        <v>4566</v>
      </c>
      <c r="L515" s="14" t="str">
        <f t="shared" si="4"/>
        <v>Offline</v>
      </c>
      <c r="M515" s="14" t="str">
        <f t="shared" si="5"/>
        <v>VIN</v>
      </c>
    </row>
    <row r="516">
      <c r="A516" s="8" t="s">
        <v>136</v>
      </c>
      <c r="B516" s="13" t="s">
        <v>11</v>
      </c>
      <c r="C516" s="13">
        <v>60200.0</v>
      </c>
      <c r="D516" s="14" t="str">
        <f t="shared" si="1"/>
        <v> CHQ/OnlineDisplay/20221001/premium_tshirt/5676 </v>
      </c>
      <c r="E516" s="14" t="str">
        <f t="shared" si="2"/>
        <v>CHQ/OnlineDisplay/20221001/premium_tshirt/5676</v>
      </c>
      <c r="F516" s="14" t="str">
        <f t="shared" si="3"/>
        <v>Chq/Onlinedisplay/20221001/Premium_Tshirt/5676</v>
      </c>
      <c r="G516" s="14" t="str">
        <f>IFERROR(__xludf.DUMMYFUNCTION("split(F516,""/"")"),"Chq")</f>
        <v>Chq</v>
      </c>
      <c r="H516" s="14" t="str">
        <f>IFERROR(__xludf.DUMMYFUNCTION("""COMPUTED_VALUE"""),"Onlinedisplay")</f>
        <v>Onlinedisplay</v>
      </c>
      <c r="I516" s="14">
        <f>IFERROR(__xludf.DUMMYFUNCTION("""COMPUTED_VALUE"""),2.0221001E7)</f>
        <v>20221001</v>
      </c>
      <c r="J516" s="14" t="str">
        <f>IFERROR(__xludf.DUMMYFUNCTION("""COMPUTED_VALUE"""),"Premium_Tshirt")</f>
        <v>Premium_Tshirt</v>
      </c>
      <c r="K516" s="14">
        <f>IFERROR(__xludf.DUMMYFUNCTION("""COMPUTED_VALUE"""),5676.0)</f>
        <v>5676</v>
      </c>
      <c r="L516" s="14" t="str">
        <f t="shared" si="4"/>
        <v>Onlinedisplay</v>
      </c>
      <c r="M516" s="14" t="str">
        <f t="shared" si="5"/>
        <v>CHQ</v>
      </c>
    </row>
    <row r="517">
      <c r="A517" s="8" t="s">
        <v>137</v>
      </c>
      <c r="B517" s="13" t="s">
        <v>11</v>
      </c>
      <c r="C517" s="13">
        <v>44900.0</v>
      </c>
      <c r="D517" s="14" t="str">
        <f t="shared" si="1"/>
        <v> VfS/EmailMarketing/20221004/Sales_60%/4564 </v>
      </c>
      <c r="E517" s="14" t="str">
        <f t="shared" si="2"/>
        <v>VfS/EmailMarketing/20221004/Sales_60%/4564</v>
      </c>
      <c r="F517" s="14" t="str">
        <f t="shared" si="3"/>
        <v>Vfs/Emailmarketing/20221004/Sales_60%/4564</v>
      </c>
      <c r="G517" s="14" t="str">
        <f>IFERROR(__xludf.DUMMYFUNCTION("split(F517,""/"")"),"Vfs")</f>
        <v>Vfs</v>
      </c>
      <c r="H517" s="14" t="str">
        <f>IFERROR(__xludf.DUMMYFUNCTION("""COMPUTED_VALUE"""),"Emailmarketing")</f>
        <v>Emailmarketing</v>
      </c>
      <c r="I517" s="14">
        <f>IFERROR(__xludf.DUMMYFUNCTION("""COMPUTED_VALUE"""),2.0221004E7)</f>
        <v>20221004</v>
      </c>
      <c r="J517" s="14" t="str">
        <f>IFERROR(__xludf.DUMMYFUNCTION("""COMPUTED_VALUE"""),"Sales_60%")</f>
        <v>Sales_60%</v>
      </c>
      <c r="K517" s="14">
        <f>IFERROR(__xludf.DUMMYFUNCTION("""COMPUTED_VALUE"""),4564.0)</f>
        <v>4564</v>
      </c>
      <c r="L517" s="14" t="str">
        <f t="shared" si="4"/>
        <v>Emailmarketing</v>
      </c>
      <c r="M517" s="14" t="str">
        <f t="shared" si="5"/>
        <v>VFS</v>
      </c>
    </row>
    <row r="518">
      <c r="A518" s="8" t="s">
        <v>138</v>
      </c>
      <c r="B518" s="13" t="s">
        <v>11</v>
      </c>
      <c r="C518" s="13">
        <v>113100.0</v>
      </c>
      <c r="D518" s="14" t="str">
        <f t="shared" si="1"/>
        <v> NEFT/SocialMedia/20221007/premium_quality_shoes/4565 </v>
      </c>
      <c r="E518" s="14" t="str">
        <f t="shared" si="2"/>
        <v>NEFT/SocialMedia/20221007/premium_quality_shoes/4565</v>
      </c>
      <c r="F518" s="14" t="str">
        <f t="shared" si="3"/>
        <v>Neft/Socialmedia/20221007/Premium_Quality_Shoes/4565</v>
      </c>
      <c r="G518" s="14" t="str">
        <f>IFERROR(__xludf.DUMMYFUNCTION("split(F518,""/"")"),"Neft")</f>
        <v>Neft</v>
      </c>
      <c r="H518" s="14" t="str">
        <f>IFERROR(__xludf.DUMMYFUNCTION("""COMPUTED_VALUE"""),"Socialmedia")</f>
        <v>Socialmedia</v>
      </c>
      <c r="I518" s="14">
        <f>IFERROR(__xludf.DUMMYFUNCTION("""COMPUTED_VALUE"""),2.0221007E7)</f>
        <v>20221007</v>
      </c>
      <c r="J518" s="14" t="str">
        <f>IFERROR(__xludf.DUMMYFUNCTION("""COMPUTED_VALUE"""),"Premium_Quality_Shoes")</f>
        <v>Premium_Quality_Shoes</v>
      </c>
      <c r="K518" s="14">
        <f>IFERROR(__xludf.DUMMYFUNCTION("""COMPUTED_VALUE"""),4565.0)</f>
        <v>4565</v>
      </c>
      <c r="L518" s="14" t="str">
        <f t="shared" si="4"/>
        <v>Socialmedia</v>
      </c>
      <c r="M518" s="14" t="str">
        <f t="shared" si="5"/>
        <v>NEFT</v>
      </c>
    </row>
    <row r="519">
      <c r="A519" s="8" t="s">
        <v>139</v>
      </c>
      <c r="B519" s="13" t="s">
        <v>11</v>
      </c>
      <c r="C519" s="13">
        <v>51300.0</v>
      </c>
      <c r="D519" s="14" t="str">
        <f t="shared" si="1"/>
        <v> CHQ/Offline &amp;/20221010/items_below_500/4566 </v>
      </c>
      <c r="E519" s="14" t="str">
        <f t="shared" si="2"/>
        <v>CHQ/Offline &amp;/20221010/items_below_500/4566</v>
      </c>
      <c r="F519" s="14" t="str">
        <f t="shared" si="3"/>
        <v>Chq/Offline &amp;/20221010/Items_Below_500/4566</v>
      </c>
      <c r="G519" s="14" t="str">
        <f>IFERROR(__xludf.DUMMYFUNCTION("split(F519,""/"")"),"Chq")</f>
        <v>Chq</v>
      </c>
      <c r="H519" s="14" t="str">
        <f>IFERROR(__xludf.DUMMYFUNCTION("""COMPUTED_VALUE"""),"Offline &amp;")</f>
        <v>Offline &amp;</v>
      </c>
      <c r="I519" s="14">
        <f>IFERROR(__xludf.DUMMYFUNCTION("""COMPUTED_VALUE"""),2.022101E7)</f>
        <v>20221010</v>
      </c>
      <c r="J519" s="14" t="str">
        <f>IFERROR(__xludf.DUMMYFUNCTION("""COMPUTED_VALUE"""),"Items_Below_500")</f>
        <v>Items_Below_500</v>
      </c>
      <c r="K519" s="14">
        <f>IFERROR(__xludf.DUMMYFUNCTION("""COMPUTED_VALUE"""),4566.0)</f>
        <v>4566</v>
      </c>
      <c r="L519" s="14" t="str">
        <f t="shared" si="4"/>
        <v>Offline</v>
      </c>
      <c r="M519" s="14" t="str">
        <f t="shared" si="5"/>
        <v>CHQ</v>
      </c>
    </row>
    <row r="520">
      <c r="A520" s="8" t="s">
        <v>156</v>
      </c>
      <c r="B520" s="13" t="s">
        <v>11</v>
      </c>
      <c r="C520" s="13">
        <v>44500.0</v>
      </c>
      <c r="D520" s="14" t="str">
        <f t="shared" si="1"/>
        <v> VfS/AffiliateLink/20221013/buy_one_get_one/3455 </v>
      </c>
      <c r="E520" s="14" t="str">
        <f t="shared" si="2"/>
        <v>VfS/AffiliateLink/20221013/buy_one_get_one/3455</v>
      </c>
      <c r="F520" s="14" t="str">
        <f t="shared" si="3"/>
        <v>Vfs/Affiliatelink/20221013/Buy_One_Get_One/3455</v>
      </c>
      <c r="G520" s="14" t="str">
        <f>IFERROR(__xludf.DUMMYFUNCTION("split(F520,""/"")"),"Vfs")</f>
        <v>Vfs</v>
      </c>
      <c r="H520" s="14" t="str">
        <f>IFERROR(__xludf.DUMMYFUNCTION("""COMPUTED_VALUE"""),"Affiliatelink")</f>
        <v>Affiliatelink</v>
      </c>
      <c r="I520" s="14">
        <f>IFERROR(__xludf.DUMMYFUNCTION("""COMPUTED_VALUE"""),2.0221013E7)</f>
        <v>20221013</v>
      </c>
      <c r="J520" s="14" t="str">
        <f>IFERROR(__xludf.DUMMYFUNCTION("""COMPUTED_VALUE"""),"Buy_One_Get_One")</f>
        <v>Buy_One_Get_One</v>
      </c>
      <c r="K520" s="14">
        <f>IFERROR(__xludf.DUMMYFUNCTION("""COMPUTED_VALUE"""),3455.0)</f>
        <v>3455</v>
      </c>
      <c r="L520" s="14" t="str">
        <f t="shared" si="4"/>
        <v>Affiliatelink</v>
      </c>
      <c r="M520" s="14" t="str">
        <f t="shared" si="5"/>
        <v>VFS</v>
      </c>
    </row>
    <row r="521">
      <c r="A521" s="8" t="s">
        <v>141</v>
      </c>
      <c r="B521" s="13" t="s">
        <v>11</v>
      </c>
      <c r="C521" s="8">
        <v>11400.0</v>
      </c>
      <c r="D521" s="14" t="str">
        <f t="shared" si="1"/>
        <v> VIN/SearchEngine/20221016/Jeans_under_999/5666 </v>
      </c>
      <c r="E521" s="14" t="str">
        <f t="shared" si="2"/>
        <v>VIN/SearchEngine/20221016/Jeans_under_999/5666</v>
      </c>
      <c r="F521" s="14" t="str">
        <f t="shared" si="3"/>
        <v>Vin/Searchengine/20221016/Jeans_Under_999/5666</v>
      </c>
      <c r="G521" s="14" t="str">
        <f>IFERROR(__xludf.DUMMYFUNCTION("split(F521,""/"")"),"Vin")</f>
        <v>Vin</v>
      </c>
      <c r="H521" s="14" t="str">
        <f>IFERROR(__xludf.DUMMYFUNCTION("""COMPUTED_VALUE"""),"Searchengine")</f>
        <v>Searchengine</v>
      </c>
      <c r="I521" s="14">
        <f>IFERROR(__xludf.DUMMYFUNCTION("""COMPUTED_VALUE"""),2.0221016E7)</f>
        <v>20221016</v>
      </c>
      <c r="J521" s="14" t="str">
        <f>IFERROR(__xludf.DUMMYFUNCTION("""COMPUTED_VALUE"""),"Jeans_Under_999")</f>
        <v>Jeans_Under_999</v>
      </c>
      <c r="K521" s="14">
        <f>IFERROR(__xludf.DUMMYFUNCTION("""COMPUTED_VALUE"""),5666.0)</f>
        <v>5666</v>
      </c>
      <c r="L521" s="14" t="str">
        <f t="shared" si="4"/>
        <v>Searchengine</v>
      </c>
      <c r="M521" s="14" t="str">
        <f t="shared" si="5"/>
        <v>VIN</v>
      </c>
    </row>
    <row r="522">
      <c r="A522" s="8" t="s">
        <v>142</v>
      </c>
      <c r="B522" s="13" t="s">
        <v>11</v>
      </c>
      <c r="C522" s="13">
        <v>58600.0</v>
      </c>
      <c r="D522" s="14" t="str">
        <f t="shared" si="1"/>
        <v> NEFT/OnlineDisplay/20221019/premium_tshirt/5676 </v>
      </c>
      <c r="E522" s="14" t="str">
        <f t="shared" si="2"/>
        <v>NEFT/OnlineDisplay/20221019/premium_tshirt/5676</v>
      </c>
      <c r="F522" s="14" t="str">
        <f t="shared" si="3"/>
        <v>Neft/Onlinedisplay/20221019/Premium_Tshirt/5676</v>
      </c>
      <c r="G522" s="14" t="str">
        <f>IFERROR(__xludf.DUMMYFUNCTION("split(F522,""/"")"),"Neft")</f>
        <v>Neft</v>
      </c>
      <c r="H522" s="14" t="str">
        <f>IFERROR(__xludf.DUMMYFUNCTION("""COMPUTED_VALUE"""),"Onlinedisplay")</f>
        <v>Onlinedisplay</v>
      </c>
      <c r="I522" s="14">
        <f>IFERROR(__xludf.DUMMYFUNCTION("""COMPUTED_VALUE"""),2.0221019E7)</f>
        <v>20221019</v>
      </c>
      <c r="J522" s="14" t="str">
        <f>IFERROR(__xludf.DUMMYFUNCTION("""COMPUTED_VALUE"""),"Premium_Tshirt")</f>
        <v>Premium_Tshirt</v>
      </c>
      <c r="K522" s="14">
        <f>IFERROR(__xludf.DUMMYFUNCTION("""COMPUTED_VALUE"""),5676.0)</f>
        <v>5676</v>
      </c>
      <c r="L522" s="14" t="str">
        <f t="shared" si="4"/>
        <v>Onlinedisplay</v>
      </c>
      <c r="M522" s="14" t="str">
        <f t="shared" si="5"/>
        <v>NEFT</v>
      </c>
    </row>
    <row r="523">
      <c r="A523" s="8" t="s">
        <v>143</v>
      </c>
      <c r="B523" s="13" t="s">
        <v>11</v>
      </c>
      <c r="C523" s="13">
        <v>50600.0</v>
      </c>
      <c r="D523" s="14" t="str">
        <f t="shared" si="1"/>
        <v> CHQ/EmailMarketing &amp;/20221022/Sales_60%/4564 </v>
      </c>
      <c r="E523" s="14" t="str">
        <f t="shared" si="2"/>
        <v>CHQ/EmailMarketing &amp;/20221022/Sales_60%/4564</v>
      </c>
      <c r="F523" s="14" t="str">
        <f t="shared" si="3"/>
        <v>Chq/Emailmarketing &amp;/20221022/Sales_60%/4564</v>
      </c>
      <c r="G523" s="14" t="str">
        <f>IFERROR(__xludf.DUMMYFUNCTION("split(F523,""/"")"),"Chq")</f>
        <v>Chq</v>
      </c>
      <c r="H523" s="14" t="str">
        <f>IFERROR(__xludf.DUMMYFUNCTION("""COMPUTED_VALUE"""),"Emailmarketing &amp;")</f>
        <v>Emailmarketing &amp;</v>
      </c>
      <c r="I523" s="14">
        <f>IFERROR(__xludf.DUMMYFUNCTION("""COMPUTED_VALUE"""),2.0221022E7)</f>
        <v>20221022</v>
      </c>
      <c r="J523" s="14" t="str">
        <f>IFERROR(__xludf.DUMMYFUNCTION("""COMPUTED_VALUE"""),"Sales_60%")</f>
        <v>Sales_60%</v>
      </c>
      <c r="K523" s="14">
        <f>IFERROR(__xludf.DUMMYFUNCTION("""COMPUTED_VALUE"""),4564.0)</f>
        <v>4564</v>
      </c>
      <c r="L523" s="14" t="str">
        <f t="shared" si="4"/>
        <v>Emailmarketing</v>
      </c>
      <c r="M523" s="14" t="str">
        <f t="shared" si="5"/>
        <v>CHQ</v>
      </c>
    </row>
    <row r="524">
      <c r="A524" s="8" t="s">
        <v>144</v>
      </c>
      <c r="B524" s="13" t="s">
        <v>11</v>
      </c>
      <c r="C524" s="13">
        <v>88700.0</v>
      </c>
      <c r="D524" s="14" t="str">
        <f t="shared" si="1"/>
        <v> VfS/SocialMedia/20221025/premium_quality_shoes/4565 </v>
      </c>
      <c r="E524" s="14" t="str">
        <f t="shared" si="2"/>
        <v>VfS/SocialMedia/20221025/premium_quality_shoes/4565</v>
      </c>
      <c r="F524" s="14" t="str">
        <f t="shared" si="3"/>
        <v>Vfs/Socialmedia/20221025/Premium_Quality_Shoes/4565</v>
      </c>
      <c r="G524" s="14" t="str">
        <f>IFERROR(__xludf.DUMMYFUNCTION("split(F524,""/"")"),"Vfs")</f>
        <v>Vfs</v>
      </c>
      <c r="H524" s="14" t="str">
        <f>IFERROR(__xludf.DUMMYFUNCTION("""COMPUTED_VALUE"""),"Socialmedia")</f>
        <v>Socialmedia</v>
      </c>
      <c r="I524" s="14">
        <f>IFERROR(__xludf.DUMMYFUNCTION("""COMPUTED_VALUE"""),2.0221025E7)</f>
        <v>20221025</v>
      </c>
      <c r="J524" s="14" t="str">
        <f>IFERROR(__xludf.DUMMYFUNCTION("""COMPUTED_VALUE"""),"Premium_Quality_Shoes")</f>
        <v>Premium_Quality_Shoes</v>
      </c>
      <c r="K524" s="14">
        <f>IFERROR(__xludf.DUMMYFUNCTION("""COMPUTED_VALUE"""),4565.0)</f>
        <v>4565</v>
      </c>
      <c r="L524" s="14" t="str">
        <f t="shared" si="4"/>
        <v>Socialmedia</v>
      </c>
      <c r="M524" s="14" t="str">
        <f t="shared" si="5"/>
        <v>VFS</v>
      </c>
    </row>
    <row r="525">
      <c r="A525" s="8" t="s">
        <v>145</v>
      </c>
      <c r="B525" s="13" t="s">
        <v>11</v>
      </c>
      <c r="C525" s="8">
        <v>12700.0</v>
      </c>
      <c r="D525" s="14" t="str">
        <f t="shared" si="1"/>
        <v> VIN/OfflINe &amp;/20221028/items_below_500/4566 </v>
      </c>
      <c r="E525" s="14" t="str">
        <f t="shared" si="2"/>
        <v>VIN/OfflINe &amp;/20221028/items_below_500/4566</v>
      </c>
      <c r="F525" s="14" t="str">
        <f t="shared" si="3"/>
        <v>Vin/Offline &amp;/20221028/Items_Below_500/4566</v>
      </c>
      <c r="G525" s="14" t="str">
        <f>IFERROR(__xludf.DUMMYFUNCTION("split(F525,""/"")"),"Vin")</f>
        <v>Vin</v>
      </c>
      <c r="H525" s="14" t="str">
        <f>IFERROR(__xludf.DUMMYFUNCTION("""COMPUTED_VALUE"""),"Offline &amp;")</f>
        <v>Offline &amp;</v>
      </c>
      <c r="I525" s="14">
        <f>IFERROR(__xludf.DUMMYFUNCTION("""COMPUTED_VALUE"""),2.0221028E7)</f>
        <v>20221028</v>
      </c>
      <c r="J525" s="14" t="str">
        <f>IFERROR(__xludf.DUMMYFUNCTION("""COMPUTED_VALUE"""),"Items_Below_500")</f>
        <v>Items_Below_500</v>
      </c>
      <c r="K525" s="14">
        <f>IFERROR(__xludf.DUMMYFUNCTION("""COMPUTED_VALUE"""),4566.0)</f>
        <v>4566</v>
      </c>
      <c r="L525" s="14" t="str">
        <f t="shared" si="4"/>
        <v>Offline</v>
      </c>
      <c r="M525" s="14" t="str">
        <f t="shared" si="5"/>
        <v>VIN</v>
      </c>
    </row>
    <row r="526">
      <c r="A526" s="8" t="s">
        <v>146</v>
      </c>
      <c r="B526" s="13" t="s">
        <v>24</v>
      </c>
      <c r="C526" s="8">
        <v>12620.0</v>
      </c>
      <c r="D526" s="14" t="str">
        <f t="shared" si="1"/>
        <v> CHQ/OnlineDisplay/20221101/premium_tshirt/5676 </v>
      </c>
      <c r="E526" s="14" t="str">
        <f t="shared" si="2"/>
        <v>CHQ/OnlineDisplay/20221101/premium_tshirt/5676</v>
      </c>
      <c r="F526" s="14" t="str">
        <f t="shared" si="3"/>
        <v>Chq/Onlinedisplay/20221101/Premium_Tshirt/5676</v>
      </c>
      <c r="G526" s="14" t="str">
        <f>IFERROR(__xludf.DUMMYFUNCTION("split(F526,""/"")"),"Chq")</f>
        <v>Chq</v>
      </c>
      <c r="H526" s="14" t="str">
        <f>IFERROR(__xludf.DUMMYFUNCTION("""COMPUTED_VALUE"""),"Onlinedisplay")</f>
        <v>Onlinedisplay</v>
      </c>
      <c r="I526" s="14">
        <f>IFERROR(__xludf.DUMMYFUNCTION("""COMPUTED_VALUE"""),2.0221101E7)</f>
        <v>20221101</v>
      </c>
      <c r="J526" s="14" t="str">
        <f>IFERROR(__xludf.DUMMYFUNCTION("""COMPUTED_VALUE"""),"Premium_Tshirt")</f>
        <v>Premium_Tshirt</v>
      </c>
      <c r="K526" s="14">
        <f>IFERROR(__xludf.DUMMYFUNCTION("""COMPUTED_VALUE"""),5676.0)</f>
        <v>5676</v>
      </c>
      <c r="L526" s="14" t="str">
        <f t="shared" si="4"/>
        <v>Onlinedisplay</v>
      </c>
      <c r="M526" s="14" t="str">
        <f t="shared" si="5"/>
        <v>CHQ</v>
      </c>
    </row>
    <row r="527">
      <c r="A527" s="8" t="s">
        <v>147</v>
      </c>
      <c r="B527" s="13" t="s">
        <v>24</v>
      </c>
      <c r="C527" s="8">
        <v>12790.0</v>
      </c>
      <c r="D527" s="14" t="str">
        <f t="shared" si="1"/>
        <v> VfS/EmailMarketing/20221104/Sales_60%/4564 </v>
      </c>
      <c r="E527" s="14" t="str">
        <f t="shared" si="2"/>
        <v>VfS/EmailMarketing/20221104/Sales_60%/4564</v>
      </c>
      <c r="F527" s="14" t="str">
        <f t="shared" si="3"/>
        <v>Vfs/Emailmarketing/20221104/Sales_60%/4564</v>
      </c>
      <c r="G527" s="14" t="str">
        <f>IFERROR(__xludf.DUMMYFUNCTION("split(F527,""/"")"),"Vfs")</f>
        <v>Vfs</v>
      </c>
      <c r="H527" s="14" t="str">
        <f>IFERROR(__xludf.DUMMYFUNCTION("""COMPUTED_VALUE"""),"Emailmarketing")</f>
        <v>Emailmarketing</v>
      </c>
      <c r="I527" s="14">
        <f>IFERROR(__xludf.DUMMYFUNCTION("""COMPUTED_VALUE"""),2.0221104E7)</f>
        <v>20221104</v>
      </c>
      <c r="J527" s="14" t="str">
        <f>IFERROR(__xludf.DUMMYFUNCTION("""COMPUTED_VALUE"""),"Sales_60%")</f>
        <v>Sales_60%</v>
      </c>
      <c r="K527" s="14">
        <f>IFERROR(__xludf.DUMMYFUNCTION("""COMPUTED_VALUE"""),4564.0)</f>
        <v>4564</v>
      </c>
      <c r="L527" s="14" t="str">
        <f t="shared" si="4"/>
        <v>Emailmarketing</v>
      </c>
      <c r="M527" s="14" t="str">
        <f t="shared" si="5"/>
        <v>VFS</v>
      </c>
    </row>
    <row r="528">
      <c r="A528" s="8" t="s">
        <v>148</v>
      </c>
      <c r="B528" s="13" t="s">
        <v>24</v>
      </c>
      <c r="C528" s="13">
        <v>69900.0</v>
      </c>
      <c r="D528" s="14" t="str">
        <f t="shared" si="1"/>
        <v> NEFT/SocialMedia/20221107/premium_quality_shoes/4565 </v>
      </c>
      <c r="E528" s="14" t="str">
        <f t="shared" si="2"/>
        <v>NEFT/SocialMedia/20221107/premium_quality_shoes/4565</v>
      </c>
      <c r="F528" s="14" t="str">
        <f t="shared" si="3"/>
        <v>Neft/Socialmedia/20221107/Premium_Quality_Shoes/4565</v>
      </c>
      <c r="G528" s="14" t="str">
        <f>IFERROR(__xludf.DUMMYFUNCTION("split(F528,""/"")"),"Neft")</f>
        <v>Neft</v>
      </c>
      <c r="H528" s="14" t="str">
        <f>IFERROR(__xludf.DUMMYFUNCTION("""COMPUTED_VALUE"""),"Socialmedia")</f>
        <v>Socialmedia</v>
      </c>
      <c r="I528" s="14">
        <f>IFERROR(__xludf.DUMMYFUNCTION("""COMPUTED_VALUE"""),2.0221107E7)</f>
        <v>20221107</v>
      </c>
      <c r="J528" s="14" t="str">
        <f>IFERROR(__xludf.DUMMYFUNCTION("""COMPUTED_VALUE"""),"Premium_Quality_Shoes")</f>
        <v>Premium_Quality_Shoes</v>
      </c>
      <c r="K528" s="14">
        <f>IFERROR(__xludf.DUMMYFUNCTION("""COMPUTED_VALUE"""),4565.0)</f>
        <v>4565</v>
      </c>
      <c r="L528" s="14" t="str">
        <f t="shared" si="4"/>
        <v>Socialmedia</v>
      </c>
      <c r="M528" s="14" t="str">
        <f t="shared" si="5"/>
        <v>NEFT</v>
      </c>
    </row>
    <row r="529">
      <c r="A529" s="8" t="s">
        <v>149</v>
      </c>
      <c r="B529" s="13" t="s">
        <v>24</v>
      </c>
      <c r="C529" s="8">
        <v>11200.0</v>
      </c>
      <c r="D529" s="14" t="str">
        <f t="shared" si="1"/>
        <v> CHQ/Offline &amp;/20221110/items_below_500/4566 </v>
      </c>
      <c r="E529" s="14" t="str">
        <f t="shared" si="2"/>
        <v>CHQ/Offline &amp;/20221110/items_below_500/4566</v>
      </c>
      <c r="F529" s="14" t="str">
        <f t="shared" si="3"/>
        <v>Chq/Offline &amp;/20221110/Items_Below_500/4566</v>
      </c>
      <c r="G529" s="14" t="str">
        <f>IFERROR(__xludf.DUMMYFUNCTION("split(F529,""/"")"),"Chq")</f>
        <v>Chq</v>
      </c>
      <c r="H529" s="14" t="str">
        <f>IFERROR(__xludf.DUMMYFUNCTION("""COMPUTED_VALUE"""),"Offline &amp;")</f>
        <v>Offline &amp;</v>
      </c>
      <c r="I529" s="14">
        <f>IFERROR(__xludf.DUMMYFUNCTION("""COMPUTED_VALUE"""),2.022111E7)</f>
        <v>20221110</v>
      </c>
      <c r="J529" s="14" t="str">
        <f>IFERROR(__xludf.DUMMYFUNCTION("""COMPUTED_VALUE"""),"Items_Below_500")</f>
        <v>Items_Below_500</v>
      </c>
      <c r="K529" s="14">
        <f>IFERROR(__xludf.DUMMYFUNCTION("""COMPUTED_VALUE"""),4566.0)</f>
        <v>4566</v>
      </c>
      <c r="L529" s="14" t="str">
        <f t="shared" si="4"/>
        <v>Offline</v>
      </c>
      <c r="M529" s="14" t="str">
        <f t="shared" si="5"/>
        <v>CHQ</v>
      </c>
    </row>
    <row r="530">
      <c r="A530" s="8" t="s">
        <v>150</v>
      </c>
      <c r="B530" s="13" t="s">
        <v>24</v>
      </c>
      <c r="C530" s="8">
        <v>11570.0</v>
      </c>
      <c r="D530" s="14" t="str">
        <f t="shared" si="1"/>
        <v> VfS/AffiliateLink/20221113/buy_one_get_one/3455 </v>
      </c>
      <c r="E530" s="14" t="str">
        <f t="shared" si="2"/>
        <v>VfS/AffiliateLink/20221113/buy_one_get_one/3455</v>
      </c>
      <c r="F530" s="14" t="str">
        <f t="shared" si="3"/>
        <v>Vfs/Affiliatelink/20221113/Buy_One_Get_One/3455</v>
      </c>
      <c r="G530" s="14" t="str">
        <f>IFERROR(__xludf.DUMMYFUNCTION("split(F530,""/"")"),"Vfs")</f>
        <v>Vfs</v>
      </c>
      <c r="H530" s="14" t="str">
        <f>IFERROR(__xludf.DUMMYFUNCTION("""COMPUTED_VALUE"""),"Affiliatelink")</f>
        <v>Affiliatelink</v>
      </c>
      <c r="I530" s="14">
        <f>IFERROR(__xludf.DUMMYFUNCTION("""COMPUTED_VALUE"""),2.0221113E7)</f>
        <v>20221113</v>
      </c>
      <c r="J530" s="14" t="str">
        <f>IFERROR(__xludf.DUMMYFUNCTION("""COMPUTED_VALUE"""),"Buy_One_Get_One")</f>
        <v>Buy_One_Get_One</v>
      </c>
      <c r="K530" s="14">
        <f>IFERROR(__xludf.DUMMYFUNCTION("""COMPUTED_VALUE"""),3455.0)</f>
        <v>3455</v>
      </c>
      <c r="L530" s="14" t="str">
        <f t="shared" si="4"/>
        <v>Affiliatelink</v>
      </c>
      <c r="M530" s="14" t="str">
        <f t="shared" si="5"/>
        <v>VFS</v>
      </c>
    </row>
    <row r="531">
      <c r="A531" s="8" t="s">
        <v>151</v>
      </c>
      <c r="B531" s="13" t="s">
        <v>24</v>
      </c>
      <c r="C531" s="13">
        <v>71800.0</v>
      </c>
      <c r="D531" s="14" t="str">
        <f t="shared" si="1"/>
        <v> VIN/SearchEngine/20221116/Jeans_under_999/5666 </v>
      </c>
      <c r="E531" s="14" t="str">
        <f t="shared" si="2"/>
        <v>VIN/SearchEngine/20221116/Jeans_under_999/5666</v>
      </c>
      <c r="F531" s="14" t="str">
        <f t="shared" si="3"/>
        <v>Vin/Searchengine/20221116/Jeans_Under_999/5666</v>
      </c>
      <c r="G531" s="14" t="str">
        <f>IFERROR(__xludf.DUMMYFUNCTION("split(F531,""/"")"),"Vin")</f>
        <v>Vin</v>
      </c>
      <c r="H531" s="14" t="str">
        <f>IFERROR(__xludf.DUMMYFUNCTION("""COMPUTED_VALUE"""),"Searchengine")</f>
        <v>Searchengine</v>
      </c>
      <c r="I531" s="14">
        <f>IFERROR(__xludf.DUMMYFUNCTION("""COMPUTED_VALUE"""),2.0221116E7)</f>
        <v>20221116</v>
      </c>
      <c r="J531" s="14" t="str">
        <f>IFERROR(__xludf.DUMMYFUNCTION("""COMPUTED_VALUE"""),"Jeans_Under_999")</f>
        <v>Jeans_Under_999</v>
      </c>
      <c r="K531" s="14">
        <f>IFERROR(__xludf.DUMMYFUNCTION("""COMPUTED_VALUE"""),5666.0)</f>
        <v>5666</v>
      </c>
      <c r="L531" s="14" t="str">
        <f t="shared" si="4"/>
        <v>Searchengine</v>
      </c>
      <c r="M531" s="14" t="str">
        <f t="shared" si="5"/>
        <v>VIN</v>
      </c>
    </row>
    <row r="532">
      <c r="A532" s="8" t="s">
        <v>152</v>
      </c>
      <c r="B532" s="13" t="s">
        <v>24</v>
      </c>
      <c r="C532" s="13">
        <v>125300.0</v>
      </c>
      <c r="D532" s="14" t="str">
        <f t="shared" si="1"/>
        <v> NEFT/OnlineDisplay/20221119/premium_tshirt/5676 </v>
      </c>
      <c r="E532" s="14" t="str">
        <f t="shared" si="2"/>
        <v>NEFT/OnlineDisplay/20221119/premium_tshirt/5676</v>
      </c>
      <c r="F532" s="14" t="str">
        <f t="shared" si="3"/>
        <v>Neft/Onlinedisplay/20221119/Premium_Tshirt/5676</v>
      </c>
      <c r="G532" s="14" t="str">
        <f>IFERROR(__xludf.DUMMYFUNCTION("split(F532,""/"")"),"Neft")</f>
        <v>Neft</v>
      </c>
      <c r="H532" s="14" t="str">
        <f>IFERROR(__xludf.DUMMYFUNCTION("""COMPUTED_VALUE"""),"Onlinedisplay")</f>
        <v>Onlinedisplay</v>
      </c>
      <c r="I532" s="14">
        <f>IFERROR(__xludf.DUMMYFUNCTION("""COMPUTED_VALUE"""),2.0221119E7)</f>
        <v>20221119</v>
      </c>
      <c r="J532" s="14" t="str">
        <f>IFERROR(__xludf.DUMMYFUNCTION("""COMPUTED_VALUE"""),"Premium_Tshirt")</f>
        <v>Premium_Tshirt</v>
      </c>
      <c r="K532" s="14">
        <f>IFERROR(__xludf.DUMMYFUNCTION("""COMPUTED_VALUE"""),5676.0)</f>
        <v>5676</v>
      </c>
      <c r="L532" s="14" t="str">
        <f t="shared" si="4"/>
        <v>Onlinedisplay</v>
      </c>
      <c r="M532" s="14" t="str">
        <f t="shared" si="5"/>
        <v>NEFT</v>
      </c>
    </row>
    <row r="533">
      <c r="A533" s="8" t="s">
        <v>153</v>
      </c>
      <c r="B533" s="13" t="s">
        <v>24</v>
      </c>
      <c r="C533" s="13">
        <v>82100.0</v>
      </c>
      <c r="D533" s="14" t="str">
        <f t="shared" si="1"/>
        <v> CHQ/EmailMarketing &amp;/20221122/Sales_60%/4564 </v>
      </c>
      <c r="E533" s="14" t="str">
        <f t="shared" si="2"/>
        <v>CHQ/EmailMarketing &amp;/20221122/Sales_60%/4564</v>
      </c>
      <c r="F533" s="14" t="str">
        <f t="shared" si="3"/>
        <v>Chq/Emailmarketing &amp;/20221122/Sales_60%/4564</v>
      </c>
      <c r="G533" s="14" t="str">
        <f>IFERROR(__xludf.DUMMYFUNCTION("split(F533,""/"")"),"Chq")</f>
        <v>Chq</v>
      </c>
      <c r="H533" s="14" t="str">
        <f>IFERROR(__xludf.DUMMYFUNCTION("""COMPUTED_VALUE"""),"Emailmarketing &amp;")</f>
        <v>Emailmarketing &amp;</v>
      </c>
      <c r="I533" s="14">
        <f>IFERROR(__xludf.DUMMYFUNCTION("""COMPUTED_VALUE"""),2.0221122E7)</f>
        <v>20221122</v>
      </c>
      <c r="J533" s="14" t="str">
        <f>IFERROR(__xludf.DUMMYFUNCTION("""COMPUTED_VALUE"""),"Sales_60%")</f>
        <v>Sales_60%</v>
      </c>
      <c r="K533" s="14">
        <f>IFERROR(__xludf.DUMMYFUNCTION("""COMPUTED_VALUE"""),4564.0)</f>
        <v>4564</v>
      </c>
      <c r="L533" s="14" t="str">
        <f t="shared" si="4"/>
        <v>Emailmarketing</v>
      </c>
      <c r="M533" s="14" t="str">
        <f t="shared" si="5"/>
        <v>CHQ</v>
      </c>
    </row>
    <row r="534">
      <c r="A534" s="8" t="s">
        <v>154</v>
      </c>
      <c r="B534" s="13" t="s">
        <v>24</v>
      </c>
      <c r="C534" s="8">
        <v>11270.0</v>
      </c>
      <c r="D534" s="14" t="str">
        <f t="shared" si="1"/>
        <v> VfS/SocialMedia/20221125/premium_quality_shoes/4565 </v>
      </c>
      <c r="E534" s="14" t="str">
        <f t="shared" si="2"/>
        <v>VfS/SocialMedia/20221125/premium_quality_shoes/4565</v>
      </c>
      <c r="F534" s="14" t="str">
        <f t="shared" si="3"/>
        <v>Vfs/Socialmedia/20221125/Premium_Quality_Shoes/4565</v>
      </c>
      <c r="G534" s="14" t="str">
        <f>IFERROR(__xludf.DUMMYFUNCTION("split(F534,""/"")"),"Vfs")</f>
        <v>Vfs</v>
      </c>
      <c r="H534" s="14" t="str">
        <f>IFERROR(__xludf.DUMMYFUNCTION("""COMPUTED_VALUE"""),"Socialmedia")</f>
        <v>Socialmedia</v>
      </c>
      <c r="I534" s="14">
        <f>IFERROR(__xludf.DUMMYFUNCTION("""COMPUTED_VALUE"""),2.0221125E7)</f>
        <v>20221125</v>
      </c>
      <c r="J534" s="14" t="str">
        <f>IFERROR(__xludf.DUMMYFUNCTION("""COMPUTED_VALUE"""),"Premium_Quality_Shoes")</f>
        <v>Premium_Quality_Shoes</v>
      </c>
      <c r="K534" s="14">
        <f>IFERROR(__xludf.DUMMYFUNCTION("""COMPUTED_VALUE"""),4565.0)</f>
        <v>4565</v>
      </c>
      <c r="L534" s="14" t="str">
        <f t="shared" si="4"/>
        <v>Socialmedia</v>
      </c>
      <c r="M534" s="14" t="str">
        <f t="shared" si="5"/>
        <v>VFS</v>
      </c>
    </row>
    <row r="535">
      <c r="A535" s="8" t="s">
        <v>155</v>
      </c>
      <c r="B535" s="13" t="s">
        <v>24</v>
      </c>
      <c r="C535" s="8">
        <v>11650.0</v>
      </c>
      <c r="D535" s="14" t="str">
        <f t="shared" si="1"/>
        <v> VIN/OfflINe &amp;/20221128/items_below_500/4566 </v>
      </c>
      <c r="E535" s="14" t="str">
        <f t="shared" si="2"/>
        <v>VIN/OfflINe &amp;/20221128/items_below_500/4566</v>
      </c>
      <c r="F535" s="14" t="str">
        <f t="shared" si="3"/>
        <v>Vin/Offline &amp;/20221128/Items_Below_500/4566</v>
      </c>
      <c r="G535" s="14" t="str">
        <f>IFERROR(__xludf.DUMMYFUNCTION("split(F535,""/"")"),"Vin")</f>
        <v>Vin</v>
      </c>
      <c r="H535" s="14" t="str">
        <f>IFERROR(__xludf.DUMMYFUNCTION("""COMPUTED_VALUE"""),"Offline &amp;")</f>
        <v>Offline &amp;</v>
      </c>
      <c r="I535" s="14">
        <f>IFERROR(__xludf.DUMMYFUNCTION("""COMPUTED_VALUE"""),2.0221128E7)</f>
        <v>20221128</v>
      </c>
      <c r="J535" s="14" t="str">
        <f>IFERROR(__xludf.DUMMYFUNCTION("""COMPUTED_VALUE"""),"Items_Below_500")</f>
        <v>Items_Below_500</v>
      </c>
      <c r="K535" s="14">
        <f>IFERROR(__xludf.DUMMYFUNCTION("""COMPUTED_VALUE"""),4566.0)</f>
        <v>4566</v>
      </c>
      <c r="L535" s="14" t="str">
        <f t="shared" si="4"/>
        <v>Offline</v>
      </c>
      <c r="M535" s="14" t="str">
        <f t="shared" si="5"/>
        <v>VIN</v>
      </c>
    </row>
    <row r="536">
      <c r="A536" s="8" t="s">
        <v>126</v>
      </c>
      <c r="B536" s="13" t="s">
        <v>25</v>
      </c>
      <c r="C536" s="13">
        <v>40300.0</v>
      </c>
      <c r="D536" s="14" t="str">
        <f t="shared" si="1"/>
        <v> CHQ/OnlineDisplay/20221201/premium_tshirt/5676 </v>
      </c>
      <c r="E536" s="14" t="str">
        <f t="shared" si="2"/>
        <v>CHQ/OnlineDisplay/20221201/premium_tshirt/5676</v>
      </c>
      <c r="F536" s="14" t="str">
        <f t="shared" si="3"/>
        <v>Chq/Onlinedisplay/20221201/Premium_Tshirt/5676</v>
      </c>
      <c r="G536" s="14" t="str">
        <f>IFERROR(__xludf.DUMMYFUNCTION("split(F536,""/"")"),"Chq")</f>
        <v>Chq</v>
      </c>
      <c r="H536" s="14" t="str">
        <f>IFERROR(__xludf.DUMMYFUNCTION("""COMPUTED_VALUE"""),"Onlinedisplay")</f>
        <v>Onlinedisplay</v>
      </c>
      <c r="I536" s="14">
        <f>IFERROR(__xludf.DUMMYFUNCTION("""COMPUTED_VALUE"""),2.0221201E7)</f>
        <v>20221201</v>
      </c>
      <c r="J536" s="14" t="str">
        <f>IFERROR(__xludf.DUMMYFUNCTION("""COMPUTED_VALUE"""),"Premium_Tshirt")</f>
        <v>Premium_Tshirt</v>
      </c>
      <c r="K536" s="14">
        <f>IFERROR(__xludf.DUMMYFUNCTION("""COMPUTED_VALUE"""),5676.0)</f>
        <v>5676</v>
      </c>
      <c r="L536" s="14" t="str">
        <f t="shared" si="4"/>
        <v>Onlinedisplay</v>
      </c>
      <c r="M536" s="14" t="str">
        <f t="shared" si="5"/>
        <v>CHQ</v>
      </c>
    </row>
    <row r="537">
      <c r="A537" s="8" t="s">
        <v>127</v>
      </c>
      <c r="B537" s="13" t="s">
        <v>25</v>
      </c>
      <c r="C537" s="13">
        <v>107100.0</v>
      </c>
      <c r="D537" s="14" t="str">
        <f t="shared" si="1"/>
        <v> VfS/EmailMarketing/20221204/Sales_60%/4564 </v>
      </c>
      <c r="E537" s="14" t="str">
        <f t="shared" si="2"/>
        <v>VfS/EmailMarketing/20221204/Sales_60%/4564</v>
      </c>
      <c r="F537" s="14" t="str">
        <f t="shared" si="3"/>
        <v>Vfs/Emailmarketing/20221204/Sales_60%/4564</v>
      </c>
      <c r="G537" s="14" t="str">
        <f>IFERROR(__xludf.DUMMYFUNCTION("split(F537,""/"")"),"Vfs")</f>
        <v>Vfs</v>
      </c>
      <c r="H537" s="14" t="str">
        <f>IFERROR(__xludf.DUMMYFUNCTION("""COMPUTED_VALUE"""),"Emailmarketing")</f>
        <v>Emailmarketing</v>
      </c>
      <c r="I537" s="14">
        <f>IFERROR(__xludf.DUMMYFUNCTION("""COMPUTED_VALUE"""),2.0221204E7)</f>
        <v>20221204</v>
      </c>
      <c r="J537" s="14" t="str">
        <f>IFERROR(__xludf.DUMMYFUNCTION("""COMPUTED_VALUE"""),"Sales_60%")</f>
        <v>Sales_60%</v>
      </c>
      <c r="K537" s="14">
        <f>IFERROR(__xludf.DUMMYFUNCTION("""COMPUTED_VALUE"""),4564.0)</f>
        <v>4564</v>
      </c>
      <c r="L537" s="14" t="str">
        <f t="shared" si="4"/>
        <v>Emailmarketing</v>
      </c>
      <c r="M537" s="14" t="str">
        <f t="shared" si="5"/>
        <v>VFS</v>
      </c>
    </row>
    <row r="538">
      <c r="A538" s="8" t="s">
        <v>128</v>
      </c>
      <c r="B538" s="13" t="s">
        <v>25</v>
      </c>
      <c r="C538" s="13">
        <v>43700.0</v>
      </c>
      <c r="D538" s="14" t="str">
        <f t="shared" si="1"/>
        <v> NEFT/SocialMedia/20221207/premium_quality_shoes/4565 </v>
      </c>
      <c r="E538" s="14" t="str">
        <f t="shared" si="2"/>
        <v>NEFT/SocialMedia/20221207/premium_quality_shoes/4565</v>
      </c>
      <c r="F538" s="14" t="str">
        <f t="shared" si="3"/>
        <v>Neft/Socialmedia/20221207/Premium_Quality_Shoes/4565</v>
      </c>
      <c r="G538" s="14" t="str">
        <f>IFERROR(__xludf.DUMMYFUNCTION("split(F538,""/"")"),"Neft")</f>
        <v>Neft</v>
      </c>
      <c r="H538" s="14" t="str">
        <f>IFERROR(__xludf.DUMMYFUNCTION("""COMPUTED_VALUE"""),"Socialmedia")</f>
        <v>Socialmedia</v>
      </c>
      <c r="I538" s="14">
        <f>IFERROR(__xludf.DUMMYFUNCTION("""COMPUTED_VALUE"""),2.0221207E7)</f>
        <v>20221207</v>
      </c>
      <c r="J538" s="14" t="str">
        <f>IFERROR(__xludf.DUMMYFUNCTION("""COMPUTED_VALUE"""),"Premium_Quality_Shoes")</f>
        <v>Premium_Quality_Shoes</v>
      </c>
      <c r="K538" s="14">
        <f>IFERROR(__xludf.DUMMYFUNCTION("""COMPUTED_VALUE"""),4565.0)</f>
        <v>4565</v>
      </c>
      <c r="L538" s="14" t="str">
        <f t="shared" si="4"/>
        <v>Socialmedia</v>
      </c>
      <c r="M538" s="14" t="str">
        <f t="shared" si="5"/>
        <v>NEFT</v>
      </c>
    </row>
    <row r="539">
      <c r="A539" s="8" t="s">
        <v>129</v>
      </c>
      <c r="B539" s="13" t="s">
        <v>25</v>
      </c>
      <c r="C539" s="13">
        <v>48900.0</v>
      </c>
      <c r="D539" s="14" t="str">
        <f t="shared" si="1"/>
        <v> CHQ/Offline &amp;/20221210/items_below_500/4566 </v>
      </c>
      <c r="E539" s="14" t="str">
        <f t="shared" si="2"/>
        <v>CHQ/Offline &amp;/20221210/items_below_500/4566</v>
      </c>
      <c r="F539" s="14" t="str">
        <f t="shared" si="3"/>
        <v>Chq/Offline &amp;/20221210/Items_Below_500/4566</v>
      </c>
      <c r="G539" s="14" t="str">
        <f>IFERROR(__xludf.DUMMYFUNCTION("split(F539,""/"")"),"Chq")</f>
        <v>Chq</v>
      </c>
      <c r="H539" s="14" t="str">
        <f>IFERROR(__xludf.DUMMYFUNCTION("""COMPUTED_VALUE"""),"Offline &amp;")</f>
        <v>Offline &amp;</v>
      </c>
      <c r="I539" s="14">
        <f>IFERROR(__xludf.DUMMYFUNCTION("""COMPUTED_VALUE"""),2.022121E7)</f>
        <v>20221210</v>
      </c>
      <c r="J539" s="14" t="str">
        <f>IFERROR(__xludf.DUMMYFUNCTION("""COMPUTED_VALUE"""),"Items_Below_500")</f>
        <v>Items_Below_500</v>
      </c>
      <c r="K539" s="14">
        <f>IFERROR(__xludf.DUMMYFUNCTION("""COMPUTED_VALUE"""),4566.0)</f>
        <v>4566</v>
      </c>
      <c r="L539" s="14" t="str">
        <f t="shared" si="4"/>
        <v>Offline</v>
      </c>
      <c r="M539" s="14" t="str">
        <f t="shared" si="5"/>
        <v>CHQ</v>
      </c>
    </row>
    <row r="540">
      <c r="A540" s="8" t="s">
        <v>130</v>
      </c>
      <c r="B540" s="13" t="s">
        <v>25</v>
      </c>
      <c r="C540" s="13">
        <v>90400.0</v>
      </c>
      <c r="D540" s="14" t="str">
        <f t="shared" si="1"/>
        <v> VfS/AffiliateLink/20221213/buy_one_get_one/3455 </v>
      </c>
      <c r="E540" s="14" t="str">
        <f t="shared" si="2"/>
        <v>VfS/AffiliateLink/20221213/buy_one_get_one/3455</v>
      </c>
      <c r="F540" s="14" t="str">
        <f t="shared" si="3"/>
        <v>Vfs/Affiliatelink/20221213/Buy_One_Get_One/3455</v>
      </c>
      <c r="G540" s="14" t="str">
        <f>IFERROR(__xludf.DUMMYFUNCTION("split(F540,""/"")"),"Vfs")</f>
        <v>Vfs</v>
      </c>
      <c r="H540" s="14" t="str">
        <f>IFERROR(__xludf.DUMMYFUNCTION("""COMPUTED_VALUE"""),"Affiliatelink")</f>
        <v>Affiliatelink</v>
      </c>
      <c r="I540" s="14">
        <f>IFERROR(__xludf.DUMMYFUNCTION("""COMPUTED_VALUE"""),2.0221213E7)</f>
        <v>20221213</v>
      </c>
      <c r="J540" s="14" t="str">
        <f>IFERROR(__xludf.DUMMYFUNCTION("""COMPUTED_VALUE"""),"Buy_One_Get_One")</f>
        <v>Buy_One_Get_One</v>
      </c>
      <c r="K540" s="14">
        <f>IFERROR(__xludf.DUMMYFUNCTION("""COMPUTED_VALUE"""),3455.0)</f>
        <v>3455</v>
      </c>
      <c r="L540" s="14" t="str">
        <f t="shared" si="4"/>
        <v>Affiliatelink</v>
      </c>
      <c r="M540" s="14" t="str">
        <f t="shared" si="5"/>
        <v>VFS</v>
      </c>
    </row>
    <row r="541">
      <c r="A541" s="8" t="s">
        <v>131</v>
      </c>
      <c r="B541" s="13" t="s">
        <v>25</v>
      </c>
      <c r="C541" s="13">
        <v>60800.0</v>
      </c>
      <c r="D541" s="14" t="str">
        <f t="shared" si="1"/>
        <v> VIN/SearchEngine/20221216/Jeans_under_999/5666 </v>
      </c>
      <c r="E541" s="14" t="str">
        <f t="shared" si="2"/>
        <v>VIN/SearchEngine/20221216/Jeans_under_999/5666</v>
      </c>
      <c r="F541" s="14" t="str">
        <f t="shared" si="3"/>
        <v>Vin/Searchengine/20221216/Jeans_Under_999/5666</v>
      </c>
      <c r="G541" s="14" t="str">
        <f>IFERROR(__xludf.DUMMYFUNCTION("split(F541,""/"")"),"Vin")</f>
        <v>Vin</v>
      </c>
      <c r="H541" s="14" t="str">
        <f>IFERROR(__xludf.DUMMYFUNCTION("""COMPUTED_VALUE"""),"Searchengine")</f>
        <v>Searchengine</v>
      </c>
      <c r="I541" s="14">
        <f>IFERROR(__xludf.DUMMYFUNCTION("""COMPUTED_VALUE"""),2.0221216E7)</f>
        <v>20221216</v>
      </c>
      <c r="J541" s="14" t="str">
        <f>IFERROR(__xludf.DUMMYFUNCTION("""COMPUTED_VALUE"""),"Jeans_Under_999")</f>
        <v>Jeans_Under_999</v>
      </c>
      <c r="K541" s="14">
        <f>IFERROR(__xludf.DUMMYFUNCTION("""COMPUTED_VALUE"""),5666.0)</f>
        <v>5666</v>
      </c>
      <c r="L541" s="14" t="str">
        <f t="shared" si="4"/>
        <v>Searchengine</v>
      </c>
      <c r="M541" s="14" t="str">
        <f t="shared" si="5"/>
        <v>VIN</v>
      </c>
    </row>
    <row r="542">
      <c r="A542" s="8" t="s">
        <v>132</v>
      </c>
      <c r="B542" s="13" t="s">
        <v>25</v>
      </c>
      <c r="C542" s="13">
        <v>48600.0</v>
      </c>
      <c r="D542" s="14" t="str">
        <f t="shared" si="1"/>
        <v> NEFT/OnlineDisplay/20221219/premium_tshirt/5676 </v>
      </c>
      <c r="E542" s="14" t="str">
        <f t="shared" si="2"/>
        <v>NEFT/OnlineDisplay/20221219/premium_tshirt/5676</v>
      </c>
      <c r="F542" s="14" t="str">
        <f t="shared" si="3"/>
        <v>Neft/Onlinedisplay/20221219/Premium_Tshirt/5676</v>
      </c>
      <c r="G542" s="14" t="str">
        <f>IFERROR(__xludf.DUMMYFUNCTION("split(F542,""/"")"),"Neft")</f>
        <v>Neft</v>
      </c>
      <c r="H542" s="14" t="str">
        <f>IFERROR(__xludf.DUMMYFUNCTION("""COMPUTED_VALUE"""),"Onlinedisplay")</f>
        <v>Onlinedisplay</v>
      </c>
      <c r="I542" s="14">
        <f>IFERROR(__xludf.DUMMYFUNCTION("""COMPUTED_VALUE"""),2.0221219E7)</f>
        <v>20221219</v>
      </c>
      <c r="J542" s="14" t="str">
        <f>IFERROR(__xludf.DUMMYFUNCTION("""COMPUTED_VALUE"""),"Premium_Tshirt")</f>
        <v>Premium_Tshirt</v>
      </c>
      <c r="K542" s="14">
        <f>IFERROR(__xludf.DUMMYFUNCTION("""COMPUTED_VALUE"""),5676.0)</f>
        <v>5676</v>
      </c>
      <c r="L542" s="14" t="str">
        <f t="shared" si="4"/>
        <v>Onlinedisplay</v>
      </c>
      <c r="M542" s="14" t="str">
        <f t="shared" si="5"/>
        <v>NEFT</v>
      </c>
    </row>
    <row r="543">
      <c r="A543" s="8" t="s">
        <v>133</v>
      </c>
      <c r="B543" s="13" t="s">
        <v>25</v>
      </c>
      <c r="C543" s="13">
        <v>115800.0</v>
      </c>
      <c r="D543" s="14" t="str">
        <f t="shared" si="1"/>
        <v> CHQ/EmailMarketing &amp;/20221222/Sales_60%/4564 </v>
      </c>
      <c r="E543" s="14" t="str">
        <f t="shared" si="2"/>
        <v>CHQ/EmailMarketing &amp;/20221222/Sales_60%/4564</v>
      </c>
      <c r="F543" s="14" t="str">
        <f t="shared" si="3"/>
        <v>Chq/Emailmarketing &amp;/20221222/Sales_60%/4564</v>
      </c>
      <c r="G543" s="14" t="str">
        <f>IFERROR(__xludf.DUMMYFUNCTION("split(F543,""/"")"),"Chq")</f>
        <v>Chq</v>
      </c>
      <c r="H543" s="14" t="str">
        <f>IFERROR(__xludf.DUMMYFUNCTION("""COMPUTED_VALUE"""),"Emailmarketing &amp;")</f>
        <v>Emailmarketing &amp;</v>
      </c>
      <c r="I543" s="14">
        <f>IFERROR(__xludf.DUMMYFUNCTION("""COMPUTED_VALUE"""),2.0221222E7)</f>
        <v>20221222</v>
      </c>
      <c r="J543" s="14" t="str">
        <f>IFERROR(__xludf.DUMMYFUNCTION("""COMPUTED_VALUE"""),"Sales_60%")</f>
        <v>Sales_60%</v>
      </c>
      <c r="K543" s="14">
        <f>IFERROR(__xludf.DUMMYFUNCTION("""COMPUTED_VALUE"""),4564.0)</f>
        <v>4564</v>
      </c>
      <c r="L543" s="14" t="str">
        <f t="shared" si="4"/>
        <v>Emailmarketing</v>
      </c>
      <c r="M543" s="14" t="str">
        <f t="shared" si="5"/>
        <v>CHQ</v>
      </c>
    </row>
    <row r="544">
      <c r="A544" s="8" t="s">
        <v>134</v>
      </c>
      <c r="B544" s="13" t="s">
        <v>25</v>
      </c>
      <c r="C544" s="13">
        <v>62800.0</v>
      </c>
      <c r="D544" s="14" t="str">
        <f t="shared" si="1"/>
        <v> VfS/SocialMedia/20221225/premium_quality_shoes/4565 </v>
      </c>
      <c r="E544" s="14" t="str">
        <f t="shared" si="2"/>
        <v>VfS/SocialMedia/20221225/premium_quality_shoes/4565</v>
      </c>
      <c r="F544" s="14" t="str">
        <f t="shared" si="3"/>
        <v>Vfs/Socialmedia/20221225/Premium_Quality_Shoes/4565</v>
      </c>
      <c r="G544" s="14" t="str">
        <f>IFERROR(__xludf.DUMMYFUNCTION("split(F544,""/"")"),"Vfs")</f>
        <v>Vfs</v>
      </c>
      <c r="H544" s="14" t="str">
        <f>IFERROR(__xludf.DUMMYFUNCTION("""COMPUTED_VALUE"""),"Socialmedia")</f>
        <v>Socialmedia</v>
      </c>
      <c r="I544" s="14">
        <f>IFERROR(__xludf.DUMMYFUNCTION("""COMPUTED_VALUE"""),2.0221225E7)</f>
        <v>20221225</v>
      </c>
      <c r="J544" s="14" t="str">
        <f>IFERROR(__xludf.DUMMYFUNCTION("""COMPUTED_VALUE"""),"Premium_Quality_Shoes")</f>
        <v>Premium_Quality_Shoes</v>
      </c>
      <c r="K544" s="14">
        <f>IFERROR(__xludf.DUMMYFUNCTION("""COMPUTED_VALUE"""),4565.0)</f>
        <v>4565</v>
      </c>
      <c r="L544" s="14" t="str">
        <f t="shared" si="4"/>
        <v>Socialmedia</v>
      </c>
      <c r="M544" s="14" t="str">
        <f t="shared" si="5"/>
        <v>VFS</v>
      </c>
    </row>
    <row r="545">
      <c r="A545" s="8" t="s">
        <v>135</v>
      </c>
      <c r="B545" s="13" t="s">
        <v>25</v>
      </c>
      <c r="C545" s="8">
        <v>10400.0</v>
      </c>
      <c r="D545" s="14" t="str">
        <f t="shared" si="1"/>
        <v> VIN/OfflINe &amp;/20221228/items_below_500/4566 </v>
      </c>
      <c r="E545" s="14" t="str">
        <f t="shared" si="2"/>
        <v>VIN/OfflINe &amp;/20221228/items_below_500/4566</v>
      </c>
      <c r="F545" s="14" t="str">
        <f t="shared" si="3"/>
        <v>Vin/Offline &amp;/20221228/Items_Below_500/4566</v>
      </c>
      <c r="G545" s="14" t="str">
        <f>IFERROR(__xludf.DUMMYFUNCTION("split(F545,""/"")"),"Vin")</f>
        <v>Vin</v>
      </c>
      <c r="H545" s="14" t="str">
        <f>IFERROR(__xludf.DUMMYFUNCTION("""COMPUTED_VALUE"""),"Offline &amp;")</f>
        <v>Offline &amp;</v>
      </c>
      <c r="I545" s="14">
        <f>IFERROR(__xludf.DUMMYFUNCTION("""COMPUTED_VALUE"""),2.0221228E7)</f>
        <v>20221228</v>
      </c>
      <c r="J545" s="14" t="str">
        <f>IFERROR(__xludf.DUMMYFUNCTION("""COMPUTED_VALUE"""),"Items_Below_500")</f>
        <v>Items_Below_500</v>
      </c>
      <c r="K545" s="14">
        <f>IFERROR(__xludf.DUMMYFUNCTION("""COMPUTED_VALUE"""),4566.0)</f>
        <v>4566</v>
      </c>
      <c r="L545" s="14" t="str">
        <f t="shared" si="4"/>
        <v>Offline</v>
      </c>
      <c r="M545" s="14" t="str">
        <f t="shared" si="5"/>
        <v>VIN</v>
      </c>
    </row>
    <row r="546">
      <c r="A546" s="8" t="s">
        <v>136</v>
      </c>
      <c r="B546" s="13" t="s">
        <v>11</v>
      </c>
      <c r="C546" s="13">
        <v>48300.0</v>
      </c>
      <c r="D546" s="14" t="str">
        <f t="shared" si="1"/>
        <v> CHQ/OnlineDisplay/20221001/premium_tshirt/5676 </v>
      </c>
      <c r="E546" s="14" t="str">
        <f t="shared" si="2"/>
        <v>CHQ/OnlineDisplay/20221001/premium_tshirt/5676</v>
      </c>
      <c r="F546" s="14" t="str">
        <f t="shared" si="3"/>
        <v>Chq/Onlinedisplay/20221001/Premium_Tshirt/5676</v>
      </c>
      <c r="G546" s="14" t="str">
        <f>IFERROR(__xludf.DUMMYFUNCTION("split(F546,""/"")"),"Chq")</f>
        <v>Chq</v>
      </c>
      <c r="H546" s="14" t="str">
        <f>IFERROR(__xludf.DUMMYFUNCTION("""COMPUTED_VALUE"""),"Onlinedisplay")</f>
        <v>Onlinedisplay</v>
      </c>
      <c r="I546" s="14">
        <f>IFERROR(__xludf.DUMMYFUNCTION("""COMPUTED_VALUE"""),2.0221001E7)</f>
        <v>20221001</v>
      </c>
      <c r="J546" s="14" t="str">
        <f>IFERROR(__xludf.DUMMYFUNCTION("""COMPUTED_VALUE"""),"Premium_Tshirt")</f>
        <v>Premium_Tshirt</v>
      </c>
      <c r="K546" s="14">
        <f>IFERROR(__xludf.DUMMYFUNCTION("""COMPUTED_VALUE"""),5676.0)</f>
        <v>5676</v>
      </c>
      <c r="L546" s="14" t="str">
        <f t="shared" si="4"/>
        <v>Onlinedisplay</v>
      </c>
      <c r="M546" s="14" t="str">
        <f t="shared" si="5"/>
        <v>CHQ</v>
      </c>
    </row>
    <row r="547">
      <c r="A547" s="8" t="s">
        <v>137</v>
      </c>
      <c r="B547" s="13" t="s">
        <v>11</v>
      </c>
      <c r="C547" s="8">
        <v>12000.0</v>
      </c>
      <c r="D547" s="14" t="str">
        <f t="shared" si="1"/>
        <v> VfS/EmailMarketing/20221004/Sales_60%/4564 </v>
      </c>
      <c r="E547" s="14" t="str">
        <f t="shared" si="2"/>
        <v>VfS/EmailMarketing/20221004/Sales_60%/4564</v>
      </c>
      <c r="F547" s="14" t="str">
        <f t="shared" si="3"/>
        <v>Vfs/Emailmarketing/20221004/Sales_60%/4564</v>
      </c>
      <c r="G547" s="14" t="str">
        <f>IFERROR(__xludf.DUMMYFUNCTION("split(F547,""/"")"),"Vfs")</f>
        <v>Vfs</v>
      </c>
      <c r="H547" s="14" t="str">
        <f>IFERROR(__xludf.DUMMYFUNCTION("""COMPUTED_VALUE"""),"Emailmarketing")</f>
        <v>Emailmarketing</v>
      </c>
      <c r="I547" s="14">
        <f>IFERROR(__xludf.DUMMYFUNCTION("""COMPUTED_VALUE"""),2.0221004E7)</f>
        <v>20221004</v>
      </c>
      <c r="J547" s="14" t="str">
        <f>IFERROR(__xludf.DUMMYFUNCTION("""COMPUTED_VALUE"""),"Sales_60%")</f>
        <v>Sales_60%</v>
      </c>
      <c r="K547" s="14">
        <f>IFERROR(__xludf.DUMMYFUNCTION("""COMPUTED_VALUE"""),4564.0)</f>
        <v>4564</v>
      </c>
      <c r="L547" s="14" t="str">
        <f t="shared" si="4"/>
        <v>Emailmarketing</v>
      </c>
      <c r="M547" s="14" t="str">
        <f t="shared" si="5"/>
        <v>VFS</v>
      </c>
    </row>
    <row r="548">
      <c r="A548" s="8" t="s">
        <v>138</v>
      </c>
      <c r="B548" s="13" t="s">
        <v>11</v>
      </c>
      <c r="C548" s="8">
        <v>11600.0</v>
      </c>
      <c r="D548" s="14" t="str">
        <f t="shared" si="1"/>
        <v> NEFT/SocialMedia/20221007/premium_quality_shoes/4565 </v>
      </c>
      <c r="E548" s="14" t="str">
        <f t="shared" si="2"/>
        <v>NEFT/SocialMedia/20221007/premium_quality_shoes/4565</v>
      </c>
      <c r="F548" s="14" t="str">
        <f t="shared" si="3"/>
        <v>Neft/Socialmedia/20221007/Premium_Quality_Shoes/4565</v>
      </c>
      <c r="G548" s="14" t="str">
        <f>IFERROR(__xludf.DUMMYFUNCTION("split(F548,""/"")"),"Neft")</f>
        <v>Neft</v>
      </c>
      <c r="H548" s="14" t="str">
        <f>IFERROR(__xludf.DUMMYFUNCTION("""COMPUTED_VALUE"""),"Socialmedia")</f>
        <v>Socialmedia</v>
      </c>
      <c r="I548" s="14">
        <f>IFERROR(__xludf.DUMMYFUNCTION("""COMPUTED_VALUE"""),2.0221007E7)</f>
        <v>20221007</v>
      </c>
      <c r="J548" s="14" t="str">
        <f>IFERROR(__xludf.DUMMYFUNCTION("""COMPUTED_VALUE"""),"Premium_Quality_Shoes")</f>
        <v>Premium_Quality_Shoes</v>
      </c>
      <c r="K548" s="14">
        <f>IFERROR(__xludf.DUMMYFUNCTION("""COMPUTED_VALUE"""),4565.0)</f>
        <v>4565</v>
      </c>
      <c r="L548" s="14" t="str">
        <f t="shared" si="4"/>
        <v>Socialmedia</v>
      </c>
      <c r="M548" s="14" t="str">
        <f t="shared" si="5"/>
        <v>NEFT</v>
      </c>
    </row>
    <row r="549">
      <c r="A549" s="8" t="s">
        <v>139</v>
      </c>
      <c r="B549" s="13" t="s">
        <v>11</v>
      </c>
      <c r="C549" s="8">
        <v>10300.0</v>
      </c>
      <c r="D549" s="14" t="str">
        <f t="shared" si="1"/>
        <v> CHQ/Offline &amp;/20221010/items_below_500/4566 </v>
      </c>
      <c r="E549" s="14" t="str">
        <f t="shared" si="2"/>
        <v>CHQ/Offline &amp;/20221010/items_below_500/4566</v>
      </c>
      <c r="F549" s="14" t="str">
        <f t="shared" si="3"/>
        <v>Chq/Offline &amp;/20221010/Items_Below_500/4566</v>
      </c>
      <c r="G549" s="14" t="str">
        <f>IFERROR(__xludf.DUMMYFUNCTION("split(F549,""/"")"),"Chq")</f>
        <v>Chq</v>
      </c>
      <c r="H549" s="14" t="str">
        <f>IFERROR(__xludf.DUMMYFUNCTION("""COMPUTED_VALUE"""),"Offline &amp;")</f>
        <v>Offline &amp;</v>
      </c>
      <c r="I549" s="14">
        <f>IFERROR(__xludf.DUMMYFUNCTION("""COMPUTED_VALUE"""),2.022101E7)</f>
        <v>20221010</v>
      </c>
      <c r="J549" s="14" t="str">
        <f>IFERROR(__xludf.DUMMYFUNCTION("""COMPUTED_VALUE"""),"Items_Below_500")</f>
        <v>Items_Below_500</v>
      </c>
      <c r="K549" s="14">
        <f>IFERROR(__xludf.DUMMYFUNCTION("""COMPUTED_VALUE"""),4566.0)</f>
        <v>4566</v>
      </c>
      <c r="L549" s="14" t="str">
        <f t="shared" si="4"/>
        <v>Offline</v>
      </c>
      <c r="M549" s="14" t="str">
        <f t="shared" si="5"/>
        <v>CHQ</v>
      </c>
    </row>
    <row r="550">
      <c r="A550" s="8" t="s">
        <v>156</v>
      </c>
      <c r="B550" s="13" t="s">
        <v>11</v>
      </c>
      <c r="C550" s="13">
        <v>124300.0</v>
      </c>
      <c r="D550" s="14" t="str">
        <f t="shared" si="1"/>
        <v> VfS/AffiliateLink/20221013/buy_one_get_one/3455 </v>
      </c>
      <c r="E550" s="14" t="str">
        <f t="shared" si="2"/>
        <v>VfS/AffiliateLink/20221013/buy_one_get_one/3455</v>
      </c>
      <c r="F550" s="14" t="str">
        <f t="shared" si="3"/>
        <v>Vfs/Affiliatelink/20221013/Buy_One_Get_One/3455</v>
      </c>
      <c r="G550" s="14" t="str">
        <f>IFERROR(__xludf.DUMMYFUNCTION("split(F550,""/"")"),"Vfs")</f>
        <v>Vfs</v>
      </c>
      <c r="H550" s="14" t="str">
        <f>IFERROR(__xludf.DUMMYFUNCTION("""COMPUTED_VALUE"""),"Affiliatelink")</f>
        <v>Affiliatelink</v>
      </c>
      <c r="I550" s="14">
        <f>IFERROR(__xludf.DUMMYFUNCTION("""COMPUTED_VALUE"""),2.0221013E7)</f>
        <v>20221013</v>
      </c>
      <c r="J550" s="14" t="str">
        <f>IFERROR(__xludf.DUMMYFUNCTION("""COMPUTED_VALUE"""),"Buy_One_Get_One")</f>
        <v>Buy_One_Get_One</v>
      </c>
      <c r="K550" s="14">
        <f>IFERROR(__xludf.DUMMYFUNCTION("""COMPUTED_VALUE"""),3455.0)</f>
        <v>3455</v>
      </c>
      <c r="L550" s="14" t="str">
        <f t="shared" si="4"/>
        <v>Affiliatelink</v>
      </c>
      <c r="M550" s="14" t="str">
        <f t="shared" si="5"/>
        <v>VFS</v>
      </c>
    </row>
    <row r="551">
      <c r="A551" s="8" t="s">
        <v>141</v>
      </c>
      <c r="B551" s="13" t="s">
        <v>11</v>
      </c>
      <c r="C551" s="13">
        <v>55600.0</v>
      </c>
      <c r="D551" s="14" t="str">
        <f t="shared" si="1"/>
        <v> VIN/SearchEngine/20221016/Jeans_under_999/5666 </v>
      </c>
      <c r="E551" s="14" t="str">
        <f t="shared" si="2"/>
        <v>VIN/SearchEngine/20221016/Jeans_under_999/5666</v>
      </c>
      <c r="F551" s="14" t="str">
        <f t="shared" si="3"/>
        <v>Vin/Searchengine/20221016/Jeans_Under_999/5666</v>
      </c>
      <c r="G551" s="14" t="str">
        <f>IFERROR(__xludf.DUMMYFUNCTION("split(F551,""/"")"),"Vin")</f>
        <v>Vin</v>
      </c>
      <c r="H551" s="14" t="str">
        <f>IFERROR(__xludf.DUMMYFUNCTION("""COMPUTED_VALUE"""),"Searchengine")</f>
        <v>Searchengine</v>
      </c>
      <c r="I551" s="14">
        <f>IFERROR(__xludf.DUMMYFUNCTION("""COMPUTED_VALUE"""),2.0221016E7)</f>
        <v>20221016</v>
      </c>
      <c r="J551" s="14" t="str">
        <f>IFERROR(__xludf.DUMMYFUNCTION("""COMPUTED_VALUE"""),"Jeans_Under_999")</f>
        <v>Jeans_Under_999</v>
      </c>
      <c r="K551" s="14">
        <f>IFERROR(__xludf.DUMMYFUNCTION("""COMPUTED_VALUE"""),5666.0)</f>
        <v>5666</v>
      </c>
      <c r="L551" s="14" t="str">
        <f t="shared" si="4"/>
        <v>Searchengine</v>
      </c>
      <c r="M551" s="14" t="str">
        <f t="shared" si="5"/>
        <v>VIN</v>
      </c>
    </row>
    <row r="552">
      <c r="A552" s="8" t="s">
        <v>142</v>
      </c>
      <c r="B552" s="13" t="s">
        <v>11</v>
      </c>
      <c r="C552" s="13">
        <v>69900.0</v>
      </c>
      <c r="D552" s="14" t="str">
        <f t="shared" si="1"/>
        <v> NEFT/OnlineDisplay/20221019/premium_tshirt/5676 </v>
      </c>
      <c r="E552" s="14" t="str">
        <f t="shared" si="2"/>
        <v>NEFT/OnlineDisplay/20221019/premium_tshirt/5676</v>
      </c>
      <c r="F552" s="14" t="str">
        <f t="shared" si="3"/>
        <v>Neft/Onlinedisplay/20221019/Premium_Tshirt/5676</v>
      </c>
      <c r="G552" s="14" t="str">
        <f>IFERROR(__xludf.DUMMYFUNCTION("split(F552,""/"")"),"Neft")</f>
        <v>Neft</v>
      </c>
      <c r="H552" s="14" t="str">
        <f>IFERROR(__xludf.DUMMYFUNCTION("""COMPUTED_VALUE"""),"Onlinedisplay")</f>
        <v>Onlinedisplay</v>
      </c>
      <c r="I552" s="14">
        <f>IFERROR(__xludf.DUMMYFUNCTION("""COMPUTED_VALUE"""),2.0221019E7)</f>
        <v>20221019</v>
      </c>
      <c r="J552" s="14" t="str">
        <f>IFERROR(__xludf.DUMMYFUNCTION("""COMPUTED_VALUE"""),"Premium_Tshirt")</f>
        <v>Premium_Tshirt</v>
      </c>
      <c r="K552" s="14">
        <f>IFERROR(__xludf.DUMMYFUNCTION("""COMPUTED_VALUE"""),5676.0)</f>
        <v>5676</v>
      </c>
      <c r="L552" s="14" t="str">
        <f t="shared" si="4"/>
        <v>Onlinedisplay</v>
      </c>
      <c r="M552" s="14" t="str">
        <f t="shared" si="5"/>
        <v>NEFT</v>
      </c>
    </row>
    <row r="553">
      <c r="A553" s="8" t="s">
        <v>143</v>
      </c>
      <c r="B553" s="13" t="s">
        <v>11</v>
      </c>
      <c r="C553" s="13">
        <v>59000.0</v>
      </c>
      <c r="D553" s="14" t="str">
        <f t="shared" si="1"/>
        <v> CHQ/EmailMarketing &amp;/20221022/Sales_60%/4564 </v>
      </c>
      <c r="E553" s="14" t="str">
        <f t="shared" si="2"/>
        <v>CHQ/EmailMarketing &amp;/20221022/Sales_60%/4564</v>
      </c>
      <c r="F553" s="14" t="str">
        <f t="shared" si="3"/>
        <v>Chq/Emailmarketing &amp;/20221022/Sales_60%/4564</v>
      </c>
      <c r="G553" s="14" t="str">
        <f>IFERROR(__xludf.DUMMYFUNCTION("split(F553,""/"")"),"Chq")</f>
        <v>Chq</v>
      </c>
      <c r="H553" s="14" t="str">
        <f>IFERROR(__xludf.DUMMYFUNCTION("""COMPUTED_VALUE"""),"Emailmarketing &amp;")</f>
        <v>Emailmarketing &amp;</v>
      </c>
      <c r="I553" s="14">
        <f>IFERROR(__xludf.DUMMYFUNCTION("""COMPUTED_VALUE"""),2.0221022E7)</f>
        <v>20221022</v>
      </c>
      <c r="J553" s="14" t="str">
        <f>IFERROR(__xludf.DUMMYFUNCTION("""COMPUTED_VALUE"""),"Sales_60%")</f>
        <v>Sales_60%</v>
      </c>
      <c r="K553" s="14">
        <f>IFERROR(__xludf.DUMMYFUNCTION("""COMPUTED_VALUE"""),4564.0)</f>
        <v>4564</v>
      </c>
      <c r="L553" s="14" t="str">
        <f t="shared" si="4"/>
        <v>Emailmarketing</v>
      </c>
      <c r="M553" s="14" t="str">
        <f t="shared" si="5"/>
        <v>CHQ</v>
      </c>
    </row>
    <row r="554">
      <c r="A554" s="8" t="s">
        <v>144</v>
      </c>
      <c r="B554" s="13" t="s">
        <v>11</v>
      </c>
      <c r="C554" s="13">
        <v>79400.0</v>
      </c>
      <c r="D554" s="14" t="str">
        <f t="shared" si="1"/>
        <v> VfS/SocialMedia/20221025/premium_quality_shoes/4565 </v>
      </c>
      <c r="E554" s="14" t="str">
        <f t="shared" si="2"/>
        <v>VfS/SocialMedia/20221025/premium_quality_shoes/4565</v>
      </c>
      <c r="F554" s="14" t="str">
        <f t="shared" si="3"/>
        <v>Vfs/Socialmedia/20221025/Premium_Quality_Shoes/4565</v>
      </c>
      <c r="G554" s="14" t="str">
        <f>IFERROR(__xludf.DUMMYFUNCTION("split(F554,""/"")"),"Vfs")</f>
        <v>Vfs</v>
      </c>
      <c r="H554" s="14" t="str">
        <f>IFERROR(__xludf.DUMMYFUNCTION("""COMPUTED_VALUE"""),"Socialmedia")</f>
        <v>Socialmedia</v>
      </c>
      <c r="I554" s="14">
        <f>IFERROR(__xludf.DUMMYFUNCTION("""COMPUTED_VALUE"""),2.0221025E7)</f>
        <v>20221025</v>
      </c>
      <c r="J554" s="14" t="str">
        <f>IFERROR(__xludf.DUMMYFUNCTION("""COMPUTED_VALUE"""),"Premium_Quality_Shoes")</f>
        <v>Premium_Quality_Shoes</v>
      </c>
      <c r="K554" s="14">
        <f>IFERROR(__xludf.DUMMYFUNCTION("""COMPUTED_VALUE"""),4565.0)</f>
        <v>4565</v>
      </c>
      <c r="L554" s="14" t="str">
        <f t="shared" si="4"/>
        <v>Socialmedia</v>
      </c>
      <c r="M554" s="14" t="str">
        <f t="shared" si="5"/>
        <v>VFS</v>
      </c>
    </row>
    <row r="555">
      <c r="A555" s="8" t="s">
        <v>145</v>
      </c>
      <c r="B555" s="13" t="s">
        <v>11</v>
      </c>
      <c r="C555" s="8">
        <v>11000.0</v>
      </c>
      <c r="D555" s="14" t="str">
        <f t="shared" si="1"/>
        <v> VIN/OfflINe &amp;/20221028/items_below_500/4566 </v>
      </c>
      <c r="E555" s="14" t="str">
        <f t="shared" si="2"/>
        <v>VIN/OfflINe &amp;/20221028/items_below_500/4566</v>
      </c>
      <c r="F555" s="14" t="str">
        <f t="shared" si="3"/>
        <v>Vin/Offline &amp;/20221028/Items_Below_500/4566</v>
      </c>
      <c r="G555" s="14" t="str">
        <f>IFERROR(__xludf.DUMMYFUNCTION("split(F555,""/"")"),"Vin")</f>
        <v>Vin</v>
      </c>
      <c r="H555" s="14" t="str">
        <f>IFERROR(__xludf.DUMMYFUNCTION("""COMPUTED_VALUE"""),"Offline &amp;")</f>
        <v>Offline &amp;</v>
      </c>
      <c r="I555" s="14">
        <f>IFERROR(__xludf.DUMMYFUNCTION("""COMPUTED_VALUE"""),2.0221028E7)</f>
        <v>20221028</v>
      </c>
      <c r="J555" s="14" t="str">
        <f>IFERROR(__xludf.DUMMYFUNCTION("""COMPUTED_VALUE"""),"Items_Below_500")</f>
        <v>Items_Below_500</v>
      </c>
      <c r="K555" s="14">
        <f>IFERROR(__xludf.DUMMYFUNCTION("""COMPUTED_VALUE"""),4566.0)</f>
        <v>4566</v>
      </c>
      <c r="L555" s="14" t="str">
        <f t="shared" si="4"/>
        <v>Offline</v>
      </c>
      <c r="M555" s="14" t="str">
        <f t="shared" si="5"/>
        <v>VIN</v>
      </c>
    </row>
    <row r="556">
      <c r="A556" s="8" t="s">
        <v>146</v>
      </c>
      <c r="B556" s="13" t="s">
        <v>24</v>
      </c>
      <c r="C556" s="13">
        <v>65400.0</v>
      </c>
      <c r="D556" s="14" t="str">
        <f t="shared" si="1"/>
        <v> CHQ/OnlineDisplay/20221101/premium_tshirt/5676 </v>
      </c>
      <c r="E556" s="14" t="str">
        <f t="shared" si="2"/>
        <v>CHQ/OnlineDisplay/20221101/premium_tshirt/5676</v>
      </c>
      <c r="F556" s="14" t="str">
        <f t="shared" si="3"/>
        <v>Chq/Onlinedisplay/20221101/Premium_Tshirt/5676</v>
      </c>
      <c r="G556" s="14" t="str">
        <f>IFERROR(__xludf.DUMMYFUNCTION("split(F556,""/"")"),"Chq")</f>
        <v>Chq</v>
      </c>
      <c r="H556" s="14" t="str">
        <f>IFERROR(__xludf.DUMMYFUNCTION("""COMPUTED_VALUE"""),"Onlinedisplay")</f>
        <v>Onlinedisplay</v>
      </c>
      <c r="I556" s="14">
        <f>IFERROR(__xludf.DUMMYFUNCTION("""COMPUTED_VALUE"""),2.0221101E7)</f>
        <v>20221101</v>
      </c>
      <c r="J556" s="14" t="str">
        <f>IFERROR(__xludf.DUMMYFUNCTION("""COMPUTED_VALUE"""),"Premium_Tshirt")</f>
        <v>Premium_Tshirt</v>
      </c>
      <c r="K556" s="14">
        <f>IFERROR(__xludf.DUMMYFUNCTION("""COMPUTED_VALUE"""),5676.0)</f>
        <v>5676</v>
      </c>
      <c r="L556" s="14" t="str">
        <f t="shared" si="4"/>
        <v>Onlinedisplay</v>
      </c>
      <c r="M556" s="14" t="str">
        <f t="shared" si="5"/>
        <v>CHQ</v>
      </c>
    </row>
    <row r="557">
      <c r="A557" s="8" t="s">
        <v>147</v>
      </c>
      <c r="B557" s="13" t="s">
        <v>24</v>
      </c>
      <c r="C557" s="8">
        <v>10340.0</v>
      </c>
      <c r="D557" s="14" t="str">
        <f t="shared" si="1"/>
        <v> VfS/EmailMarketing/20221104/Sales_60%/4564 </v>
      </c>
      <c r="E557" s="14" t="str">
        <f t="shared" si="2"/>
        <v>VfS/EmailMarketing/20221104/Sales_60%/4564</v>
      </c>
      <c r="F557" s="14" t="str">
        <f t="shared" si="3"/>
        <v>Vfs/Emailmarketing/20221104/Sales_60%/4564</v>
      </c>
      <c r="G557" s="14" t="str">
        <f>IFERROR(__xludf.DUMMYFUNCTION("split(F557,""/"")"),"Vfs")</f>
        <v>Vfs</v>
      </c>
      <c r="H557" s="14" t="str">
        <f>IFERROR(__xludf.DUMMYFUNCTION("""COMPUTED_VALUE"""),"Emailmarketing")</f>
        <v>Emailmarketing</v>
      </c>
      <c r="I557" s="14">
        <f>IFERROR(__xludf.DUMMYFUNCTION("""COMPUTED_VALUE"""),2.0221104E7)</f>
        <v>20221104</v>
      </c>
      <c r="J557" s="14" t="str">
        <f>IFERROR(__xludf.DUMMYFUNCTION("""COMPUTED_VALUE"""),"Sales_60%")</f>
        <v>Sales_60%</v>
      </c>
      <c r="K557" s="14">
        <f>IFERROR(__xludf.DUMMYFUNCTION("""COMPUTED_VALUE"""),4564.0)</f>
        <v>4564</v>
      </c>
      <c r="L557" s="14" t="str">
        <f t="shared" si="4"/>
        <v>Emailmarketing</v>
      </c>
      <c r="M557" s="14" t="str">
        <f t="shared" si="5"/>
        <v>VFS</v>
      </c>
    </row>
    <row r="558">
      <c r="A558" s="8" t="s">
        <v>148</v>
      </c>
      <c r="B558" s="13" t="s">
        <v>24</v>
      </c>
      <c r="C558" s="13">
        <v>113800.0</v>
      </c>
      <c r="D558" s="14" t="str">
        <f t="shared" si="1"/>
        <v> NEFT/SocialMedia/20221107/premium_quality_shoes/4565 </v>
      </c>
      <c r="E558" s="14" t="str">
        <f t="shared" si="2"/>
        <v>NEFT/SocialMedia/20221107/premium_quality_shoes/4565</v>
      </c>
      <c r="F558" s="14" t="str">
        <f t="shared" si="3"/>
        <v>Neft/Socialmedia/20221107/Premium_Quality_Shoes/4565</v>
      </c>
      <c r="G558" s="14" t="str">
        <f>IFERROR(__xludf.DUMMYFUNCTION("split(F558,""/"")"),"Neft")</f>
        <v>Neft</v>
      </c>
      <c r="H558" s="14" t="str">
        <f>IFERROR(__xludf.DUMMYFUNCTION("""COMPUTED_VALUE"""),"Socialmedia")</f>
        <v>Socialmedia</v>
      </c>
      <c r="I558" s="14">
        <f>IFERROR(__xludf.DUMMYFUNCTION("""COMPUTED_VALUE"""),2.0221107E7)</f>
        <v>20221107</v>
      </c>
      <c r="J558" s="14" t="str">
        <f>IFERROR(__xludf.DUMMYFUNCTION("""COMPUTED_VALUE"""),"Premium_Quality_Shoes")</f>
        <v>Premium_Quality_Shoes</v>
      </c>
      <c r="K558" s="14">
        <f>IFERROR(__xludf.DUMMYFUNCTION("""COMPUTED_VALUE"""),4565.0)</f>
        <v>4565</v>
      </c>
      <c r="L558" s="14" t="str">
        <f t="shared" si="4"/>
        <v>Socialmedia</v>
      </c>
      <c r="M558" s="14" t="str">
        <f t="shared" si="5"/>
        <v>NEFT</v>
      </c>
    </row>
    <row r="559">
      <c r="A559" s="8" t="s">
        <v>149</v>
      </c>
      <c r="B559" s="13" t="s">
        <v>24</v>
      </c>
      <c r="C559" s="13">
        <v>65900.0</v>
      </c>
      <c r="D559" s="14" t="str">
        <f t="shared" si="1"/>
        <v> CHQ/Offline &amp;/20221110/items_below_500/4566 </v>
      </c>
      <c r="E559" s="14" t="str">
        <f t="shared" si="2"/>
        <v>CHQ/Offline &amp;/20221110/items_below_500/4566</v>
      </c>
      <c r="F559" s="14" t="str">
        <f t="shared" si="3"/>
        <v>Chq/Offline &amp;/20221110/Items_Below_500/4566</v>
      </c>
      <c r="G559" s="14" t="str">
        <f>IFERROR(__xludf.DUMMYFUNCTION("split(F559,""/"")"),"Chq")</f>
        <v>Chq</v>
      </c>
      <c r="H559" s="14" t="str">
        <f>IFERROR(__xludf.DUMMYFUNCTION("""COMPUTED_VALUE"""),"Offline &amp;")</f>
        <v>Offline &amp;</v>
      </c>
      <c r="I559" s="14">
        <f>IFERROR(__xludf.DUMMYFUNCTION("""COMPUTED_VALUE"""),2.022111E7)</f>
        <v>20221110</v>
      </c>
      <c r="J559" s="14" t="str">
        <f>IFERROR(__xludf.DUMMYFUNCTION("""COMPUTED_VALUE"""),"Items_Below_500")</f>
        <v>Items_Below_500</v>
      </c>
      <c r="K559" s="14">
        <f>IFERROR(__xludf.DUMMYFUNCTION("""COMPUTED_VALUE"""),4566.0)</f>
        <v>4566</v>
      </c>
      <c r="L559" s="14" t="str">
        <f t="shared" si="4"/>
        <v>Offline</v>
      </c>
      <c r="M559" s="14" t="str">
        <f t="shared" si="5"/>
        <v>CHQ</v>
      </c>
    </row>
    <row r="560">
      <c r="A560" s="8" t="s">
        <v>150</v>
      </c>
      <c r="B560" s="13" t="s">
        <v>24</v>
      </c>
      <c r="C560" s="8">
        <v>11280.0</v>
      </c>
      <c r="D560" s="14" t="str">
        <f t="shared" si="1"/>
        <v> VfS/AffiliateLink/20221113/buy_one_get_one/3455 </v>
      </c>
      <c r="E560" s="14" t="str">
        <f t="shared" si="2"/>
        <v>VfS/AffiliateLink/20221113/buy_one_get_one/3455</v>
      </c>
      <c r="F560" s="14" t="str">
        <f t="shared" si="3"/>
        <v>Vfs/Affiliatelink/20221113/Buy_One_Get_One/3455</v>
      </c>
      <c r="G560" s="14" t="str">
        <f>IFERROR(__xludf.DUMMYFUNCTION("split(F560,""/"")"),"Vfs")</f>
        <v>Vfs</v>
      </c>
      <c r="H560" s="14" t="str">
        <f>IFERROR(__xludf.DUMMYFUNCTION("""COMPUTED_VALUE"""),"Affiliatelink")</f>
        <v>Affiliatelink</v>
      </c>
      <c r="I560" s="14">
        <f>IFERROR(__xludf.DUMMYFUNCTION("""COMPUTED_VALUE"""),2.0221113E7)</f>
        <v>20221113</v>
      </c>
      <c r="J560" s="14" t="str">
        <f>IFERROR(__xludf.DUMMYFUNCTION("""COMPUTED_VALUE"""),"Buy_One_Get_One")</f>
        <v>Buy_One_Get_One</v>
      </c>
      <c r="K560" s="14">
        <f>IFERROR(__xludf.DUMMYFUNCTION("""COMPUTED_VALUE"""),3455.0)</f>
        <v>3455</v>
      </c>
      <c r="L560" s="14" t="str">
        <f t="shared" si="4"/>
        <v>Affiliatelink</v>
      </c>
      <c r="M560" s="14" t="str">
        <f t="shared" si="5"/>
        <v>VFS</v>
      </c>
    </row>
    <row r="561">
      <c r="A561" s="8" t="s">
        <v>151</v>
      </c>
      <c r="B561" s="13" t="s">
        <v>24</v>
      </c>
      <c r="C561" s="13">
        <v>80800.0</v>
      </c>
      <c r="D561" s="14" t="str">
        <f t="shared" si="1"/>
        <v> VIN/SearchEngine/20221116/Jeans_under_999/5666 </v>
      </c>
      <c r="E561" s="14" t="str">
        <f t="shared" si="2"/>
        <v>VIN/SearchEngine/20221116/Jeans_under_999/5666</v>
      </c>
      <c r="F561" s="14" t="str">
        <f t="shared" si="3"/>
        <v>Vin/Searchengine/20221116/Jeans_Under_999/5666</v>
      </c>
      <c r="G561" s="14" t="str">
        <f>IFERROR(__xludf.DUMMYFUNCTION("split(F561,""/"")"),"Vin")</f>
        <v>Vin</v>
      </c>
      <c r="H561" s="14" t="str">
        <f>IFERROR(__xludf.DUMMYFUNCTION("""COMPUTED_VALUE"""),"Searchengine")</f>
        <v>Searchengine</v>
      </c>
      <c r="I561" s="14">
        <f>IFERROR(__xludf.DUMMYFUNCTION("""COMPUTED_VALUE"""),2.0221116E7)</f>
        <v>20221116</v>
      </c>
      <c r="J561" s="14" t="str">
        <f>IFERROR(__xludf.DUMMYFUNCTION("""COMPUTED_VALUE"""),"Jeans_Under_999")</f>
        <v>Jeans_Under_999</v>
      </c>
      <c r="K561" s="14">
        <f>IFERROR(__xludf.DUMMYFUNCTION("""COMPUTED_VALUE"""),5666.0)</f>
        <v>5666</v>
      </c>
      <c r="L561" s="14" t="str">
        <f t="shared" si="4"/>
        <v>Searchengine</v>
      </c>
      <c r="M561" s="14" t="str">
        <f t="shared" si="5"/>
        <v>VIN</v>
      </c>
    </row>
    <row r="562">
      <c r="A562" s="8" t="s">
        <v>152</v>
      </c>
      <c r="B562" s="13" t="s">
        <v>24</v>
      </c>
      <c r="C562" s="13">
        <v>42400.0</v>
      </c>
      <c r="D562" s="14" t="str">
        <f t="shared" si="1"/>
        <v> NEFT/OnlineDisplay/20221119/premium_tshirt/5676 </v>
      </c>
      <c r="E562" s="14" t="str">
        <f t="shared" si="2"/>
        <v>NEFT/OnlineDisplay/20221119/premium_tshirt/5676</v>
      </c>
      <c r="F562" s="14" t="str">
        <f t="shared" si="3"/>
        <v>Neft/Onlinedisplay/20221119/Premium_Tshirt/5676</v>
      </c>
      <c r="G562" s="14" t="str">
        <f>IFERROR(__xludf.DUMMYFUNCTION("split(F562,""/"")"),"Neft")</f>
        <v>Neft</v>
      </c>
      <c r="H562" s="14" t="str">
        <f>IFERROR(__xludf.DUMMYFUNCTION("""COMPUTED_VALUE"""),"Onlinedisplay")</f>
        <v>Onlinedisplay</v>
      </c>
      <c r="I562" s="14">
        <f>IFERROR(__xludf.DUMMYFUNCTION("""COMPUTED_VALUE"""),2.0221119E7)</f>
        <v>20221119</v>
      </c>
      <c r="J562" s="14" t="str">
        <f>IFERROR(__xludf.DUMMYFUNCTION("""COMPUTED_VALUE"""),"Premium_Tshirt")</f>
        <v>Premium_Tshirt</v>
      </c>
      <c r="K562" s="14">
        <f>IFERROR(__xludf.DUMMYFUNCTION("""COMPUTED_VALUE"""),5676.0)</f>
        <v>5676</v>
      </c>
      <c r="L562" s="14" t="str">
        <f t="shared" si="4"/>
        <v>Onlinedisplay</v>
      </c>
      <c r="M562" s="14" t="str">
        <f t="shared" si="5"/>
        <v>NEFT</v>
      </c>
    </row>
    <row r="563">
      <c r="A563" s="8" t="s">
        <v>153</v>
      </c>
      <c r="B563" s="13" t="s">
        <v>24</v>
      </c>
      <c r="C563" s="13">
        <v>85500.0</v>
      </c>
      <c r="D563" s="14" t="str">
        <f t="shared" si="1"/>
        <v> CHQ/EmailMarketing &amp;/20221122/Sales_60%/4564 </v>
      </c>
      <c r="E563" s="14" t="str">
        <f t="shared" si="2"/>
        <v>CHQ/EmailMarketing &amp;/20221122/Sales_60%/4564</v>
      </c>
      <c r="F563" s="14" t="str">
        <f t="shared" si="3"/>
        <v>Chq/Emailmarketing &amp;/20221122/Sales_60%/4564</v>
      </c>
      <c r="G563" s="14" t="str">
        <f>IFERROR(__xludf.DUMMYFUNCTION("split(F563,""/"")"),"Chq")</f>
        <v>Chq</v>
      </c>
      <c r="H563" s="14" t="str">
        <f>IFERROR(__xludf.DUMMYFUNCTION("""COMPUTED_VALUE"""),"Emailmarketing &amp;")</f>
        <v>Emailmarketing &amp;</v>
      </c>
      <c r="I563" s="14">
        <f>IFERROR(__xludf.DUMMYFUNCTION("""COMPUTED_VALUE"""),2.0221122E7)</f>
        <v>20221122</v>
      </c>
      <c r="J563" s="14" t="str">
        <f>IFERROR(__xludf.DUMMYFUNCTION("""COMPUTED_VALUE"""),"Sales_60%")</f>
        <v>Sales_60%</v>
      </c>
      <c r="K563" s="14">
        <f>IFERROR(__xludf.DUMMYFUNCTION("""COMPUTED_VALUE"""),4564.0)</f>
        <v>4564</v>
      </c>
      <c r="L563" s="14" t="str">
        <f t="shared" si="4"/>
        <v>Emailmarketing</v>
      </c>
      <c r="M563" s="14" t="str">
        <f t="shared" si="5"/>
        <v>CHQ</v>
      </c>
    </row>
    <row r="564">
      <c r="A564" s="8" t="s">
        <v>154</v>
      </c>
      <c r="B564" s="13" t="s">
        <v>24</v>
      </c>
      <c r="C564" s="13">
        <v>86900.0</v>
      </c>
      <c r="D564" s="14" t="str">
        <f t="shared" si="1"/>
        <v> VfS/SocialMedia/20221125/premium_quality_shoes/4565 </v>
      </c>
      <c r="E564" s="14" t="str">
        <f t="shared" si="2"/>
        <v>VfS/SocialMedia/20221125/premium_quality_shoes/4565</v>
      </c>
      <c r="F564" s="14" t="str">
        <f t="shared" si="3"/>
        <v>Vfs/Socialmedia/20221125/Premium_Quality_Shoes/4565</v>
      </c>
      <c r="G564" s="14" t="str">
        <f>IFERROR(__xludf.DUMMYFUNCTION("split(F564,""/"")"),"Vfs")</f>
        <v>Vfs</v>
      </c>
      <c r="H564" s="14" t="str">
        <f>IFERROR(__xludf.DUMMYFUNCTION("""COMPUTED_VALUE"""),"Socialmedia")</f>
        <v>Socialmedia</v>
      </c>
      <c r="I564" s="14">
        <f>IFERROR(__xludf.DUMMYFUNCTION("""COMPUTED_VALUE"""),2.0221125E7)</f>
        <v>20221125</v>
      </c>
      <c r="J564" s="14" t="str">
        <f>IFERROR(__xludf.DUMMYFUNCTION("""COMPUTED_VALUE"""),"Premium_Quality_Shoes")</f>
        <v>Premium_Quality_Shoes</v>
      </c>
      <c r="K564" s="14">
        <f>IFERROR(__xludf.DUMMYFUNCTION("""COMPUTED_VALUE"""),4565.0)</f>
        <v>4565</v>
      </c>
      <c r="L564" s="14" t="str">
        <f t="shared" si="4"/>
        <v>Socialmedia</v>
      </c>
      <c r="M564" s="14" t="str">
        <f t="shared" si="5"/>
        <v>VFS</v>
      </c>
    </row>
    <row r="565">
      <c r="A565" s="8" t="s">
        <v>155</v>
      </c>
      <c r="B565" s="13" t="s">
        <v>24</v>
      </c>
      <c r="C565" s="8">
        <v>11560.0</v>
      </c>
      <c r="D565" s="14" t="str">
        <f t="shared" si="1"/>
        <v> VIN/OfflINe &amp;/20221128/items_below_500/4566 </v>
      </c>
      <c r="E565" s="14" t="str">
        <f t="shared" si="2"/>
        <v>VIN/OfflINe &amp;/20221128/items_below_500/4566</v>
      </c>
      <c r="F565" s="14" t="str">
        <f t="shared" si="3"/>
        <v>Vin/Offline &amp;/20221128/Items_Below_500/4566</v>
      </c>
      <c r="G565" s="14" t="str">
        <f>IFERROR(__xludf.DUMMYFUNCTION("split(F565,""/"")"),"Vin")</f>
        <v>Vin</v>
      </c>
      <c r="H565" s="14" t="str">
        <f>IFERROR(__xludf.DUMMYFUNCTION("""COMPUTED_VALUE"""),"Offline &amp;")</f>
        <v>Offline &amp;</v>
      </c>
      <c r="I565" s="14">
        <f>IFERROR(__xludf.DUMMYFUNCTION("""COMPUTED_VALUE"""),2.0221128E7)</f>
        <v>20221128</v>
      </c>
      <c r="J565" s="14" t="str">
        <f>IFERROR(__xludf.DUMMYFUNCTION("""COMPUTED_VALUE"""),"Items_Below_500")</f>
        <v>Items_Below_500</v>
      </c>
      <c r="K565" s="14">
        <f>IFERROR(__xludf.DUMMYFUNCTION("""COMPUTED_VALUE"""),4566.0)</f>
        <v>4566</v>
      </c>
      <c r="L565" s="14" t="str">
        <f t="shared" si="4"/>
        <v>Offline</v>
      </c>
      <c r="M565" s="14" t="str">
        <f t="shared" si="5"/>
        <v>VIN</v>
      </c>
    </row>
    <row r="566">
      <c r="A566" s="8" t="s">
        <v>126</v>
      </c>
      <c r="B566" s="13" t="s">
        <v>25</v>
      </c>
      <c r="C566" s="13">
        <v>83300.0</v>
      </c>
      <c r="D566" s="14" t="str">
        <f t="shared" si="1"/>
        <v> CHQ/OnlineDisplay/20221201/premium_tshirt/5676 </v>
      </c>
      <c r="E566" s="14" t="str">
        <f t="shared" si="2"/>
        <v>CHQ/OnlineDisplay/20221201/premium_tshirt/5676</v>
      </c>
      <c r="F566" s="14" t="str">
        <f t="shared" si="3"/>
        <v>Chq/Onlinedisplay/20221201/Premium_Tshirt/5676</v>
      </c>
      <c r="G566" s="14" t="str">
        <f>IFERROR(__xludf.DUMMYFUNCTION("split(F566,""/"")"),"Chq")</f>
        <v>Chq</v>
      </c>
      <c r="H566" s="14" t="str">
        <f>IFERROR(__xludf.DUMMYFUNCTION("""COMPUTED_VALUE"""),"Onlinedisplay")</f>
        <v>Onlinedisplay</v>
      </c>
      <c r="I566" s="14">
        <f>IFERROR(__xludf.DUMMYFUNCTION("""COMPUTED_VALUE"""),2.0221201E7)</f>
        <v>20221201</v>
      </c>
      <c r="J566" s="14" t="str">
        <f>IFERROR(__xludf.DUMMYFUNCTION("""COMPUTED_VALUE"""),"Premium_Tshirt")</f>
        <v>Premium_Tshirt</v>
      </c>
      <c r="K566" s="14">
        <f>IFERROR(__xludf.DUMMYFUNCTION("""COMPUTED_VALUE"""),5676.0)</f>
        <v>5676</v>
      </c>
      <c r="L566" s="14" t="str">
        <f t="shared" si="4"/>
        <v>Onlinedisplay</v>
      </c>
      <c r="M566" s="14" t="str">
        <f t="shared" si="5"/>
        <v>CHQ</v>
      </c>
    </row>
    <row r="567">
      <c r="A567" s="8" t="s">
        <v>127</v>
      </c>
      <c r="B567" s="13" t="s">
        <v>25</v>
      </c>
      <c r="C567" s="8">
        <v>18000.0</v>
      </c>
      <c r="D567" s="14" t="str">
        <f t="shared" si="1"/>
        <v> VfS/EmailMarketing/20221204/Sales_60%/4564 </v>
      </c>
      <c r="E567" s="14" t="str">
        <f t="shared" si="2"/>
        <v>VfS/EmailMarketing/20221204/Sales_60%/4564</v>
      </c>
      <c r="F567" s="14" t="str">
        <f t="shared" si="3"/>
        <v>Vfs/Emailmarketing/20221204/Sales_60%/4564</v>
      </c>
      <c r="G567" s="14" t="str">
        <f>IFERROR(__xludf.DUMMYFUNCTION("split(F567,""/"")"),"Vfs")</f>
        <v>Vfs</v>
      </c>
      <c r="H567" s="14" t="str">
        <f>IFERROR(__xludf.DUMMYFUNCTION("""COMPUTED_VALUE"""),"Emailmarketing")</f>
        <v>Emailmarketing</v>
      </c>
      <c r="I567" s="14">
        <f>IFERROR(__xludf.DUMMYFUNCTION("""COMPUTED_VALUE"""),2.0221204E7)</f>
        <v>20221204</v>
      </c>
      <c r="J567" s="14" t="str">
        <f>IFERROR(__xludf.DUMMYFUNCTION("""COMPUTED_VALUE"""),"Sales_60%")</f>
        <v>Sales_60%</v>
      </c>
      <c r="K567" s="14">
        <f>IFERROR(__xludf.DUMMYFUNCTION("""COMPUTED_VALUE"""),4564.0)</f>
        <v>4564</v>
      </c>
      <c r="L567" s="14" t="str">
        <f t="shared" si="4"/>
        <v>Emailmarketing</v>
      </c>
      <c r="M567" s="14" t="str">
        <f t="shared" si="5"/>
        <v>VFS</v>
      </c>
    </row>
    <row r="568">
      <c r="A568" s="8" t="s">
        <v>128</v>
      </c>
      <c r="B568" s="13" t="s">
        <v>25</v>
      </c>
      <c r="C568" s="8">
        <v>14400.0</v>
      </c>
      <c r="D568" s="14" t="str">
        <f t="shared" si="1"/>
        <v> NEFT/SocialMedia/20221207/premium_quality_shoes/4565 </v>
      </c>
      <c r="E568" s="14" t="str">
        <f t="shared" si="2"/>
        <v>NEFT/SocialMedia/20221207/premium_quality_shoes/4565</v>
      </c>
      <c r="F568" s="14" t="str">
        <f t="shared" si="3"/>
        <v>Neft/Socialmedia/20221207/Premium_Quality_Shoes/4565</v>
      </c>
      <c r="G568" s="14" t="str">
        <f>IFERROR(__xludf.DUMMYFUNCTION("split(F568,""/"")"),"Neft")</f>
        <v>Neft</v>
      </c>
      <c r="H568" s="14" t="str">
        <f>IFERROR(__xludf.DUMMYFUNCTION("""COMPUTED_VALUE"""),"Socialmedia")</f>
        <v>Socialmedia</v>
      </c>
      <c r="I568" s="14">
        <f>IFERROR(__xludf.DUMMYFUNCTION("""COMPUTED_VALUE"""),2.0221207E7)</f>
        <v>20221207</v>
      </c>
      <c r="J568" s="14" t="str">
        <f>IFERROR(__xludf.DUMMYFUNCTION("""COMPUTED_VALUE"""),"Premium_Quality_Shoes")</f>
        <v>Premium_Quality_Shoes</v>
      </c>
      <c r="K568" s="14">
        <f>IFERROR(__xludf.DUMMYFUNCTION("""COMPUTED_VALUE"""),4565.0)</f>
        <v>4565</v>
      </c>
      <c r="L568" s="14" t="str">
        <f t="shared" si="4"/>
        <v>Socialmedia</v>
      </c>
      <c r="M568" s="14" t="str">
        <f t="shared" si="5"/>
        <v>NEFT</v>
      </c>
    </row>
    <row r="569">
      <c r="A569" s="8" t="s">
        <v>129</v>
      </c>
      <c r="B569" s="13" t="s">
        <v>25</v>
      </c>
      <c r="C569" s="13">
        <v>49500.0</v>
      </c>
      <c r="D569" s="14" t="str">
        <f t="shared" si="1"/>
        <v> CHQ/Offline &amp;/20221210/items_below_500/4566 </v>
      </c>
      <c r="E569" s="14" t="str">
        <f t="shared" si="2"/>
        <v>CHQ/Offline &amp;/20221210/items_below_500/4566</v>
      </c>
      <c r="F569" s="14" t="str">
        <f t="shared" si="3"/>
        <v>Chq/Offline &amp;/20221210/Items_Below_500/4566</v>
      </c>
      <c r="G569" s="14" t="str">
        <f>IFERROR(__xludf.DUMMYFUNCTION("split(F569,""/"")"),"Chq")</f>
        <v>Chq</v>
      </c>
      <c r="H569" s="14" t="str">
        <f>IFERROR(__xludf.DUMMYFUNCTION("""COMPUTED_VALUE"""),"Offline &amp;")</f>
        <v>Offline &amp;</v>
      </c>
      <c r="I569" s="14">
        <f>IFERROR(__xludf.DUMMYFUNCTION("""COMPUTED_VALUE"""),2.022121E7)</f>
        <v>20221210</v>
      </c>
      <c r="J569" s="14" t="str">
        <f>IFERROR(__xludf.DUMMYFUNCTION("""COMPUTED_VALUE"""),"Items_Below_500")</f>
        <v>Items_Below_500</v>
      </c>
      <c r="K569" s="14">
        <f>IFERROR(__xludf.DUMMYFUNCTION("""COMPUTED_VALUE"""),4566.0)</f>
        <v>4566</v>
      </c>
      <c r="L569" s="14" t="str">
        <f t="shared" si="4"/>
        <v>Offline</v>
      </c>
      <c r="M569" s="14" t="str">
        <f t="shared" si="5"/>
        <v>CHQ</v>
      </c>
    </row>
    <row r="570">
      <c r="A570" s="8" t="s">
        <v>130</v>
      </c>
      <c r="B570" s="13" t="s">
        <v>25</v>
      </c>
      <c r="C570" s="13">
        <v>52400.0</v>
      </c>
      <c r="D570" s="14" t="str">
        <f t="shared" si="1"/>
        <v> VfS/AffiliateLink/20221213/buy_one_get_one/3455 </v>
      </c>
      <c r="E570" s="14" t="str">
        <f t="shared" si="2"/>
        <v>VfS/AffiliateLink/20221213/buy_one_get_one/3455</v>
      </c>
      <c r="F570" s="14" t="str">
        <f t="shared" si="3"/>
        <v>Vfs/Affiliatelink/20221213/Buy_One_Get_One/3455</v>
      </c>
      <c r="G570" s="14" t="str">
        <f>IFERROR(__xludf.DUMMYFUNCTION("split(F570,""/"")"),"Vfs")</f>
        <v>Vfs</v>
      </c>
      <c r="H570" s="14" t="str">
        <f>IFERROR(__xludf.DUMMYFUNCTION("""COMPUTED_VALUE"""),"Affiliatelink")</f>
        <v>Affiliatelink</v>
      </c>
      <c r="I570" s="14">
        <f>IFERROR(__xludf.DUMMYFUNCTION("""COMPUTED_VALUE"""),2.0221213E7)</f>
        <v>20221213</v>
      </c>
      <c r="J570" s="14" t="str">
        <f>IFERROR(__xludf.DUMMYFUNCTION("""COMPUTED_VALUE"""),"Buy_One_Get_One")</f>
        <v>Buy_One_Get_One</v>
      </c>
      <c r="K570" s="14">
        <f>IFERROR(__xludf.DUMMYFUNCTION("""COMPUTED_VALUE"""),3455.0)</f>
        <v>3455</v>
      </c>
      <c r="L570" s="14" t="str">
        <f t="shared" si="4"/>
        <v>Affiliatelink</v>
      </c>
      <c r="M570" s="14" t="str">
        <f t="shared" si="5"/>
        <v>VFS</v>
      </c>
    </row>
    <row r="571">
      <c r="A571" s="8" t="s">
        <v>131</v>
      </c>
      <c r="B571" s="13" t="s">
        <v>25</v>
      </c>
      <c r="C571" s="13">
        <v>80200.0</v>
      </c>
      <c r="D571" s="14" t="str">
        <f t="shared" si="1"/>
        <v> VIN/SearchEngine/20221216/Jeans_under_999/5666 </v>
      </c>
      <c r="E571" s="14" t="str">
        <f t="shared" si="2"/>
        <v>VIN/SearchEngine/20221216/Jeans_under_999/5666</v>
      </c>
      <c r="F571" s="14" t="str">
        <f t="shared" si="3"/>
        <v>Vin/Searchengine/20221216/Jeans_Under_999/5666</v>
      </c>
      <c r="G571" s="14" t="str">
        <f>IFERROR(__xludf.DUMMYFUNCTION("split(F571,""/"")"),"Vin")</f>
        <v>Vin</v>
      </c>
      <c r="H571" s="14" t="str">
        <f>IFERROR(__xludf.DUMMYFUNCTION("""COMPUTED_VALUE"""),"Searchengine")</f>
        <v>Searchengine</v>
      </c>
      <c r="I571" s="14">
        <f>IFERROR(__xludf.DUMMYFUNCTION("""COMPUTED_VALUE"""),2.0221216E7)</f>
        <v>20221216</v>
      </c>
      <c r="J571" s="14" t="str">
        <f>IFERROR(__xludf.DUMMYFUNCTION("""COMPUTED_VALUE"""),"Jeans_Under_999")</f>
        <v>Jeans_Under_999</v>
      </c>
      <c r="K571" s="14">
        <f>IFERROR(__xludf.DUMMYFUNCTION("""COMPUTED_VALUE"""),5666.0)</f>
        <v>5666</v>
      </c>
      <c r="L571" s="14" t="str">
        <f t="shared" si="4"/>
        <v>Searchengine</v>
      </c>
      <c r="M571" s="14" t="str">
        <f t="shared" si="5"/>
        <v>VIN</v>
      </c>
    </row>
    <row r="572">
      <c r="A572" s="8" t="s">
        <v>132</v>
      </c>
      <c r="B572" s="13" t="s">
        <v>25</v>
      </c>
      <c r="C572" s="13">
        <v>61100.0</v>
      </c>
      <c r="D572" s="14" t="str">
        <f t="shared" si="1"/>
        <v> NEFT/OnlineDisplay/20221219/premium_tshirt/5676 </v>
      </c>
      <c r="E572" s="14" t="str">
        <f t="shared" si="2"/>
        <v>NEFT/OnlineDisplay/20221219/premium_tshirt/5676</v>
      </c>
      <c r="F572" s="14" t="str">
        <f t="shared" si="3"/>
        <v>Neft/Onlinedisplay/20221219/Premium_Tshirt/5676</v>
      </c>
      <c r="G572" s="14" t="str">
        <f>IFERROR(__xludf.DUMMYFUNCTION("split(F572,""/"")"),"Neft")</f>
        <v>Neft</v>
      </c>
      <c r="H572" s="14" t="str">
        <f>IFERROR(__xludf.DUMMYFUNCTION("""COMPUTED_VALUE"""),"Onlinedisplay")</f>
        <v>Onlinedisplay</v>
      </c>
      <c r="I572" s="14">
        <f>IFERROR(__xludf.DUMMYFUNCTION("""COMPUTED_VALUE"""),2.0221219E7)</f>
        <v>20221219</v>
      </c>
      <c r="J572" s="14" t="str">
        <f>IFERROR(__xludf.DUMMYFUNCTION("""COMPUTED_VALUE"""),"Premium_Tshirt")</f>
        <v>Premium_Tshirt</v>
      </c>
      <c r="K572" s="14">
        <f>IFERROR(__xludf.DUMMYFUNCTION("""COMPUTED_VALUE"""),5676.0)</f>
        <v>5676</v>
      </c>
      <c r="L572" s="14" t="str">
        <f t="shared" si="4"/>
        <v>Onlinedisplay</v>
      </c>
      <c r="M572" s="14" t="str">
        <f t="shared" si="5"/>
        <v>NEFT</v>
      </c>
    </row>
    <row r="573">
      <c r="A573" s="8" t="s">
        <v>133</v>
      </c>
      <c r="B573" s="13" t="s">
        <v>25</v>
      </c>
      <c r="C573" s="8">
        <v>12400.0</v>
      </c>
      <c r="D573" s="14" t="str">
        <f t="shared" si="1"/>
        <v> CHQ/EmailMarketing &amp;/20221222/Sales_60%/4564 </v>
      </c>
      <c r="E573" s="14" t="str">
        <f t="shared" si="2"/>
        <v>CHQ/EmailMarketing &amp;/20221222/Sales_60%/4564</v>
      </c>
      <c r="F573" s="14" t="str">
        <f t="shared" si="3"/>
        <v>Chq/Emailmarketing &amp;/20221222/Sales_60%/4564</v>
      </c>
      <c r="G573" s="14" t="str">
        <f>IFERROR(__xludf.DUMMYFUNCTION("split(F573,""/"")"),"Chq")</f>
        <v>Chq</v>
      </c>
      <c r="H573" s="14" t="str">
        <f>IFERROR(__xludf.DUMMYFUNCTION("""COMPUTED_VALUE"""),"Emailmarketing &amp;")</f>
        <v>Emailmarketing &amp;</v>
      </c>
      <c r="I573" s="14">
        <f>IFERROR(__xludf.DUMMYFUNCTION("""COMPUTED_VALUE"""),2.0221222E7)</f>
        <v>20221222</v>
      </c>
      <c r="J573" s="14" t="str">
        <f>IFERROR(__xludf.DUMMYFUNCTION("""COMPUTED_VALUE"""),"Sales_60%")</f>
        <v>Sales_60%</v>
      </c>
      <c r="K573" s="14">
        <f>IFERROR(__xludf.DUMMYFUNCTION("""COMPUTED_VALUE"""),4564.0)</f>
        <v>4564</v>
      </c>
      <c r="L573" s="14" t="str">
        <f t="shared" si="4"/>
        <v>Emailmarketing</v>
      </c>
      <c r="M573" s="14" t="str">
        <f t="shared" si="5"/>
        <v>CHQ</v>
      </c>
    </row>
    <row r="574">
      <c r="A574" s="8" t="s">
        <v>134</v>
      </c>
      <c r="B574" s="13" t="s">
        <v>25</v>
      </c>
      <c r="C574" s="13">
        <v>87300.0</v>
      </c>
      <c r="D574" s="14" t="str">
        <f t="shared" si="1"/>
        <v> VfS/SocialMedia/20221225/premium_quality_shoes/4565 </v>
      </c>
      <c r="E574" s="14" t="str">
        <f t="shared" si="2"/>
        <v>VfS/SocialMedia/20221225/premium_quality_shoes/4565</v>
      </c>
      <c r="F574" s="14" t="str">
        <f t="shared" si="3"/>
        <v>Vfs/Socialmedia/20221225/Premium_Quality_Shoes/4565</v>
      </c>
      <c r="G574" s="14" t="str">
        <f>IFERROR(__xludf.DUMMYFUNCTION("split(F574,""/"")"),"Vfs")</f>
        <v>Vfs</v>
      </c>
      <c r="H574" s="14" t="str">
        <f>IFERROR(__xludf.DUMMYFUNCTION("""COMPUTED_VALUE"""),"Socialmedia")</f>
        <v>Socialmedia</v>
      </c>
      <c r="I574" s="14">
        <f>IFERROR(__xludf.DUMMYFUNCTION("""COMPUTED_VALUE"""),2.0221225E7)</f>
        <v>20221225</v>
      </c>
      <c r="J574" s="14" t="str">
        <f>IFERROR(__xludf.DUMMYFUNCTION("""COMPUTED_VALUE"""),"Premium_Quality_Shoes")</f>
        <v>Premium_Quality_Shoes</v>
      </c>
      <c r="K574" s="14">
        <f>IFERROR(__xludf.DUMMYFUNCTION("""COMPUTED_VALUE"""),4565.0)</f>
        <v>4565</v>
      </c>
      <c r="L574" s="14" t="str">
        <f t="shared" si="4"/>
        <v>Socialmedia</v>
      </c>
      <c r="M574" s="14" t="str">
        <f t="shared" si="5"/>
        <v>VFS</v>
      </c>
    </row>
    <row r="575">
      <c r="A575" s="8" t="s">
        <v>135</v>
      </c>
      <c r="B575" s="13" t="s">
        <v>25</v>
      </c>
      <c r="C575" s="8">
        <v>11000.0</v>
      </c>
      <c r="D575" s="14" t="str">
        <f t="shared" si="1"/>
        <v> VIN/OfflINe &amp;/20221228/items_below_500/4566 </v>
      </c>
      <c r="E575" s="14" t="str">
        <f t="shared" si="2"/>
        <v>VIN/OfflINe &amp;/20221228/items_below_500/4566</v>
      </c>
      <c r="F575" s="14" t="str">
        <f t="shared" si="3"/>
        <v>Vin/Offline &amp;/20221228/Items_Below_500/4566</v>
      </c>
      <c r="G575" s="14" t="str">
        <f>IFERROR(__xludf.DUMMYFUNCTION("split(F575,""/"")"),"Vin")</f>
        <v>Vin</v>
      </c>
      <c r="H575" s="14" t="str">
        <f>IFERROR(__xludf.DUMMYFUNCTION("""COMPUTED_VALUE"""),"Offline &amp;")</f>
        <v>Offline &amp;</v>
      </c>
      <c r="I575" s="14">
        <f>IFERROR(__xludf.DUMMYFUNCTION("""COMPUTED_VALUE"""),2.0221228E7)</f>
        <v>20221228</v>
      </c>
      <c r="J575" s="14" t="str">
        <f>IFERROR(__xludf.DUMMYFUNCTION("""COMPUTED_VALUE"""),"Items_Below_500")</f>
        <v>Items_Below_500</v>
      </c>
      <c r="K575" s="14">
        <f>IFERROR(__xludf.DUMMYFUNCTION("""COMPUTED_VALUE"""),4566.0)</f>
        <v>4566</v>
      </c>
      <c r="L575" s="14" t="str">
        <f t="shared" si="4"/>
        <v>Offline</v>
      </c>
      <c r="M575" s="14" t="str">
        <f t="shared" si="5"/>
        <v>VIN</v>
      </c>
    </row>
    <row r="576">
      <c r="A576" s="8" t="s">
        <v>163</v>
      </c>
      <c r="B576" s="13" t="s">
        <v>11</v>
      </c>
      <c r="C576" s="13">
        <v>69000.0</v>
      </c>
      <c r="D576" s="14" t="str">
        <f t="shared" si="1"/>
        <v>Vin/OnlineDisplay/20221019/Sales_60%/5676</v>
      </c>
      <c r="E576" s="14" t="str">
        <f t="shared" si="2"/>
        <v>Vin/OnlineDisplay/20221019/Sales_60%/5676</v>
      </c>
      <c r="F576" s="14" t="str">
        <f t="shared" si="3"/>
        <v>Vin/Onlinedisplay/20221019/Sales_60%/5676</v>
      </c>
      <c r="G576" s="14" t="str">
        <f>IFERROR(__xludf.DUMMYFUNCTION("split(F576,""/"")"),"Vin")</f>
        <v>Vin</v>
      </c>
      <c r="H576" s="14" t="str">
        <f>IFERROR(__xludf.DUMMYFUNCTION("""COMPUTED_VALUE"""),"Onlinedisplay")</f>
        <v>Onlinedisplay</v>
      </c>
      <c r="I576" s="14">
        <f>IFERROR(__xludf.DUMMYFUNCTION("""COMPUTED_VALUE"""),2.0221019E7)</f>
        <v>20221019</v>
      </c>
      <c r="J576" s="14" t="str">
        <f>IFERROR(__xludf.DUMMYFUNCTION("""COMPUTED_VALUE"""),"Sales_60%")</f>
        <v>Sales_60%</v>
      </c>
      <c r="K576" s="14">
        <f>IFERROR(__xludf.DUMMYFUNCTION("""COMPUTED_VALUE"""),5676.0)</f>
        <v>5676</v>
      </c>
      <c r="L576" s="14" t="str">
        <f t="shared" si="4"/>
        <v>Onlinedisplay</v>
      </c>
      <c r="M576" s="14" t="str">
        <f t="shared" si="5"/>
        <v>VIN</v>
      </c>
    </row>
    <row r="577">
      <c r="A577" s="8" t="s">
        <v>164</v>
      </c>
      <c r="B577" s="13" t="s">
        <v>11</v>
      </c>
      <c r="C577" s="8">
        <v>18500.0</v>
      </c>
      <c r="D577" s="14" t="str">
        <f t="shared" si="1"/>
        <v>Chq/EmailMarketing/20221022/Sales_60%/4564</v>
      </c>
      <c r="E577" s="14" t="str">
        <f t="shared" si="2"/>
        <v>Chq/EmailMarketing/20221022/Sales_60%/4564</v>
      </c>
      <c r="F577" s="14" t="str">
        <f t="shared" si="3"/>
        <v>Chq/Emailmarketing/20221022/Sales_60%/4564</v>
      </c>
      <c r="G577" s="14" t="str">
        <f>IFERROR(__xludf.DUMMYFUNCTION("split(F577,""/"")"),"Chq")</f>
        <v>Chq</v>
      </c>
      <c r="H577" s="14" t="str">
        <f>IFERROR(__xludf.DUMMYFUNCTION("""COMPUTED_VALUE"""),"Emailmarketing")</f>
        <v>Emailmarketing</v>
      </c>
      <c r="I577" s="14">
        <f>IFERROR(__xludf.DUMMYFUNCTION("""COMPUTED_VALUE"""),2.0221022E7)</f>
        <v>20221022</v>
      </c>
      <c r="J577" s="14" t="str">
        <f>IFERROR(__xludf.DUMMYFUNCTION("""COMPUTED_VALUE"""),"Sales_60%")</f>
        <v>Sales_60%</v>
      </c>
      <c r="K577" s="14">
        <f>IFERROR(__xludf.DUMMYFUNCTION("""COMPUTED_VALUE"""),4564.0)</f>
        <v>4564</v>
      </c>
      <c r="L577" s="14" t="str">
        <f t="shared" si="4"/>
        <v>Emailmarketing</v>
      </c>
      <c r="M577" s="14" t="str">
        <f t="shared" si="5"/>
        <v>CHQ</v>
      </c>
    </row>
    <row r="578">
      <c r="A578" s="8" t="s">
        <v>165</v>
      </c>
      <c r="B578" s="13" t="s">
        <v>11</v>
      </c>
      <c r="C578" s="13">
        <v>73500.0</v>
      </c>
      <c r="D578" s="14" t="str">
        <f t="shared" si="1"/>
        <v>Vfs/SocialMedia/20221025/Sales_60%/4565</v>
      </c>
      <c r="E578" s="14" t="str">
        <f t="shared" si="2"/>
        <v>Vfs/SocialMedia/20221025/Sales_60%/4565</v>
      </c>
      <c r="F578" s="14" t="str">
        <f t="shared" si="3"/>
        <v>Vfs/Socialmedia/20221025/Sales_60%/4565</v>
      </c>
      <c r="G578" s="14" t="str">
        <f>IFERROR(__xludf.DUMMYFUNCTION("split(F578,""/"")"),"Vfs")</f>
        <v>Vfs</v>
      </c>
      <c r="H578" s="14" t="str">
        <f>IFERROR(__xludf.DUMMYFUNCTION("""COMPUTED_VALUE"""),"Socialmedia")</f>
        <v>Socialmedia</v>
      </c>
      <c r="I578" s="14">
        <f>IFERROR(__xludf.DUMMYFUNCTION("""COMPUTED_VALUE"""),2.0221025E7)</f>
        <v>20221025</v>
      </c>
      <c r="J578" s="14" t="str">
        <f>IFERROR(__xludf.DUMMYFUNCTION("""COMPUTED_VALUE"""),"Sales_60%")</f>
        <v>Sales_60%</v>
      </c>
      <c r="K578" s="14">
        <f>IFERROR(__xludf.DUMMYFUNCTION("""COMPUTED_VALUE"""),4565.0)</f>
        <v>4565</v>
      </c>
      <c r="L578" s="14" t="str">
        <f t="shared" si="4"/>
        <v>Socialmedia</v>
      </c>
      <c r="M578" s="14" t="str">
        <f t="shared" si="5"/>
        <v>VFS</v>
      </c>
    </row>
    <row r="579">
      <c r="A579" s="8" t="s">
        <v>166</v>
      </c>
      <c r="B579" s="13" t="s">
        <v>11</v>
      </c>
      <c r="C579" s="13">
        <v>75400.0</v>
      </c>
      <c r="D579" s="14" t="str">
        <f t="shared" si="1"/>
        <v>Neft/Offline/20221028/Sales_60%/4566</v>
      </c>
      <c r="E579" s="14" t="str">
        <f t="shared" si="2"/>
        <v>Neft/Offline/20221028/Sales_60%/4566</v>
      </c>
      <c r="F579" s="14" t="str">
        <f t="shared" si="3"/>
        <v>Neft/Offline/20221028/Sales_60%/4566</v>
      </c>
      <c r="G579" s="14" t="str">
        <f>IFERROR(__xludf.DUMMYFUNCTION("split(F579,""/"")"),"Neft")</f>
        <v>Neft</v>
      </c>
      <c r="H579" s="14" t="str">
        <f>IFERROR(__xludf.DUMMYFUNCTION("""COMPUTED_VALUE"""),"Offline")</f>
        <v>Offline</v>
      </c>
      <c r="I579" s="14">
        <f>IFERROR(__xludf.DUMMYFUNCTION("""COMPUTED_VALUE"""),2.0221028E7)</f>
        <v>20221028</v>
      </c>
      <c r="J579" s="14" t="str">
        <f>IFERROR(__xludf.DUMMYFUNCTION("""COMPUTED_VALUE"""),"Sales_60%")</f>
        <v>Sales_60%</v>
      </c>
      <c r="K579" s="14">
        <f>IFERROR(__xludf.DUMMYFUNCTION("""COMPUTED_VALUE"""),4566.0)</f>
        <v>4566</v>
      </c>
      <c r="L579" s="14" t="str">
        <f t="shared" si="4"/>
        <v>Offline</v>
      </c>
      <c r="M579" s="14" t="str">
        <f t="shared" si="5"/>
        <v>NEFT</v>
      </c>
    </row>
    <row r="580">
      <c r="A580" s="8" t="s">
        <v>167</v>
      </c>
      <c r="B580" s="13" t="s">
        <v>24</v>
      </c>
      <c r="C580" s="13">
        <v>52300.0</v>
      </c>
      <c r="D580" s="14" t="str">
        <f t="shared" si="1"/>
        <v>Chq/AffiliateLink/20221101/Sales_60%/3455</v>
      </c>
      <c r="E580" s="14" t="str">
        <f t="shared" si="2"/>
        <v>Chq/AffiliateLink/20221101/Sales_60%/3455</v>
      </c>
      <c r="F580" s="14" t="str">
        <f t="shared" si="3"/>
        <v>Chq/Affiliatelink/20221101/Sales_60%/3455</v>
      </c>
      <c r="G580" s="14" t="str">
        <f>IFERROR(__xludf.DUMMYFUNCTION("split(F580,""/"")"),"Chq")</f>
        <v>Chq</v>
      </c>
      <c r="H580" s="14" t="str">
        <f>IFERROR(__xludf.DUMMYFUNCTION("""COMPUTED_VALUE"""),"Affiliatelink")</f>
        <v>Affiliatelink</v>
      </c>
      <c r="I580" s="14">
        <f>IFERROR(__xludf.DUMMYFUNCTION("""COMPUTED_VALUE"""),2.0221101E7)</f>
        <v>20221101</v>
      </c>
      <c r="J580" s="14" t="str">
        <f>IFERROR(__xludf.DUMMYFUNCTION("""COMPUTED_VALUE"""),"Sales_60%")</f>
        <v>Sales_60%</v>
      </c>
      <c r="K580" s="14">
        <f>IFERROR(__xludf.DUMMYFUNCTION("""COMPUTED_VALUE"""),3455.0)</f>
        <v>3455</v>
      </c>
      <c r="L580" s="14" t="str">
        <f t="shared" si="4"/>
        <v>Affiliatelink</v>
      </c>
      <c r="M580" s="14" t="str">
        <f t="shared" si="5"/>
        <v>CHQ</v>
      </c>
    </row>
    <row r="581">
      <c r="A581" s="8" t="s">
        <v>168</v>
      </c>
      <c r="B581" s="13" t="s">
        <v>24</v>
      </c>
      <c r="C581" s="13">
        <v>61100.0</v>
      </c>
      <c r="D581" s="14" t="str">
        <f t="shared" si="1"/>
        <v>Vfs/SearchEngine/20221104/Sales_60%/5666</v>
      </c>
      <c r="E581" s="14" t="str">
        <f t="shared" si="2"/>
        <v>Vfs/SearchEngine/20221104/Sales_60%/5666</v>
      </c>
      <c r="F581" s="14" t="str">
        <f t="shared" si="3"/>
        <v>Vfs/Searchengine/20221104/Sales_60%/5666</v>
      </c>
      <c r="G581" s="14" t="str">
        <f>IFERROR(__xludf.DUMMYFUNCTION("split(F581,""/"")"),"Vfs")</f>
        <v>Vfs</v>
      </c>
      <c r="H581" s="14" t="str">
        <f>IFERROR(__xludf.DUMMYFUNCTION("""COMPUTED_VALUE"""),"Searchengine")</f>
        <v>Searchengine</v>
      </c>
      <c r="I581" s="14">
        <f>IFERROR(__xludf.DUMMYFUNCTION("""COMPUTED_VALUE"""),2.0221104E7)</f>
        <v>20221104</v>
      </c>
      <c r="J581" s="14" t="str">
        <f>IFERROR(__xludf.DUMMYFUNCTION("""COMPUTED_VALUE"""),"Sales_60%")</f>
        <v>Sales_60%</v>
      </c>
      <c r="K581" s="14">
        <f>IFERROR(__xludf.DUMMYFUNCTION("""COMPUTED_VALUE"""),5666.0)</f>
        <v>5666</v>
      </c>
      <c r="L581" s="14" t="str">
        <f t="shared" si="4"/>
        <v>Searchengine</v>
      </c>
      <c r="M581" s="14" t="str">
        <f t="shared" si="5"/>
        <v>VFS</v>
      </c>
    </row>
    <row r="582">
      <c r="A582" s="8" t="s">
        <v>169</v>
      </c>
      <c r="B582" s="13" t="s">
        <v>24</v>
      </c>
      <c r="C582" s="13">
        <v>60100.0</v>
      </c>
      <c r="D582" s="14" t="str">
        <f t="shared" si="1"/>
        <v>Vin/OnlineDisplay/20221107/premium_quality_shoes/5676</v>
      </c>
      <c r="E582" s="14" t="str">
        <f t="shared" si="2"/>
        <v>Vin/OnlineDisplay/20221107/premium_quality_shoes/5676</v>
      </c>
      <c r="F582" s="14" t="str">
        <f t="shared" si="3"/>
        <v>Vin/Onlinedisplay/20221107/Premium_Quality_Shoes/5676</v>
      </c>
      <c r="G582" s="14" t="str">
        <f>IFERROR(__xludf.DUMMYFUNCTION("split(F582,""/"")"),"Vin")</f>
        <v>Vin</v>
      </c>
      <c r="H582" s="14" t="str">
        <f>IFERROR(__xludf.DUMMYFUNCTION("""COMPUTED_VALUE"""),"Onlinedisplay")</f>
        <v>Onlinedisplay</v>
      </c>
      <c r="I582" s="14">
        <f>IFERROR(__xludf.DUMMYFUNCTION("""COMPUTED_VALUE"""),2.0221107E7)</f>
        <v>20221107</v>
      </c>
      <c r="J582" s="14" t="str">
        <f>IFERROR(__xludf.DUMMYFUNCTION("""COMPUTED_VALUE"""),"Premium_Quality_Shoes")</f>
        <v>Premium_Quality_Shoes</v>
      </c>
      <c r="K582" s="14">
        <f>IFERROR(__xludf.DUMMYFUNCTION("""COMPUTED_VALUE"""),5676.0)</f>
        <v>5676</v>
      </c>
      <c r="L582" s="14" t="str">
        <f t="shared" si="4"/>
        <v>Onlinedisplay</v>
      </c>
      <c r="M582" s="14" t="str">
        <f t="shared" si="5"/>
        <v>VIN</v>
      </c>
    </row>
    <row r="583">
      <c r="A583" s="8" t="s">
        <v>170</v>
      </c>
      <c r="B583" s="13" t="s">
        <v>24</v>
      </c>
      <c r="C583" s="13">
        <v>64000.0</v>
      </c>
      <c r="D583" s="14" t="str">
        <f t="shared" si="1"/>
        <v>Neft/EmailMarketing/20221110/premium_quality_shoes/4564</v>
      </c>
      <c r="E583" s="14" t="str">
        <f t="shared" si="2"/>
        <v>Neft/EmailMarketing/20221110/premium_quality_shoes/4564</v>
      </c>
      <c r="F583" s="14" t="str">
        <f t="shared" si="3"/>
        <v>Neft/Emailmarketing/20221110/Premium_Quality_Shoes/4564</v>
      </c>
      <c r="G583" s="14" t="str">
        <f>IFERROR(__xludf.DUMMYFUNCTION("split(F583,""/"")"),"Neft")</f>
        <v>Neft</v>
      </c>
      <c r="H583" s="14" t="str">
        <f>IFERROR(__xludf.DUMMYFUNCTION("""COMPUTED_VALUE"""),"Emailmarketing")</f>
        <v>Emailmarketing</v>
      </c>
      <c r="I583" s="14">
        <f>IFERROR(__xludf.DUMMYFUNCTION("""COMPUTED_VALUE"""),2.022111E7)</f>
        <v>20221110</v>
      </c>
      <c r="J583" s="14" t="str">
        <f>IFERROR(__xludf.DUMMYFUNCTION("""COMPUTED_VALUE"""),"Premium_Quality_Shoes")</f>
        <v>Premium_Quality_Shoes</v>
      </c>
      <c r="K583" s="14">
        <f>IFERROR(__xludf.DUMMYFUNCTION("""COMPUTED_VALUE"""),4564.0)</f>
        <v>4564</v>
      </c>
      <c r="L583" s="14" t="str">
        <f t="shared" si="4"/>
        <v>Emailmarketing</v>
      </c>
      <c r="M583" s="14" t="str">
        <f t="shared" si="5"/>
        <v>NEFT</v>
      </c>
    </row>
    <row r="584">
      <c r="A584" s="8" t="s">
        <v>171</v>
      </c>
      <c r="B584" s="13" t="s">
        <v>24</v>
      </c>
      <c r="C584" s="8">
        <v>12530.0</v>
      </c>
      <c r="D584" s="14" t="str">
        <f t="shared" si="1"/>
        <v>Chq/SocialMedia/20221113/premium_quality_shoes/4565</v>
      </c>
      <c r="E584" s="14" t="str">
        <f t="shared" si="2"/>
        <v>Chq/SocialMedia/20221113/premium_quality_shoes/4565</v>
      </c>
      <c r="F584" s="14" t="str">
        <f t="shared" si="3"/>
        <v>Chq/Socialmedia/20221113/Premium_Quality_Shoes/4565</v>
      </c>
      <c r="G584" s="14" t="str">
        <f>IFERROR(__xludf.DUMMYFUNCTION("split(F584,""/"")"),"Chq")</f>
        <v>Chq</v>
      </c>
      <c r="H584" s="14" t="str">
        <f>IFERROR(__xludf.DUMMYFUNCTION("""COMPUTED_VALUE"""),"Socialmedia")</f>
        <v>Socialmedia</v>
      </c>
      <c r="I584" s="14">
        <f>IFERROR(__xludf.DUMMYFUNCTION("""COMPUTED_VALUE"""),2.0221113E7)</f>
        <v>20221113</v>
      </c>
      <c r="J584" s="14" t="str">
        <f>IFERROR(__xludf.DUMMYFUNCTION("""COMPUTED_VALUE"""),"Premium_Quality_Shoes")</f>
        <v>Premium_Quality_Shoes</v>
      </c>
      <c r="K584" s="14">
        <f>IFERROR(__xludf.DUMMYFUNCTION("""COMPUTED_VALUE"""),4565.0)</f>
        <v>4565</v>
      </c>
      <c r="L584" s="14" t="str">
        <f t="shared" si="4"/>
        <v>Socialmedia</v>
      </c>
      <c r="M584" s="14" t="str">
        <f t="shared" si="5"/>
        <v>CHQ</v>
      </c>
    </row>
    <row r="585">
      <c r="A585" s="8" t="s">
        <v>172</v>
      </c>
      <c r="B585" s="13" t="s">
        <v>24</v>
      </c>
      <c r="C585" s="13">
        <v>73600.0</v>
      </c>
      <c r="D585" s="14" t="str">
        <f t="shared" si="1"/>
        <v>Vfs/Offline/20221116/premium_quality_shoes/4566</v>
      </c>
      <c r="E585" s="14" t="str">
        <f t="shared" si="2"/>
        <v>Vfs/Offline/20221116/premium_quality_shoes/4566</v>
      </c>
      <c r="F585" s="14" t="str">
        <f t="shared" si="3"/>
        <v>Vfs/Offline/20221116/Premium_Quality_Shoes/4566</v>
      </c>
      <c r="G585" s="14" t="str">
        <f>IFERROR(__xludf.DUMMYFUNCTION("split(F585,""/"")"),"Vfs")</f>
        <v>Vfs</v>
      </c>
      <c r="H585" s="14" t="str">
        <f>IFERROR(__xludf.DUMMYFUNCTION("""COMPUTED_VALUE"""),"Offline")</f>
        <v>Offline</v>
      </c>
      <c r="I585" s="14">
        <f>IFERROR(__xludf.DUMMYFUNCTION("""COMPUTED_VALUE"""),2.0221116E7)</f>
        <v>20221116</v>
      </c>
      <c r="J585" s="14" t="str">
        <f>IFERROR(__xludf.DUMMYFUNCTION("""COMPUTED_VALUE"""),"Premium_Quality_Shoes")</f>
        <v>Premium_Quality_Shoes</v>
      </c>
      <c r="K585" s="14">
        <f>IFERROR(__xludf.DUMMYFUNCTION("""COMPUTED_VALUE"""),4566.0)</f>
        <v>4566</v>
      </c>
      <c r="L585" s="14" t="str">
        <f t="shared" si="4"/>
        <v>Offline</v>
      </c>
      <c r="M585" s="14" t="str">
        <f t="shared" si="5"/>
        <v>VFS</v>
      </c>
    </row>
    <row r="586">
      <c r="A586" s="8" t="s">
        <v>173</v>
      </c>
      <c r="B586" s="13" t="s">
        <v>24</v>
      </c>
      <c r="C586" s="13">
        <v>48400.0</v>
      </c>
      <c r="D586" s="14" t="str">
        <f t="shared" si="1"/>
        <v>Vin/AffiliateLink/20221119/premium_quality_shoes/3455</v>
      </c>
      <c r="E586" s="14" t="str">
        <f t="shared" si="2"/>
        <v>Vin/AffiliateLink/20221119/premium_quality_shoes/3455</v>
      </c>
      <c r="F586" s="14" t="str">
        <f t="shared" si="3"/>
        <v>Vin/Affiliatelink/20221119/Premium_Quality_Shoes/3455</v>
      </c>
      <c r="G586" s="14" t="str">
        <f>IFERROR(__xludf.DUMMYFUNCTION("split(F586,""/"")"),"Vin")</f>
        <v>Vin</v>
      </c>
      <c r="H586" s="14" t="str">
        <f>IFERROR(__xludf.DUMMYFUNCTION("""COMPUTED_VALUE"""),"Affiliatelink")</f>
        <v>Affiliatelink</v>
      </c>
      <c r="I586" s="14">
        <f>IFERROR(__xludf.DUMMYFUNCTION("""COMPUTED_VALUE"""),2.0221119E7)</f>
        <v>20221119</v>
      </c>
      <c r="J586" s="14" t="str">
        <f>IFERROR(__xludf.DUMMYFUNCTION("""COMPUTED_VALUE"""),"Premium_Quality_Shoes")</f>
        <v>Premium_Quality_Shoes</v>
      </c>
      <c r="K586" s="14">
        <f>IFERROR(__xludf.DUMMYFUNCTION("""COMPUTED_VALUE"""),3455.0)</f>
        <v>3455</v>
      </c>
      <c r="L586" s="14" t="str">
        <f t="shared" si="4"/>
        <v>Affiliatelink</v>
      </c>
      <c r="M586" s="14" t="str">
        <f t="shared" si="5"/>
        <v>VIN</v>
      </c>
    </row>
    <row r="587">
      <c r="A587" s="8" t="s">
        <v>174</v>
      </c>
      <c r="B587" s="13" t="s">
        <v>24</v>
      </c>
      <c r="C587" s="8">
        <v>12480.0</v>
      </c>
      <c r="D587" s="14" t="str">
        <f t="shared" si="1"/>
        <v>Chq/SearchEngine/20221122/premium_quality_shoes/5666</v>
      </c>
      <c r="E587" s="14" t="str">
        <f t="shared" si="2"/>
        <v>Chq/SearchEngine/20221122/premium_quality_shoes/5666</v>
      </c>
      <c r="F587" s="14" t="str">
        <f t="shared" si="3"/>
        <v>Chq/Searchengine/20221122/Premium_Quality_Shoes/5666</v>
      </c>
      <c r="G587" s="14" t="str">
        <f>IFERROR(__xludf.DUMMYFUNCTION("split(F587,""/"")"),"Chq")</f>
        <v>Chq</v>
      </c>
      <c r="H587" s="14" t="str">
        <f>IFERROR(__xludf.DUMMYFUNCTION("""COMPUTED_VALUE"""),"Searchengine")</f>
        <v>Searchengine</v>
      </c>
      <c r="I587" s="14">
        <f>IFERROR(__xludf.DUMMYFUNCTION("""COMPUTED_VALUE"""),2.0221122E7)</f>
        <v>20221122</v>
      </c>
      <c r="J587" s="14" t="str">
        <f>IFERROR(__xludf.DUMMYFUNCTION("""COMPUTED_VALUE"""),"Premium_Quality_Shoes")</f>
        <v>Premium_Quality_Shoes</v>
      </c>
      <c r="K587" s="14">
        <f>IFERROR(__xludf.DUMMYFUNCTION("""COMPUTED_VALUE"""),5666.0)</f>
        <v>5666</v>
      </c>
      <c r="L587" s="14" t="str">
        <f t="shared" si="4"/>
        <v>Searchengine</v>
      </c>
      <c r="M587" s="14" t="str">
        <f t="shared" si="5"/>
        <v>CHQ</v>
      </c>
    </row>
    <row r="588">
      <c r="A588" s="8" t="s">
        <v>175</v>
      </c>
      <c r="B588" s="13" t="s">
        <v>24</v>
      </c>
      <c r="C588" s="13">
        <v>64100.0</v>
      </c>
      <c r="D588" s="14" t="str">
        <f t="shared" si="1"/>
        <v>Vfs/OnlineDisplay/20221125/items_below_500/5676</v>
      </c>
      <c r="E588" s="14" t="str">
        <f t="shared" si="2"/>
        <v>Vfs/OnlineDisplay/20221125/items_below_500/5676</v>
      </c>
      <c r="F588" s="14" t="str">
        <f t="shared" si="3"/>
        <v>Vfs/Onlinedisplay/20221125/Items_Below_500/5676</v>
      </c>
      <c r="G588" s="14" t="str">
        <f>IFERROR(__xludf.DUMMYFUNCTION("split(F588,""/"")"),"Vfs")</f>
        <v>Vfs</v>
      </c>
      <c r="H588" s="14" t="str">
        <f>IFERROR(__xludf.DUMMYFUNCTION("""COMPUTED_VALUE"""),"Onlinedisplay")</f>
        <v>Onlinedisplay</v>
      </c>
      <c r="I588" s="14">
        <f>IFERROR(__xludf.DUMMYFUNCTION("""COMPUTED_VALUE"""),2.0221125E7)</f>
        <v>20221125</v>
      </c>
      <c r="J588" s="14" t="str">
        <f>IFERROR(__xludf.DUMMYFUNCTION("""COMPUTED_VALUE"""),"Items_Below_500")</f>
        <v>Items_Below_500</v>
      </c>
      <c r="K588" s="14">
        <f>IFERROR(__xludf.DUMMYFUNCTION("""COMPUTED_VALUE"""),5676.0)</f>
        <v>5676</v>
      </c>
      <c r="L588" s="14" t="str">
        <f t="shared" si="4"/>
        <v>Onlinedisplay</v>
      </c>
      <c r="M588" s="14" t="str">
        <f t="shared" si="5"/>
        <v>VFS</v>
      </c>
    </row>
    <row r="589">
      <c r="A589" s="8" t="s">
        <v>176</v>
      </c>
      <c r="B589" s="13" t="s">
        <v>24</v>
      </c>
      <c r="C589" s="13">
        <v>81000.0</v>
      </c>
      <c r="D589" s="14" t="str">
        <f t="shared" si="1"/>
        <v>Chq/SocialMedia/20221101/items_below_500/4565</v>
      </c>
      <c r="E589" s="14" t="str">
        <f t="shared" si="2"/>
        <v>Chq/SocialMedia/20221101/items_below_500/4565</v>
      </c>
      <c r="F589" s="14" t="str">
        <f t="shared" si="3"/>
        <v>Chq/Socialmedia/20221101/Items_Below_500/4565</v>
      </c>
      <c r="G589" s="14" t="str">
        <f>IFERROR(__xludf.DUMMYFUNCTION("split(F589,""/"")"),"Chq")</f>
        <v>Chq</v>
      </c>
      <c r="H589" s="14" t="str">
        <f>IFERROR(__xludf.DUMMYFUNCTION("""COMPUTED_VALUE"""),"Socialmedia")</f>
        <v>Socialmedia</v>
      </c>
      <c r="I589" s="14">
        <f>IFERROR(__xludf.DUMMYFUNCTION("""COMPUTED_VALUE"""),2.0221101E7)</f>
        <v>20221101</v>
      </c>
      <c r="J589" s="14" t="str">
        <f>IFERROR(__xludf.DUMMYFUNCTION("""COMPUTED_VALUE"""),"Items_Below_500")</f>
        <v>Items_Below_500</v>
      </c>
      <c r="K589" s="14">
        <f>IFERROR(__xludf.DUMMYFUNCTION("""COMPUTED_VALUE"""),4565.0)</f>
        <v>4565</v>
      </c>
      <c r="L589" s="14" t="str">
        <f t="shared" si="4"/>
        <v>Socialmedia</v>
      </c>
      <c r="M589" s="14" t="str">
        <f t="shared" si="5"/>
        <v>CHQ</v>
      </c>
    </row>
    <row r="590">
      <c r="A590" s="8" t="s">
        <v>177</v>
      </c>
      <c r="B590" s="13" t="s">
        <v>24</v>
      </c>
      <c r="C590" s="13">
        <v>122200.0</v>
      </c>
      <c r="D590" s="14" t="str">
        <f t="shared" si="1"/>
        <v>Vfs/Offline/20221104/items_below_500/4566</v>
      </c>
      <c r="E590" s="14" t="str">
        <f t="shared" si="2"/>
        <v>Vfs/Offline/20221104/items_below_500/4566</v>
      </c>
      <c r="F590" s="14" t="str">
        <f t="shared" si="3"/>
        <v>Vfs/Offline/20221104/Items_Below_500/4566</v>
      </c>
      <c r="G590" s="14" t="str">
        <f>IFERROR(__xludf.DUMMYFUNCTION("split(F590,""/"")"),"Vfs")</f>
        <v>Vfs</v>
      </c>
      <c r="H590" s="14" t="str">
        <f>IFERROR(__xludf.DUMMYFUNCTION("""COMPUTED_VALUE"""),"Offline")</f>
        <v>Offline</v>
      </c>
      <c r="I590" s="14">
        <f>IFERROR(__xludf.DUMMYFUNCTION("""COMPUTED_VALUE"""),2.0221104E7)</f>
        <v>20221104</v>
      </c>
      <c r="J590" s="14" t="str">
        <f>IFERROR(__xludf.DUMMYFUNCTION("""COMPUTED_VALUE"""),"Items_Below_500")</f>
        <v>Items_Below_500</v>
      </c>
      <c r="K590" s="14">
        <f>IFERROR(__xludf.DUMMYFUNCTION("""COMPUTED_VALUE"""),4566.0)</f>
        <v>4566</v>
      </c>
      <c r="L590" s="14" t="str">
        <f t="shared" si="4"/>
        <v>Offline</v>
      </c>
      <c r="M590" s="14" t="str">
        <f t="shared" si="5"/>
        <v>VFS</v>
      </c>
    </row>
    <row r="591">
      <c r="A591" s="8" t="s">
        <v>178</v>
      </c>
      <c r="B591" s="13" t="s">
        <v>24</v>
      </c>
      <c r="C591" s="8">
        <v>10000.0</v>
      </c>
      <c r="D591" s="14" t="str">
        <f t="shared" si="1"/>
        <v>Vin/AffiliateLink/20221107/items_below_500/3455</v>
      </c>
      <c r="E591" s="14" t="str">
        <f t="shared" si="2"/>
        <v>Vin/AffiliateLink/20221107/items_below_500/3455</v>
      </c>
      <c r="F591" s="14" t="str">
        <f t="shared" si="3"/>
        <v>Vin/Affiliatelink/20221107/Items_Below_500/3455</v>
      </c>
      <c r="G591" s="14" t="str">
        <f>IFERROR(__xludf.DUMMYFUNCTION("split(F591,""/"")"),"Vin")</f>
        <v>Vin</v>
      </c>
      <c r="H591" s="14" t="str">
        <f>IFERROR(__xludf.DUMMYFUNCTION("""COMPUTED_VALUE"""),"Affiliatelink")</f>
        <v>Affiliatelink</v>
      </c>
      <c r="I591" s="14">
        <f>IFERROR(__xludf.DUMMYFUNCTION("""COMPUTED_VALUE"""),2.0221107E7)</f>
        <v>20221107</v>
      </c>
      <c r="J591" s="14" t="str">
        <f>IFERROR(__xludf.DUMMYFUNCTION("""COMPUTED_VALUE"""),"Items_Below_500")</f>
        <v>Items_Below_500</v>
      </c>
      <c r="K591" s="14">
        <f>IFERROR(__xludf.DUMMYFUNCTION("""COMPUTED_VALUE"""),3455.0)</f>
        <v>3455</v>
      </c>
      <c r="L591" s="14" t="str">
        <f t="shared" si="4"/>
        <v>Affiliatelink</v>
      </c>
      <c r="M591" s="14" t="str">
        <f t="shared" si="5"/>
        <v>VIN</v>
      </c>
    </row>
    <row r="592">
      <c r="A592" s="8" t="s">
        <v>179</v>
      </c>
      <c r="B592" s="13" t="s">
        <v>24</v>
      </c>
      <c r="C592" s="13">
        <v>60600.0</v>
      </c>
      <c r="D592" s="14" t="str">
        <f t="shared" si="1"/>
        <v>Neft/SearchEngine/20221110/items_below_500/5666</v>
      </c>
      <c r="E592" s="14" t="str">
        <f t="shared" si="2"/>
        <v>Neft/SearchEngine/20221110/items_below_500/5666</v>
      </c>
      <c r="F592" s="14" t="str">
        <f t="shared" si="3"/>
        <v>Neft/Searchengine/20221110/Items_Below_500/5666</v>
      </c>
      <c r="G592" s="14" t="str">
        <f>IFERROR(__xludf.DUMMYFUNCTION("split(F592,""/"")"),"Neft")</f>
        <v>Neft</v>
      </c>
      <c r="H592" s="14" t="str">
        <f>IFERROR(__xludf.DUMMYFUNCTION("""COMPUTED_VALUE"""),"Searchengine")</f>
        <v>Searchengine</v>
      </c>
      <c r="I592" s="14">
        <f>IFERROR(__xludf.DUMMYFUNCTION("""COMPUTED_VALUE"""),2.022111E7)</f>
        <v>20221110</v>
      </c>
      <c r="J592" s="14" t="str">
        <f>IFERROR(__xludf.DUMMYFUNCTION("""COMPUTED_VALUE"""),"Items_Below_500")</f>
        <v>Items_Below_500</v>
      </c>
      <c r="K592" s="14">
        <f>IFERROR(__xludf.DUMMYFUNCTION("""COMPUTED_VALUE"""),5666.0)</f>
        <v>5666</v>
      </c>
      <c r="L592" s="14" t="str">
        <f t="shared" si="4"/>
        <v>Searchengine</v>
      </c>
      <c r="M592" s="14" t="str">
        <f t="shared" si="5"/>
        <v>NEFT</v>
      </c>
    </row>
    <row r="593">
      <c r="A593" s="8" t="s">
        <v>180</v>
      </c>
      <c r="B593" s="13" t="s">
        <v>24</v>
      </c>
      <c r="C593" s="13">
        <v>96500.0</v>
      </c>
      <c r="D593" s="14" t="str">
        <f t="shared" si="1"/>
        <v>Chq/OnlineDisplay/20221113/buy_one_get_one/5676</v>
      </c>
      <c r="E593" s="14" t="str">
        <f t="shared" si="2"/>
        <v>Chq/OnlineDisplay/20221113/buy_one_get_one/5676</v>
      </c>
      <c r="F593" s="14" t="str">
        <f t="shared" si="3"/>
        <v>Chq/Onlinedisplay/20221113/Buy_One_Get_One/5676</v>
      </c>
      <c r="G593" s="14" t="str">
        <f>IFERROR(__xludf.DUMMYFUNCTION("split(F593,""/"")"),"Chq")</f>
        <v>Chq</v>
      </c>
      <c r="H593" s="14" t="str">
        <f>IFERROR(__xludf.DUMMYFUNCTION("""COMPUTED_VALUE"""),"Onlinedisplay")</f>
        <v>Onlinedisplay</v>
      </c>
      <c r="I593" s="14">
        <f>IFERROR(__xludf.DUMMYFUNCTION("""COMPUTED_VALUE"""),2.0221113E7)</f>
        <v>20221113</v>
      </c>
      <c r="J593" s="14" t="str">
        <f>IFERROR(__xludf.DUMMYFUNCTION("""COMPUTED_VALUE"""),"Buy_One_Get_One")</f>
        <v>Buy_One_Get_One</v>
      </c>
      <c r="K593" s="14">
        <f>IFERROR(__xludf.DUMMYFUNCTION("""COMPUTED_VALUE"""),5676.0)</f>
        <v>5676</v>
      </c>
      <c r="L593" s="14" t="str">
        <f t="shared" si="4"/>
        <v>Onlinedisplay</v>
      </c>
      <c r="M593" s="14" t="str">
        <f t="shared" si="5"/>
        <v>CHQ</v>
      </c>
    </row>
    <row r="594">
      <c r="A594" s="8" t="s">
        <v>181</v>
      </c>
      <c r="B594" s="13" t="s">
        <v>24</v>
      </c>
      <c r="C594" s="13">
        <v>51200.0</v>
      </c>
      <c r="D594" s="14" t="str">
        <f t="shared" si="1"/>
        <v>Vfs/EmailMarketing/20221116/buy_one_get_one/4564</v>
      </c>
      <c r="E594" s="14" t="str">
        <f t="shared" si="2"/>
        <v>Vfs/EmailMarketing/20221116/buy_one_get_one/4564</v>
      </c>
      <c r="F594" s="14" t="str">
        <f t="shared" si="3"/>
        <v>Vfs/Emailmarketing/20221116/Buy_One_Get_One/4564</v>
      </c>
      <c r="G594" s="14" t="str">
        <f>IFERROR(__xludf.DUMMYFUNCTION("split(F594,""/"")"),"Vfs")</f>
        <v>Vfs</v>
      </c>
      <c r="H594" s="14" t="str">
        <f>IFERROR(__xludf.DUMMYFUNCTION("""COMPUTED_VALUE"""),"Emailmarketing")</f>
        <v>Emailmarketing</v>
      </c>
      <c r="I594" s="14">
        <f>IFERROR(__xludf.DUMMYFUNCTION("""COMPUTED_VALUE"""),2.0221116E7)</f>
        <v>20221116</v>
      </c>
      <c r="J594" s="14" t="str">
        <f>IFERROR(__xludf.DUMMYFUNCTION("""COMPUTED_VALUE"""),"Buy_One_Get_One")</f>
        <v>Buy_One_Get_One</v>
      </c>
      <c r="K594" s="14">
        <f>IFERROR(__xludf.DUMMYFUNCTION("""COMPUTED_VALUE"""),4564.0)</f>
        <v>4564</v>
      </c>
      <c r="L594" s="14" t="str">
        <f t="shared" si="4"/>
        <v>Emailmarketing</v>
      </c>
      <c r="M594" s="14" t="str">
        <f t="shared" si="5"/>
        <v>VFS</v>
      </c>
    </row>
    <row r="595">
      <c r="A595" s="8" t="s">
        <v>182</v>
      </c>
      <c r="B595" s="13" t="s">
        <v>24</v>
      </c>
      <c r="C595" s="13">
        <v>112600.0</v>
      </c>
      <c r="D595" s="14" t="str">
        <f t="shared" si="1"/>
        <v>Vin/SocialMedia/20221119/buy_one_get_one/4565</v>
      </c>
      <c r="E595" s="14" t="str">
        <f t="shared" si="2"/>
        <v>Vin/SocialMedia/20221119/buy_one_get_one/4565</v>
      </c>
      <c r="F595" s="14" t="str">
        <f t="shared" si="3"/>
        <v>Vin/Socialmedia/20221119/Buy_One_Get_One/4565</v>
      </c>
      <c r="G595" s="14" t="str">
        <f>IFERROR(__xludf.DUMMYFUNCTION("split(F595,""/"")"),"Vin")</f>
        <v>Vin</v>
      </c>
      <c r="H595" s="14" t="str">
        <f>IFERROR(__xludf.DUMMYFUNCTION("""COMPUTED_VALUE"""),"Socialmedia")</f>
        <v>Socialmedia</v>
      </c>
      <c r="I595" s="14">
        <f>IFERROR(__xludf.DUMMYFUNCTION("""COMPUTED_VALUE"""),2.0221119E7)</f>
        <v>20221119</v>
      </c>
      <c r="J595" s="14" t="str">
        <f>IFERROR(__xludf.DUMMYFUNCTION("""COMPUTED_VALUE"""),"Buy_One_Get_One")</f>
        <v>Buy_One_Get_One</v>
      </c>
      <c r="K595" s="14">
        <f>IFERROR(__xludf.DUMMYFUNCTION("""COMPUTED_VALUE"""),4565.0)</f>
        <v>4565</v>
      </c>
      <c r="L595" s="14" t="str">
        <f t="shared" si="4"/>
        <v>Socialmedia</v>
      </c>
      <c r="M595" s="14" t="str">
        <f t="shared" si="5"/>
        <v>VIN</v>
      </c>
    </row>
    <row r="596">
      <c r="A596" s="8" t="s">
        <v>183</v>
      </c>
      <c r="B596" s="13" t="s">
        <v>24</v>
      </c>
      <c r="C596" s="8">
        <v>10610.0</v>
      </c>
      <c r="D596" s="14" t="str">
        <f t="shared" si="1"/>
        <v>Chq/Offline/20221122/buy_one_get_one/4566</v>
      </c>
      <c r="E596" s="14" t="str">
        <f t="shared" si="2"/>
        <v>Chq/Offline/20221122/buy_one_get_one/4566</v>
      </c>
      <c r="F596" s="14" t="str">
        <f t="shared" si="3"/>
        <v>Chq/Offline/20221122/Buy_One_Get_One/4566</v>
      </c>
      <c r="G596" s="14" t="str">
        <f>IFERROR(__xludf.DUMMYFUNCTION("split(F596,""/"")"),"Chq")</f>
        <v>Chq</v>
      </c>
      <c r="H596" s="14" t="str">
        <f>IFERROR(__xludf.DUMMYFUNCTION("""COMPUTED_VALUE"""),"Offline")</f>
        <v>Offline</v>
      </c>
      <c r="I596" s="14">
        <f>IFERROR(__xludf.DUMMYFUNCTION("""COMPUTED_VALUE"""),2.0221122E7)</f>
        <v>20221122</v>
      </c>
      <c r="J596" s="14" t="str">
        <f>IFERROR(__xludf.DUMMYFUNCTION("""COMPUTED_VALUE"""),"Buy_One_Get_One")</f>
        <v>Buy_One_Get_One</v>
      </c>
      <c r="K596" s="14">
        <f>IFERROR(__xludf.DUMMYFUNCTION("""COMPUTED_VALUE"""),4566.0)</f>
        <v>4566</v>
      </c>
      <c r="L596" s="14" t="str">
        <f t="shared" si="4"/>
        <v>Offline</v>
      </c>
      <c r="M596" s="14" t="str">
        <f t="shared" si="5"/>
        <v>CHQ</v>
      </c>
    </row>
    <row r="597">
      <c r="A597" s="8" t="s">
        <v>184</v>
      </c>
      <c r="B597" s="13" t="s">
        <v>24</v>
      </c>
      <c r="C597" s="8">
        <v>10890.0</v>
      </c>
      <c r="D597" s="14" t="str">
        <f t="shared" si="1"/>
        <v>Vfs/AffiliateLink/20221125/buy_one_get_one/3455</v>
      </c>
      <c r="E597" s="14" t="str">
        <f t="shared" si="2"/>
        <v>Vfs/AffiliateLink/20221125/buy_one_get_one/3455</v>
      </c>
      <c r="F597" s="14" t="str">
        <f t="shared" si="3"/>
        <v>Vfs/Affiliatelink/20221125/Buy_One_Get_One/3455</v>
      </c>
      <c r="G597" s="14" t="str">
        <f>IFERROR(__xludf.DUMMYFUNCTION("split(F597,""/"")"),"Vfs")</f>
        <v>Vfs</v>
      </c>
      <c r="H597" s="14" t="str">
        <f>IFERROR(__xludf.DUMMYFUNCTION("""COMPUTED_VALUE"""),"Affiliatelink")</f>
        <v>Affiliatelink</v>
      </c>
      <c r="I597" s="14">
        <f>IFERROR(__xludf.DUMMYFUNCTION("""COMPUTED_VALUE"""),2.0221125E7)</f>
        <v>20221125</v>
      </c>
      <c r="J597" s="14" t="str">
        <f>IFERROR(__xludf.DUMMYFUNCTION("""COMPUTED_VALUE"""),"Buy_One_Get_One")</f>
        <v>Buy_One_Get_One</v>
      </c>
      <c r="K597" s="14">
        <f>IFERROR(__xludf.DUMMYFUNCTION("""COMPUTED_VALUE"""),3455.0)</f>
        <v>3455</v>
      </c>
      <c r="L597" s="14" t="str">
        <f t="shared" si="4"/>
        <v>Affiliatelink</v>
      </c>
      <c r="M597" s="14" t="str">
        <f t="shared" si="5"/>
        <v>VFS</v>
      </c>
    </row>
    <row r="598">
      <c r="A598" s="8" t="s">
        <v>185</v>
      </c>
      <c r="B598" s="13" t="s">
        <v>24</v>
      </c>
      <c r="C598" s="8">
        <v>12520.0</v>
      </c>
      <c r="D598" s="14" t="str">
        <f t="shared" si="1"/>
        <v>Neft/SearchEngine/20221128/buy_one_get_one/5666</v>
      </c>
      <c r="E598" s="14" t="str">
        <f t="shared" si="2"/>
        <v>Neft/SearchEngine/20221128/buy_one_get_one/5666</v>
      </c>
      <c r="F598" s="14" t="str">
        <f t="shared" si="3"/>
        <v>Neft/Searchengine/20221128/Buy_One_Get_One/5666</v>
      </c>
      <c r="G598" s="14" t="str">
        <f>IFERROR(__xludf.DUMMYFUNCTION("split(F598,""/"")"),"Neft")</f>
        <v>Neft</v>
      </c>
      <c r="H598" s="14" t="str">
        <f>IFERROR(__xludf.DUMMYFUNCTION("""COMPUTED_VALUE"""),"Searchengine")</f>
        <v>Searchengine</v>
      </c>
      <c r="I598" s="14">
        <f>IFERROR(__xludf.DUMMYFUNCTION("""COMPUTED_VALUE"""),2.0221128E7)</f>
        <v>20221128</v>
      </c>
      <c r="J598" s="14" t="str">
        <f>IFERROR(__xludf.DUMMYFUNCTION("""COMPUTED_VALUE"""),"Buy_One_Get_One")</f>
        <v>Buy_One_Get_One</v>
      </c>
      <c r="K598" s="14">
        <f>IFERROR(__xludf.DUMMYFUNCTION("""COMPUTED_VALUE"""),5666.0)</f>
        <v>5666</v>
      </c>
      <c r="L598" s="14" t="str">
        <f t="shared" si="4"/>
        <v>Searchengine</v>
      </c>
      <c r="M598" s="14" t="str">
        <f t="shared" si="5"/>
        <v>NEFT</v>
      </c>
    </row>
    <row r="599">
      <c r="A599" s="8" t="s">
        <v>186</v>
      </c>
      <c r="B599" s="13" t="s">
        <v>24</v>
      </c>
      <c r="C599" s="13">
        <v>38800.0</v>
      </c>
      <c r="D599" s="14" t="str">
        <f t="shared" si="1"/>
        <v>Chq/OnlineDisplay/20221101/Jeans_under_999/5676</v>
      </c>
      <c r="E599" s="14" t="str">
        <f t="shared" si="2"/>
        <v>Chq/OnlineDisplay/20221101/Jeans_under_999/5676</v>
      </c>
      <c r="F599" s="14" t="str">
        <f t="shared" si="3"/>
        <v>Chq/Onlinedisplay/20221101/Jeans_Under_999/5676</v>
      </c>
      <c r="G599" s="14" t="str">
        <f>IFERROR(__xludf.DUMMYFUNCTION("split(F599,""/"")"),"Chq")</f>
        <v>Chq</v>
      </c>
      <c r="H599" s="14" t="str">
        <f>IFERROR(__xludf.DUMMYFUNCTION("""COMPUTED_VALUE"""),"Onlinedisplay")</f>
        <v>Onlinedisplay</v>
      </c>
      <c r="I599" s="14">
        <f>IFERROR(__xludf.DUMMYFUNCTION("""COMPUTED_VALUE"""),2.0221101E7)</f>
        <v>20221101</v>
      </c>
      <c r="J599" s="14" t="str">
        <f>IFERROR(__xludf.DUMMYFUNCTION("""COMPUTED_VALUE"""),"Jeans_Under_999")</f>
        <v>Jeans_Under_999</v>
      </c>
      <c r="K599" s="14">
        <f>IFERROR(__xludf.DUMMYFUNCTION("""COMPUTED_VALUE"""),5676.0)</f>
        <v>5676</v>
      </c>
      <c r="L599" s="14" t="str">
        <f t="shared" si="4"/>
        <v>Onlinedisplay</v>
      </c>
      <c r="M599" s="14" t="str">
        <f t="shared" si="5"/>
        <v>CHQ</v>
      </c>
    </row>
    <row r="600">
      <c r="A600" s="8" t="s">
        <v>187</v>
      </c>
      <c r="B600" s="13" t="s">
        <v>24</v>
      </c>
      <c r="C600" s="13">
        <v>73300.0</v>
      </c>
      <c r="D600" s="14" t="str">
        <f t="shared" si="1"/>
        <v>Vfs/EmailMarketing/20221104/Jeans_under_999/4564</v>
      </c>
      <c r="E600" s="14" t="str">
        <f t="shared" si="2"/>
        <v>Vfs/EmailMarketing/20221104/Jeans_under_999/4564</v>
      </c>
      <c r="F600" s="14" t="str">
        <f t="shared" si="3"/>
        <v>Vfs/Emailmarketing/20221104/Jeans_Under_999/4564</v>
      </c>
      <c r="G600" s="14" t="str">
        <f>IFERROR(__xludf.DUMMYFUNCTION("split(F600,""/"")"),"Vfs")</f>
        <v>Vfs</v>
      </c>
      <c r="H600" s="14" t="str">
        <f>IFERROR(__xludf.DUMMYFUNCTION("""COMPUTED_VALUE"""),"Emailmarketing")</f>
        <v>Emailmarketing</v>
      </c>
      <c r="I600" s="14">
        <f>IFERROR(__xludf.DUMMYFUNCTION("""COMPUTED_VALUE"""),2.0221104E7)</f>
        <v>20221104</v>
      </c>
      <c r="J600" s="14" t="str">
        <f>IFERROR(__xludf.DUMMYFUNCTION("""COMPUTED_VALUE"""),"Jeans_Under_999")</f>
        <v>Jeans_Under_999</v>
      </c>
      <c r="K600" s="14">
        <f>IFERROR(__xludf.DUMMYFUNCTION("""COMPUTED_VALUE"""),4564.0)</f>
        <v>4564</v>
      </c>
      <c r="L600" s="14" t="str">
        <f t="shared" si="4"/>
        <v>Emailmarketing</v>
      </c>
      <c r="M600" s="14" t="str">
        <f t="shared" si="5"/>
        <v>VFS</v>
      </c>
    </row>
    <row r="601">
      <c r="A601" s="8" t="s">
        <v>188</v>
      </c>
      <c r="B601" s="13" t="s">
        <v>24</v>
      </c>
      <c r="C601" s="13">
        <v>62900.0</v>
      </c>
      <c r="D601" s="14" t="str">
        <f t="shared" si="1"/>
        <v>Vin/SocialMedia/20221107/Jeans_under_999/4565</v>
      </c>
      <c r="E601" s="14" t="str">
        <f t="shared" si="2"/>
        <v>Vin/SocialMedia/20221107/Jeans_under_999/4565</v>
      </c>
      <c r="F601" s="14" t="str">
        <f t="shared" si="3"/>
        <v>Vin/Socialmedia/20221107/Jeans_Under_999/4565</v>
      </c>
      <c r="G601" s="14" t="str">
        <f>IFERROR(__xludf.DUMMYFUNCTION("split(F601,""/"")"),"Vin")</f>
        <v>Vin</v>
      </c>
      <c r="H601" s="14" t="str">
        <f>IFERROR(__xludf.DUMMYFUNCTION("""COMPUTED_VALUE"""),"Socialmedia")</f>
        <v>Socialmedia</v>
      </c>
      <c r="I601" s="14">
        <f>IFERROR(__xludf.DUMMYFUNCTION("""COMPUTED_VALUE"""),2.0221107E7)</f>
        <v>20221107</v>
      </c>
      <c r="J601" s="14" t="str">
        <f>IFERROR(__xludf.DUMMYFUNCTION("""COMPUTED_VALUE"""),"Jeans_Under_999")</f>
        <v>Jeans_Under_999</v>
      </c>
      <c r="K601" s="14">
        <f>IFERROR(__xludf.DUMMYFUNCTION("""COMPUTED_VALUE"""),4565.0)</f>
        <v>4565</v>
      </c>
      <c r="L601" s="14" t="str">
        <f t="shared" si="4"/>
        <v>Socialmedia</v>
      </c>
      <c r="M601" s="14" t="str">
        <f t="shared" si="5"/>
        <v>VIN</v>
      </c>
    </row>
    <row r="602">
      <c r="A602" s="8" t="s">
        <v>189</v>
      </c>
      <c r="B602" s="13" t="s">
        <v>24</v>
      </c>
      <c r="C602" s="13">
        <v>55600.0</v>
      </c>
      <c r="D602" s="14" t="str">
        <f t="shared" si="1"/>
        <v>Neft/Offline/20221110/Jeans_under_999/4566</v>
      </c>
      <c r="E602" s="14" t="str">
        <f t="shared" si="2"/>
        <v>Neft/Offline/20221110/Jeans_under_999/4566</v>
      </c>
      <c r="F602" s="14" t="str">
        <f t="shared" si="3"/>
        <v>Neft/Offline/20221110/Jeans_Under_999/4566</v>
      </c>
      <c r="G602" s="14" t="str">
        <f>IFERROR(__xludf.DUMMYFUNCTION("split(F602,""/"")"),"Neft")</f>
        <v>Neft</v>
      </c>
      <c r="H602" s="14" t="str">
        <f>IFERROR(__xludf.DUMMYFUNCTION("""COMPUTED_VALUE"""),"Offline")</f>
        <v>Offline</v>
      </c>
      <c r="I602" s="14">
        <f>IFERROR(__xludf.DUMMYFUNCTION("""COMPUTED_VALUE"""),2.022111E7)</f>
        <v>20221110</v>
      </c>
      <c r="J602" s="14" t="str">
        <f>IFERROR(__xludf.DUMMYFUNCTION("""COMPUTED_VALUE"""),"Jeans_Under_999")</f>
        <v>Jeans_Under_999</v>
      </c>
      <c r="K602" s="14">
        <f>IFERROR(__xludf.DUMMYFUNCTION("""COMPUTED_VALUE"""),4566.0)</f>
        <v>4566</v>
      </c>
      <c r="L602" s="14" t="str">
        <f t="shared" si="4"/>
        <v>Offline</v>
      </c>
      <c r="M602" s="14" t="str">
        <f t="shared" si="5"/>
        <v>NEFT</v>
      </c>
    </row>
    <row r="603">
      <c r="A603" s="8" t="s">
        <v>190</v>
      </c>
      <c r="B603" s="13" t="s">
        <v>24</v>
      </c>
      <c r="C603" s="13">
        <v>79300.0</v>
      </c>
      <c r="D603" s="14" t="str">
        <f t="shared" si="1"/>
        <v>Chq/AffiliateLink/20221113/Jeans_under_999/3455</v>
      </c>
      <c r="E603" s="14" t="str">
        <f t="shared" si="2"/>
        <v>Chq/AffiliateLink/20221113/Jeans_under_999/3455</v>
      </c>
      <c r="F603" s="14" t="str">
        <f t="shared" si="3"/>
        <v>Chq/Affiliatelink/20221113/Jeans_Under_999/3455</v>
      </c>
      <c r="G603" s="14" t="str">
        <f>IFERROR(__xludf.DUMMYFUNCTION("split(F603,""/"")"),"Chq")</f>
        <v>Chq</v>
      </c>
      <c r="H603" s="14" t="str">
        <f>IFERROR(__xludf.DUMMYFUNCTION("""COMPUTED_VALUE"""),"Affiliatelink")</f>
        <v>Affiliatelink</v>
      </c>
      <c r="I603" s="14">
        <f>IFERROR(__xludf.DUMMYFUNCTION("""COMPUTED_VALUE"""),2.0221113E7)</f>
        <v>20221113</v>
      </c>
      <c r="J603" s="14" t="str">
        <f>IFERROR(__xludf.DUMMYFUNCTION("""COMPUTED_VALUE"""),"Jeans_Under_999")</f>
        <v>Jeans_Under_999</v>
      </c>
      <c r="K603" s="14">
        <f>IFERROR(__xludf.DUMMYFUNCTION("""COMPUTED_VALUE"""),3455.0)</f>
        <v>3455</v>
      </c>
      <c r="L603" s="14" t="str">
        <f t="shared" si="4"/>
        <v>Affiliatelink</v>
      </c>
      <c r="M603" s="14" t="str">
        <f t="shared" si="5"/>
        <v>CHQ</v>
      </c>
    </row>
    <row r="604">
      <c r="A604" s="8" t="s">
        <v>191</v>
      </c>
      <c r="B604" s="13" t="s">
        <v>24</v>
      </c>
      <c r="C604" s="13">
        <v>66400.0</v>
      </c>
      <c r="D604" s="14" t="str">
        <f t="shared" si="1"/>
        <v>Vfs/SearchEngine/20221116/Jeans_under_999/5666</v>
      </c>
      <c r="E604" s="14" t="str">
        <f t="shared" si="2"/>
        <v>Vfs/SearchEngine/20221116/Jeans_under_999/5666</v>
      </c>
      <c r="F604" s="14" t="str">
        <f t="shared" si="3"/>
        <v>Vfs/Searchengine/20221116/Jeans_Under_999/5666</v>
      </c>
      <c r="G604" s="14" t="str">
        <f>IFERROR(__xludf.DUMMYFUNCTION("split(F604,""/"")"),"Vfs")</f>
        <v>Vfs</v>
      </c>
      <c r="H604" s="14" t="str">
        <f>IFERROR(__xludf.DUMMYFUNCTION("""COMPUTED_VALUE"""),"Searchengine")</f>
        <v>Searchengine</v>
      </c>
      <c r="I604" s="14">
        <f>IFERROR(__xludf.DUMMYFUNCTION("""COMPUTED_VALUE"""),2.0221116E7)</f>
        <v>20221116</v>
      </c>
      <c r="J604" s="14" t="str">
        <f>IFERROR(__xludf.DUMMYFUNCTION("""COMPUTED_VALUE"""),"Jeans_Under_999")</f>
        <v>Jeans_Under_999</v>
      </c>
      <c r="K604" s="14">
        <f>IFERROR(__xludf.DUMMYFUNCTION("""COMPUTED_VALUE"""),5666.0)</f>
        <v>5666</v>
      </c>
      <c r="L604" s="14" t="str">
        <f t="shared" si="4"/>
        <v>Searchengine</v>
      </c>
      <c r="M604" s="14" t="str">
        <f t="shared" si="5"/>
        <v>VFS</v>
      </c>
    </row>
    <row r="605">
      <c r="A605" s="8" t="s">
        <v>192</v>
      </c>
      <c r="B605" s="13" t="s">
        <v>25</v>
      </c>
      <c r="C605" s="13">
        <v>49500.0</v>
      </c>
      <c r="D605" s="14" t="str">
        <f t="shared" si="1"/>
        <v>Vin/OnlineDisplay/20221219/premium_tshirt/5676</v>
      </c>
      <c r="E605" s="14" t="str">
        <f t="shared" si="2"/>
        <v>Vin/OnlineDisplay/20221219/premium_tshirt/5676</v>
      </c>
      <c r="F605" s="14" t="str">
        <f t="shared" si="3"/>
        <v>Vin/Onlinedisplay/20221219/Premium_Tshirt/5676</v>
      </c>
      <c r="G605" s="14" t="str">
        <f>IFERROR(__xludf.DUMMYFUNCTION("split(F605,""/"")"),"Vin")</f>
        <v>Vin</v>
      </c>
      <c r="H605" s="14" t="str">
        <f>IFERROR(__xludf.DUMMYFUNCTION("""COMPUTED_VALUE"""),"Onlinedisplay")</f>
        <v>Onlinedisplay</v>
      </c>
      <c r="I605" s="14">
        <f>IFERROR(__xludf.DUMMYFUNCTION("""COMPUTED_VALUE"""),2.0221219E7)</f>
        <v>20221219</v>
      </c>
      <c r="J605" s="14" t="str">
        <f>IFERROR(__xludf.DUMMYFUNCTION("""COMPUTED_VALUE"""),"Premium_Tshirt")</f>
        <v>Premium_Tshirt</v>
      </c>
      <c r="K605" s="14">
        <f>IFERROR(__xludf.DUMMYFUNCTION("""COMPUTED_VALUE"""),5676.0)</f>
        <v>5676</v>
      </c>
      <c r="L605" s="14" t="str">
        <f t="shared" si="4"/>
        <v>Onlinedisplay</v>
      </c>
      <c r="M605" s="14" t="str">
        <f t="shared" si="5"/>
        <v>VIN</v>
      </c>
    </row>
    <row r="606">
      <c r="A606" s="8" t="s">
        <v>193</v>
      </c>
      <c r="B606" s="13" t="s">
        <v>25</v>
      </c>
      <c r="C606" s="8">
        <v>10700.0</v>
      </c>
      <c r="D606" s="14" t="str">
        <f t="shared" si="1"/>
        <v>Chq/EmailMarketing/20221222/premium_tshirt/4564</v>
      </c>
      <c r="E606" s="14" t="str">
        <f t="shared" si="2"/>
        <v>Chq/EmailMarketing/20221222/premium_tshirt/4564</v>
      </c>
      <c r="F606" s="14" t="str">
        <f t="shared" si="3"/>
        <v>Chq/Emailmarketing/20221222/Premium_Tshirt/4564</v>
      </c>
      <c r="G606" s="14" t="str">
        <f>IFERROR(__xludf.DUMMYFUNCTION("split(F606,""/"")"),"Chq")</f>
        <v>Chq</v>
      </c>
      <c r="H606" s="14" t="str">
        <f>IFERROR(__xludf.DUMMYFUNCTION("""COMPUTED_VALUE"""),"Emailmarketing")</f>
        <v>Emailmarketing</v>
      </c>
      <c r="I606" s="14">
        <f>IFERROR(__xludf.DUMMYFUNCTION("""COMPUTED_VALUE"""),2.0221222E7)</f>
        <v>20221222</v>
      </c>
      <c r="J606" s="14" t="str">
        <f>IFERROR(__xludf.DUMMYFUNCTION("""COMPUTED_VALUE"""),"Premium_Tshirt")</f>
        <v>Premium_Tshirt</v>
      </c>
      <c r="K606" s="14">
        <f>IFERROR(__xludf.DUMMYFUNCTION("""COMPUTED_VALUE"""),4564.0)</f>
        <v>4564</v>
      </c>
      <c r="L606" s="14" t="str">
        <f t="shared" si="4"/>
        <v>Emailmarketing</v>
      </c>
      <c r="M606" s="14" t="str">
        <f t="shared" si="5"/>
        <v>CHQ</v>
      </c>
    </row>
    <row r="607">
      <c r="A607" s="8" t="s">
        <v>194</v>
      </c>
      <c r="B607" s="13" t="s">
        <v>25</v>
      </c>
      <c r="C607" s="13">
        <v>77300.0</v>
      </c>
      <c r="D607" s="14" t="str">
        <f t="shared" si="1"/>
        <v>Vfs/SocialMedia/20221225/premium_tshirt/4565</v>
      </c>
      <c r="E607" s="14" t="str">
        <f t="shared" si="2"/>
        <v>Vfs/SocialMedia/20221225/premium_tshirt/4565</v>
      </c>
      <c r="F607" s="14" t="str">
        <f t="shared" si="3"/>
        <v>Vfs/Socialmedia/20221225/Premium_Tshirt/4565</v>
      </c>
      <c r="G607" s="14" t="str">
        <f>IFERROR(__xludf.DUMMYFUNCTION("split(F607,""/"")"),"Vfs")</f>
        <v>Vfs</v>
      </c>
      <c r="H607" s="14" t="str">
        <f>IFERROR(__xludf.DUMMYFUNCTION("""COMPUTED_VALUE"""),"Socialmedia")</f>
        <v>Socialmedia</v>
      </c>
      <c r="I607" s="14">
        <f>IFERROR(__xludf.DUMMYFUNCTION("""COMPUTED_VALUE"""),2.0221225E7)</f>
        <v>20221225</v>
      </c>
      <c r="J607" s="14" t="str">
        <f>IFERROR(__xludf.DUMMYFUNCTION("""COMPUTED_VALUE"""),"Premium_Tshirt")</f>
        <v>Premium_Tshirt</v>
      </c>
      <c r="K607" s="14">
        <f>IFERROR(__xludf.DUMMYFUNCTION("""COMPUTED_VALUE"""),4565.0)</f>
        <v>4565</v>
      </c>
      <c r="L607" s="14" t="str">
        <f t="shared" si="4"/>
        <v>Socialmedia</v>
      </c>
      <c r="M607" s="14" t="str">
        <f t="shared" si="5"/>
        <v>VFS</v>
      </c>
    </row>
    <row r="608">
      <c r="A608" s="8" t="s">
        <v>195</v>
      </c>
      <c r="B608" s="13" t="s">
        <v>25</v>
      </c>
      <c r="C608" s="13">
        <v>42700.0</v>
      </c>
      <c r="D608" s="14" t="str">
        <f t="shared" si="1"/>
        <v>Neft/Offline/20221228/premium_tshirt/4566</v>
      </c>
      <c r="E608" s="14" t="str">
        <f t="shared" si="2"/>
        <v>Neft/Offline/20221228/premium_tshirt/4566</v>
      </c>
      <c r="F608" s="14" t="str">
        <f t="shared" si="3"/>
        <v>Neft/Offline/20221228/Premium_Tshirt/4566</v>
      </c>
      <c r="G608" s="14" t="str">
        <f>IFERROR(__xludf.DUMMYFUNCTION("split(F608,""/"")"),"Neft")</f>
        <v>Neft</v>
      </c>
      <c r="H608" s="14" t="str">
        <f>IFERROR(__xludf.DUMMYFUNCTION("""COMPUTED_VALUE"""),"Offline")</f>
        <v>Offline</v>
      </c>
      <c r="I608" s="14">
        <f>IFERROR(__xludf.DUMMYFUNCTION("""COMPUTED_VALUE"""),2.0221228E7)</f>
        <v>20221228</v>
      </c>
      <c r="J608" s="14" t="str">
        <f>IFERROR(__xludf.DUMMYFUNCTION("""COMPUTED_VALUE"""),"Premium_Tshirt")</f>
        <v>Premium_Tshirt</v>
      </c>
      <c r="K608" s="14">
        <f>IFERROR(__xludf.DUMMYFUNCTION("""COMPUTED_VALUE"""),4566.0)</f>
        <v>4566</v>
      </c>
      <c r="L608" s="14" t="str">
        <f t="shared" si="4"/>
        <v>Offline</v>
      </c>
      <c r="M608" s="14" t="str">
        <f t="shared" si="5"/>
        <v>NEFT</v>
      </c>
    </row>
    <row r="609">
      <c r="A609" s="8" t="s">
        <v>196</v>
      </c>
      <c r="B609" s="13" t="s">
        <v>25</v>
      </c>
      <c r="C609" s="13">
        <v>71600.0</v>
      </c>
      <c r="D609" s="14" t="str">
        <f t="shared" si="1"/>
        <v>Chq/AffiliateLink/20221201/premium_tshirt/3455</v>
      </c>
      <c r="E609" s="14" t="str">
        <f t="shared" si="2"/>
        <v>Chq/AffiliateLink/20221201/premium_tshirt/3455</v>
      </c>
      <c r="F609" s="14" t="str">
        <f t="shared" si="3"/>
        <v>Chq/Affiliatelink/20221201/Premium_Tshirt/3455</v>
      </c>
      <c r="G609" s="14" t="str">
        <f>IFERROR(__xludf.DUMMYFUNCTION("split(F609,""/"")"),"Chq")</f>
        <v>Chq</v>
      </c>
      <c r="H609" s="14" t="str">
        <f>IFERROR(__xludf.DUMMYFUNCTION("""COMPUTED_VALUE"""),"Affiliatelink")</f>
        <v>Affiliatelink</v>
      </c>
      <c r="I609" s="14">
        <f>IFERROR(__xludf.DUMMYFUNCTION("""COMPUTED_VALUE"""),2.0221201E7)</f>
        <v>20221201</v>
      </c>
      <c r="J609" s="14" t="str">
        <f>IFERROR(__xludf.DUMMYFUNCTION("""COMPUTED_VALUE"""),"Premium_Tshirt")</f>
        <v>Premium_Tshirt</v>
      </c>
      <c r="K609" s="14">
        <f>IFERROR(__xludf.DUMMYFUNCTION("""COMPUTED_VALUE"""),3455.0)</f>
        <v>3455</v>
      </c>
      <c r="L609" s="14" t="str">
        <f t="shared" si="4"/>
        <v>Affiliatelink</v>
      </c>
      <c r="M609" s="14" t="str">
        <f t="shared" si="5"/>
        <v>CHQ</v>
      </c>
    </row>
    <row r="610">
      <c r="A610" s="8" t="s">
        <v>197</v>
      </c>
      <c r="B610" s="13" t="s">
        <v>25</v>
      </c>
      <c r="C610" s="13">
        <v>56800.0</v>
      </c>
      <c r="D610" s="14" t="str">
        <f t="shared" si="1"/>
        <v>Vfs/SearchEngine/20221204/premium_tshirt/5666</v>
      </c>
      <c r="E610" s="14" t="str">
        <f t="shared" si="2"/>
        <v>Vfs/SearchEngine/20221204/premium_tshirt/5666</v>
      </c>
      <c r="F610" s="14" t="str">
        <f t="shared" si="3"/>
        <v>Vfs/Searchengine/20221204/Premium_Tshirt/5666</v>
      </c>
      <c r="G610" s="14" t="str">
        <f>IFERROR(__xludf.DUMMYFUNCTION("split(F610,""/"")"),"Vfs")</f>
        <v>Vfs</v>
      </c>
      <c r="H610" s="14" t="str">
        <f>IFERROR(__xludf.DUMMYFUNCTION("""COMPUTED_VALUE"""),"Searchengine")</f>
        <v>Searchengine</v>
      </c>
      <c r="I610" s="14">
        <f>IFERROR(__xludf.DUMMYFUNCTION("""COMPUTED_VALUE"""),2.0221204E7)</f>
        <v>20221204</v>
      </c>
      <c r="J610" s="14" t="str">
        <f>IFERROR(__xludf.DUMMYFUNCTION("""COMPUTED_VALUE"""),"Premium_Tshirt")</f>
        <v>Premium_Tshirt</v>
      </c>
      <c r="K610" s="14">
        <f>IFERROR(__xludf.DUMMYFUNCTION("""COMPUTED_VALUE"""),5666.0)</f>
        <v>5666</v>
      </c>
      <c r="L610" s="14" t="str">
        <f t="shared" si="4"/>
        <v>Searchengine</v>
      </c>
      <c r="M610" s="14" t="str">
        <f t="shared" si="5"/>
        <v>VFS</v>
      </c>
    </row>
    <row r="611">
      <c r="A611" s="8" t="s">
        <v>198</v>
      </c>
      <c r="B611" s="13" t="s">
        <v>25</v>
      </c>
      <c r="C611" s="13">
        <v>77400.0</v>
      </c>
      <c r="D611" s="14" t="str">
        <f t="shared" si="1"/>
        <v>Vin/OnlineDisplay/20221207/Sales_60%/5676</v>
      </c>
      <c r="E611" s="14" t="str">
        <f t="shared" si="2"/>
        <v>Vin/OnlineDisplay/20221207/Sales_60%/5676</v>
      </c>
      <c r="F611" s="14" t="str">
        <f t="shared" si="3"/>
        <v>Vin/Onlinedisplay/20221207/Sales_60%/5676</v>
      </c>
      <c r="G611" s="14" t="str">
        <f>IFERROR(__xludf.DUMMYFUNCTION("split(F611,""/"")"),"Vin")</f>
        <v>Vin</v>
      </c>
      <c r="H611" s="14" t="str">
        <f>IFERROR(__xludf.DUMMYFUNCTION("""COMPUTED_VALUE"""),"Onlinedisplay")</f>
        <v>Onlinedisplay</v>
      </c>
      <c r="I611" s="14">
        <f>IFERROR(__xludf.DUMMYFUNCTION("""COMPUTED_VALUE"""),2.0221207E7)</f>
        <v>20221207</v>
      </c>
      <c r="J611" s="14" t="str">
        <f>IFERROR(__xludf.DUMMYFUNCTION("""COMPUTED_VALUE"""),"Sales_60%")</f>
        <v>Sales_60%</v>
      </c>
      <c r="K611" s="14">
        <f>IFERROR(__xludf.DUMMYFUNCTION("""COMPUTED_VALUE"""),5676.0)</f>
        <v>5676</v>
      </c>
      <c r="L611" s="14" t="str">
        <f t="shared" si="4"/>
        <v>Onlinedisplay</v>
      </c>
      <c r="M611" s="14" t="str">
        <f t="shared" si="5"/>
        <v>VIN</v>
      </c>
    </row>
    <row r="612">
      <c r="A612" s="8" t="s">
        <v>199</v>
      </c>
      <c r="B612" s="13" t="s">
        <v>25</v>
      </c>
      <c r="C612" s="13">
        <v>76600.0</v>
      </c>
      <c r="D612" s="14" t="str">
        <f t="shared" si="1"/>
        <v>Neft/EmailMarketing/20221210/Sales_60%/4564</v>
      </c>
      <c r="E612" s="14" t="str">
        <f t="shared" si="2"/>
        <v>Neft/EmailMarketing/20221210/Sales_60%/4564</v>
      </c>
      <c r="F612" s="14" t="str">
        <f t="shared" si="3"/>
        <v>Neft/Emailmarketing/20221210/Sales_60%/4564</v>
      </c>
      <c r="G612" s="14" t="str">
        <f>IFERROR(__xludf.DUMMYFUNCTION("split(F612,""/"")"),"Neft")</f>
        <v>Neft</v>
      </c>
      <c r="H612" s="14" t="str">
        <f>IFERROR(__xludf.DUMMYFUNCTION("""COMPUTED_VALUE"""),"Emailmarketing")</f>
        <v>Emailmarketing</v>
      </c>
      <c r="I612" s="14">
        <f>IFERROR(__xludf.DUMMYFUNCTION("""COMPUTED_VALUE"""),2.022121E7)</f>
        <v>20221210</v>
      </c>
      <c r="J612" s="14" t="str">
        <f>IFERROR(__xludf.DUMMYFUNCTION("""COMPUTED_VALUE"""),"Sales_60%")</f>
        <v>Sales_60%</v>
      </c>
      <c r="K612" s="14">
        <f>IFERROR(__xludf.DUMMYFUNCTION("""COMPUTED_VALUE"""),4564.0)</f>
        <v>4564</v>
      </c>
      <c r="L612" s="14" t="str">
        <f t="shared" si="4"/>
        <v>Emailmarketing</v>
      </c>
      <c r="M612" s="14" t="str">
        <f t="shared" si="5"/>
        <v>NEFT</v>
      </c>
    </row>
    <row r="613">
      <c r="A613" s="8" t="s">
        <v>200</v>
      </c>
      <c r="B613" s="13" t="s">
        <v>25</v>
      </c>
      <c r="C613" s="8">
        <v>17300.0</v>
      </c>
      <c r="D613" s="14" t="str">
        <f t="shared" si="1"/>
        <v>Chq/SocialMedia/20221213/Sales_60%/4565</v>
      </c>
      <c r="E613" s="14" t="str">
        <f t="shared" si="2"/>
        <v>Chq/SocialMedia/20221213/Sales_60%/4565</v>
      </c>
      <c r="F613" s="14" t="str">
        <f t="shared" si="3"/>
        <v>Chq/Socialmedia/20221213/Sales_60%/4565</v>
      </c>
      <c r="G613" s="14" t="str">
        <f>IFERROR(__xludf.DUMMYFUNCTION("split(F613,""/"")"),"Chq")</f>
        <v>Chq</v>
      </c>
      <c r="H613" s="14" t="str">
        <f>IFERROR(__xludf.DUMMYFUNCTION("""COMPUTED_VALUE"""),"Socialmedia")</f>
        <v>Socialmedia</v>
      </c>
      <c r="I613" s="14">
        <f>IFERROR(__xludf.DUMMYFUNCTION("""COMPUTED_VALUE"""),2.0221213E7)</f>
        <v>20221213</v>
      </c>
      <c r="J613" s="14" t="str">
        <f>IFERROR(__xludf.DUMMYFUNCTION("""COMPUTED_VALUE"""),"Sales_60%")</f>
        <v>Sales_60%</v>
      </c>
      <c r="K613" s="14">
        <f>IFERROR(__xludf.DUMMYFUNCTION("""COMPUTED_VALUE"""),4565.0)</f>
        <v>4565</v>
      </c>
      <c r="L613" s="14" t="str">
        <f t="shared" si="4"/>
        <v>Socialmedia</v>
      </c>
      <c r="M613" s="14" t="str">
        <f t="shared" si="5"/>
        <v>CHQ</v>
      </c>
    </row>
    <row r="614">
      <c r="A614" s="8" t="s">
        <v>201</v>
      </c>
      <c r="B614" s="13" t="s">
        <v>25</v>
      </c>
      <c r="C614" s="13">
        <v>77000.0</v>
      </c>
      <c r="D614" s="14" t="str">
        <f t="shared" si="1"/>
        <v>Vfs/Offline/20221216/Sales_60%/4566</v>
      </c>
      <c r="E614" s="14" t="str">
        <f t="shared" si="2"/>
        <v>Vfs/Offline/20221216/Sales_60%/4566</v>
      </c>
      <c r="F614" s="14" t="str">
        <f t="shared" si="3"/>
        <v>Vfs/Offline/20221216/Sales_60%/4566</v>
      </c>
      <c r="G614" s="14" t="str">
        <f>IFERROR(__xludf.DUMMYFUNCTION("split(F614,""/"")"),"Vfs")</f>
        <v>Vfs</v>
      </c>
      <c r="H614" s="14" t="str">
        <f>IFERROR(__xludf.DUMMYFUNCTION("""COMPUTED_VALUE"""),"Offline")</f>
        <v>Offline</v>
      </c>
      <c r="I614" s="14">
        <f>IFERROR(__xludf.DUMMYFUNCTION("""COMPUTED_VALUE"""),2.0221216E7)</f>
        <v>20221216</v>
      </c>
      <c r="J614" s="14" t="str">
        <f>IFERROR(__xludf.DUMMYFUNCTION("""COMPUTED_VALUE"""),"Sales_60%")</f>
        <v>Sales_60%</v>
      </c>
      <c r="K614" s="14">
        <f>IFERROR(__xludf.DUMMYFUNCTION("""COMPUTED_VALUE"""),4566.0)</f>
        <v>4566</v>
      </c>
      <c r="L614" s="14" t="str">
        <f t="shared" si="4"/>
        <v>Offline</v>
      </c>
      <c r="M614" s="14" t="str">
        <f t="shared" si="5"/>
        <v>VFS</v>
      </c>
    </row>
    <row r="615">
      <c r="A615" s="8" t="s">
        <v>202</v>
      </c>
      <c r="B615" s="13" t="s">
        <v>25</v>
      </c>
      <c r="C615" s="8">
        <v>13100.0</v>
      </c>
      <c r="D615" s="14" t="str">
        <f t="shared" si="1"/>
        <v>Vin/AffiliateLink/20221219/Sales_60%/3455</v>
      </c>
      <c r="E615" s="14" t="str">
        <f t="shared" si="2"/>
        <v>Vin/AffiliateLink/20221219/Sales_60%/3455</v>
      </c>
      <c r="F615" s="14" t="str">
        <f t="shared" si="3"/>
        <v>Vin/Affiliatelink/20221219/Sales_60%/3455</v>
      </c>
      <c r="G615" s="14" t="str">
        <f>IFERROR(__xludf.DUMMYFUNCTION("split(F615,""/"")"),"Vin")</f>
        <v>Vin</v>
      </c>
      <c r="H615" s="14" t="str">
        <f>IFERROR(__xludf.DUMMYFUNCTION("""COMPUTED_VALUE"""),"Affiliatelink")</f>
        <v>Affiliatelink</v>
      </c>
      <c r="I615" s="14">
        <f>IFERROR(__xludf.DUMMYFUNCTION("""COMPUTED_VALUE"""),2.0221219E7)</f>
        <v>20221219</v>
      </c>
      <c r="J615" s="14" t="str">
        <f>IFERROR(__xludf.DUMMYFUNCTION("""COMPUTED_VALUE"""),"Sales_60%")</f>
        <v>Sales_60%</v>
      </c>
      <c r="K615" s="14">
        <f>IFERROR(__xludf.DUMMYFUNCTION("""COMPUTED_VALUE"""),3455.0)</f>
        <v>3455</v>
      </c>
      <c r="L615" s="14" t="str">
        <f t="shared" si="4"/>
        <v>Affiliatelink</v>
      </c>
      <c r="M615" s="14" t="str">
        <f t="shared" si="5"/>
        <v>VIN</v>
      </c>
    </row>
    <row r="616">
      <c r="A616" s="8" t="s">
        <v>203</v>
      </c>
      <c r="B616" s="13" t="s">
        <v>25</v>
      </c>
      <c r="C616" s="13">
        <v>98400.0</v>
      </c>
      <c r="D616" s="14" t="str">
        <f t="shared" si="1"/>
        <v>Chq/SearchEngine/20221222/Sales_60%/5666</v>
      </c>
      <c r="E616" s="14" t="str">
        <f t="shared" si="2"/>
        <v>Chq/SearchEngine/20221222/Sales_60%/5666</v>
      </c>
      <c r="F616" s="14" t="str">
        <f t="shared" si="3"/>
        <v>Chq/Searchengine/20221222/Sales_60%/5666</v>
      </c>
      <c r="G616" s="14" t="str">
        <f>IFERROR(__xludf.DUMMYFUNCTION("split(F616,""/"")"),"Chq")</f>
        <v>Chq</v>
      </c>
      <c r="H616" s="14" t="str">
        <f>IFERROR(__xludf.DUMMYFUNCTION("""COMPUTED_VALUE"""),"Searchengine")</f>
        <v>Searchengine</v>
      </c>
      <c r="I616" s="14">
        <f>IFERROR(__xludf.DUMMYFUNCTION("""COMPUTED_VALUE"""),2.0221222E7)</f>
        <v>20221222</v>
      </c>
      <c r="J616" s="14" t="str">
        <f>IFERROR(__xludf.DUMMYFUNCTION("""COMPUTED_VALUE"""),"Sales_60%")</f>
        <v>Sales_60%</v>
      </c>
      <c r="K616" s="14">
        <f>IFERROR(__xludf.DUMMYFUNCTION("""COMPUTED_VALUE"""),5666.0)</f>
        <v>5666</v>
      </c>
      <c r="L616" s="14" t="str">
        <f t="shared" si="4"/>
        <v>Searchengine</v>
      </c>
      <c r="M616" s="14" t="str">
        <f t="shared" si="5"/>
        <v>CHQ</v>
      </c>
    </row>
    <row r="617">
      <c r="A617" s="8" t="s">
        <v>204</v>
      </c>
      <c r="B617" s="13" t="s">
        <v>25</v>
      </c>
      <c r="C617" s="8">
        <v>10200.0</v>
      </c>
      <c r="D617" s="14" t="str">
        <f t="shared" si="1"/>
        <v>Vfs/OnlineDisplay/20221225/premium_quality_shoes/5676</v>
      </c>
      <c r="E617" s="14" t="str">
        <f t="shared" si="2"/>
        <v>Vfs/OnlineDisplay/20221225/premium_quality_shoes/5676</v>
      </c>
      <c r="F617" s="14" t="str">
        <f t="shared" si="3"/>
        <v>Vfs/Onlinedisplay/20221225/Premium_Quality_Shoes/5676</v>
      </c>
      <c r="G617" s="14" t="str">
        <f>IFERROR(__xludf.DUMMYFUNCTION("split(F617,""/"")"),"Vfs")</f>
        <v>Vfs</v>
      </c>
      <c r="H617" s="14" t="str">
        <f>IFERROR(__xludf.DUMMYFUNCTION("""COMPUTED_VALUE"""),"Onlinedisplay")</f>
        <v>Onlinedisplay</v>
      </c>
      <c r="I617" s="14">
        <f>IFERROR(__xludf.DUMMYFUNCTION("""COMPUTED_VALUE"""),2.0221225E7)</f>
        <v>20221225</v>
      </c>
      <c r="J617" s="14" t="str">
        <f>IFERROR(__xludf.DUMMYFUNCTION("""COMPUTED_VALUE"""),"Premium_Quality_Shoes")</f>
        <v>Premium_Quality_Shoes</v>
      </c>
      <c r="K617" s="14">
        <f>IFERROR(__xludf.DUMMYFUNCTION("""COMPUTED_VALUE"""),5676.0)</f>
        <v>5676</v>
      </c>
      <c r="L617" s="14" t="str">
        <f t="shared" si="4"/>
        <v>Onlinedisplay</v>
      </c>
      <c r="M617" s="14" t="str">
        <f t="shared" si="5"/>
        <v>VFS</v>
      </c>
    </row>
    <row r="618">
      <c r="A618" s="8" t="s">
        <v>205</v>
      </c>
      <c r="B618" s="13" t="s">
        <v>25</v>
      </c>
      <c r="C618" s="8">
        <v>11600.0</v>
      </c>
      <c r="D618" s="14" t="str">
        <f t="shared" si="1"/>
        <v>Neft/EmailMarketing/20221228/premium_quality_shoes/4564</v>
      </c>
      <c r="E618" s="14" t="str">
        <f t="shared" si="2"/>
        <v>Neft/EmailMarketing/20221228/premium_quality_shoes/4564</v>
      </c>
      <c r="F618" s="14" t="str">
        <f t="shared" si="3"/>
        <v>Neft/Emailmarketing/20221228/Premium_Quality_Shoes/4564</v>
      </c>
      <c r="G618" s="14" t="str">
        <f>IFERROR(__xludf.DUMMYFUNCTION("split(F618,""/"")"),"Neft")</f>
        <v>Neft</v>
      </c>
      <c r="H618" s="14" t="str">
        <f>IFERROR(__xludf.DUMMYFUNCTION("""COMPUTED_VALUE"""),"Emailmarketing")</f>
        <v>Emailmarketing</v>
      </c>
      <c r="I618" s="14">
        <f>IFERROR(__xludf.DUMMYFUNCTION("""COMPUTED_VALUE"""),2.0221228E7)</f>
        <v>20221228</v>
      </c>
      <c r="J618" s="14" t="str">
        <f>IFERROR(__xludf.DUMMYFUNCTION("""COMPUTED_VALUE"""),"Premium_Quality_Shoes")</f>
        <v>Premium_Quality_Shoes</v>
      </c>
      <c r="K618" s="14">
        <f>IFERROR(__xludf.DUMMYFUNCTION("""COMPUTED_VALUE"""),4564.0)</f>
        <v>4564</v>
      </c>
      <c r="L618" s="14" t="str">
        <f t="shared" si="4"/>
        <v>Emailmarketing</v>
      </c>
      <c r="M618" s="14" t="str">
        <f t="shared" si="5"/>
        <v>NEFT</v>
      </c>
    </row>
    <row r="619">
      <c r="A619" s="8" t="s">
        <v>206</v>
      </c>
      <c r="B619" s="13" t="s">
        <v>25</v>
      </c>
      <c r="C619" s="8">
        <v>11100.0</v>
      </c>
      <c r="D619" s="14" t="str">
        <f t="shared" si="1"/>
        <v>Chq/SocialMedia/20221201/premium_quality_shoes/4565</v>
      </c>
      <c r="E619" s="14" t="str">
        <f t="shared" si="2"/>
        <v>Chq/SocialMedia/20221201/premium_quality_shoes/4565</v>
      </c>
      <c r="F619" s="14" t="str">
        <f t="shared" si="3"/>
        <v>Chq/Socialmedia/20221201/Premium_Quality_Shoes/4565</v>
      </c>
      <c r="G619" s="14" t="str">
        <f>IFERROR(__xludf.DUMMYFUNCTION("split(F619,""/"")"),"Chq")</f>
        <v>Chq</v>
      </c>
      <c r="H619" s="14" t="str">
        <f>IFERROR(__xludf.DUMMYFUNCTION("""COMPUTED_VALUE"""),"Socialmedia")</f>
        <v>Socialmedia</v>
      </c>
      <c r="I619" s="14">
        <f>IFERROR(__xludf.DUMMYFUNCTION("""COMPUTED_VALUE"""),2.0221201E7)</f>
        <v>20221201</v>
      </c>
      <c r="J619" s="14" t="str">
        <f>IFERROR(__xludf.DUMMYFUNCTION("""COMPUTED_VALUE"""),"Premium_Quality_Shoes")</f>
        <v>Premium_Quality_Shoes</v>
      </c>
      <c r="K619" s="14">
        <f>IFERROR(__xludf.DUMMYFUNCTION("""COMPUTED_VALUE"""),4565.0)</f>
        <v>4565</v>
      </c>
      <c r="L619" s="14" t="str">
        <f t="shared" si="4"/>
        <v>Socialmedia</v>
      </c>
      <c r="M619" s="14" t="str">
        <f t="shared" si="5"/>
        <v>CHQ</v>
      </c>
    </row>
    <row r="620">
      <c r="A620" s="8" t="s">
        <v>207</v>
      </c>
      <c r="B620" s="13" t="s">
        <v>25</v>
      </c>
      <c r="C620" s="13">
        <v>40700.0</v>
      </c>
      <c r="D620" s="14" t="str">
        <f t="shared" si="1"/>
        <v>Vfs/Offline/20221204/premium_quality_shoes/4566</v>
      </c>
      <c r="E620" s="14" t="str">
        <f t="shared" si="2"/>
        <v>Vfs/Offline/20221204/premium_quality_shoes/4566</v>
      </c>
      <c r="F620" s="14" t="str">
        <f t="shared" si="3"/>
        <v>Vfs/Offline/20221204/Premium_Quality_Shoes/4566</v>
      </c>
      <c r="G620" s="14" t="str">
        <f>IFERROR(__xludf.DUMMYFUNCTION("split(F620,""/"")"),"Vfs")</f>
        <v>Vfs</v>
      </c>
      <c r="H620" s="14" t="str">
        <f>IFERROR(__xludf.DUMMYFUNCTION("""COMPUTED_VALUE"""),"Offline")</f>
        <v>Offline</v>
      </c>
      <c r="I620" s="14">
        <f>IFERROR(__xludf.DUMMYFUNCTION("""COMPUTED_VALUE"""),2.0221204E7)</f>
        <v>20221204</v>
      </c>
      <c r="J620" s="14" t="str">
        <f>IFERROR(__xludf.DUMMYFUNCTION("""COMPUTED_VALUE"""),"Premium_Quality_Shoes")</f>
        <v>Premium_Quality_Shoes</v>
      </c>
      <c r="K620" s="14">
        <f>IFERROR(__xludf.DUMMYFUNCTION("""COMPUTED_VALUE"""),4566.0)</f>
        <v>4566</v>
      </c>
      <c r="L620" s="14" t="str">
        <f t="shared" si="4"/>
        <v>Offline</v>
      </c>
      <c r="M620" s="14" t="str">
        <f t="shared" si="5"/>
        <v>VFS</v>
      </c>
    </row>
    <row r="621">
      <c r="A621" s="8" t="s">
        <v>208</v>
      </c>
      <c r="B621" s="13" t="s">
        <v>25</v>
      </c>
      <c r="C621" s="8">
        <v>12200.0</v>
      </c>
      <c r="D621" s="14" t="str">
        <f t="shared" si="1"/>
        <v>Vin/AffiliateLink/20221207/premium_quality_shoes/3455</v>
      </c>
      <c r="E621" s="14" t="str">
        <f t="shared" si="2"/>
        <v>Vin/AffiliateLink/20221207/premium_quality_shoes/3455</v>
      </c>
      <c r="F621" s="14" t="str">
        <f t="shared" si="3"/>
        <v>Vin/Affiliatelink/20221207/Premium_Quality_Shoes/3455</v>
      </c>
      <c r="G621" s="14" t="str">
        <f>IFERROR(__xludf.DUMMYFUNCTION("split(F621,""/"")"),"Vin")</f>
        <v>Vin</v>
      </c>
      <c r="H621" s="14" t="str">
        <f>IFERROR(__xludf.DUMMYFUNCTION("""COMPUTED_VALUE"""),"Affiliatelink")</f>
        <v>Affiliatelink</v>
      </c>
      <c r="I621" s="14">
        <f>IFERROR(__xludf.DUMMYFUNCTION("""COMPUTED_VALUE"""),2.0221207E7)</f>
        <v>20221207</v>
      </c>
      <c r="J621" s="14" t="str">
        <f>IFERROR(__xludf.DUMMYFUNCTION("""COMPUTED_VALUE"""),"Premium_Quality_Shoes")</f>
        <v>Premium_Quality_Shoes</v>
      </c>
      <c r="K621" s="14">
        <f>IFERROR(__xludf.DUMMYFUNCTION("""COMPUTED_VALUE"""),3455.0)</f>
        <v>3455</v>
      </c>
      <c r="L621" s="14" t="str">
        <f t="shared" si="4"/>
        <v>Affiliatelink</v>
      </c>
      <c r="M621" s="14" t="str">
        <f t="shared" si="5"/>
        <v>VIN</v>
      </c>
    </row>
    <row r="622">
      <c r="A622" s="8" t="s">
        <v>209</v>
      </c>
      <c r="B622" s="13" t="s">
        <v>25</v>
      </c>
      <c r="C622" s="13">
        <v>50200.0</v>
      </c>
      <c r="D622" s="14" t="str">
        <f t="shared" si="1"/>
        <v>Neft/SearchEngine/20221210/premium_quality_shoes/5666</v>
      </c>
      <c r="E622" s="14" t="str">
        <f t="shared" si="2"/>
        <v>Neft/SearchEngine/20221210/premium_quality_shoes/5666</v>
      </c>
      <c r="F622" s="14" t="str">
        <f t="shared" si="3"/>
        <v>Neft/Searchengine/20221210/Premium_Quality_Shoes/5666</v>
      </c>
      <c r="G622" s="14" t="str">
        <f>IFERROR(__xludf.DUMMYFUNCTION("split(F622,""/"")"),"Neft")</f>
        <v>Neft</v>
      </c>
      <c r="H622" s="14" t="str">
        <f>IFERROR(__xludf.DUMMYFUNCTION("""COMPUTED_VALUE"""),"Searchengine")</f>
        <v>Searchengine</v>
      </c>
      <c r="I622" s="14">
        <f>IFERROR(__xludf.DUMMYFUNCTION("""COMPUTED_VALUE"""),2.022121E7)</f>
        <v>20221210</v>
      </c>
      <c r="J622" s="14" t="str">
        <f>IFERROR(__xludf.DUMMYFUNCTION("""COMPUTED_VALUE"""),"Premium_Quality_Shoes")</f>
        <v>Premium_Quality_Shoes</v>
      </c>
      <c r="K622" s="14">
        <f>IFERROR(__xludf.DUMMYFUNCTION("""COMPUTED_VALUE"""),5666.0)</f>
        <v>5666</v>
      </c>
      <c r="L622" s="14" t="str">
        <f t="shared" si="4"/>
        <v>Searchengine</v>
      </c>
      <c r="M622" s="14" t="str">
        <f t="shared" si="5"/>
        <v>NEFT</v>
      </c>
    </row>
    <row r="623">
      <c r="A623" s="8" t="s">
        <v>210</v>
      </c>
      <c r="B623" s="13" t="s">
        <v>25</v>
      </c>
      <c r="C623" s="13">
        <v>68700.0</v>
      </c>
      <c r="D623" s="14" t="str">
        <f t="shared" si="1"/>
        <v>Chq/OnlineDisplay/20221213/items_below_500/5676</v>
      </c>
      <c r="E623" s="14" t="str">
        <f t="shared" si="2"/>
        <v>Chq/OnlineDisplay/20221213/items_below_500/5676</v>
      </c>
      <c r="F623" s="14" t="str">
        <f t="shared" si="3"/>
        <v>Chq/Onlinedisplay/20221213/Items_Below_500/5676</v>
      </c>
      <c r="G623" s="14" t="str">
        <f>IFERROR(__xludf.DUMMYFUNCTION("split(F623,""/"")"),"Chq")</f>
        <v>Chq</v>
      </c>
      <c r="H623" s="14" t="str">
        <f>IFERROR(__xludf.DUMMYFUNCTION("""COMPUTED_VALUE"""),"Onlinedisplay")</f>
        <v>Onlinedisplay</v>
      </c>
      <c r="I623" s="14">
        <f>IFERROR(__xludf.DUMMYFUNCTION("""COMPUTED_VALUE"""),2.0221213E7)</f>
        <v>20221213</v>
      </c>
      <c r="J623" s="14" t="str">
        <f>IFERROR(__xludf.DUMMYFUNCTION("""COMPUTED_VALUE"""),"Items_Below_500")</f>
        <v>Items_Below_500</v>
      </c>
      <c r="K623" s="14">
        <f>IFERROR(__xludf.DUMMYFUNCTION("""COMPUTED_VALUE"""),5676.0)</f>
        <v>5676</v>
      </c>
      <c r="L623" s="14" t="str">
        <f t="shared" si="4"/>
        <v>Onlinedisplay</v>
      </c>
      <c r="M623" s="14" t="str">
        <f t="shared" si="5"/>
        <v>CHQ</v>
      </c>
    </row>
    <row r="624">
      <c r="A624" s="8" t="s">
        <v>211</v>
      </c>
      <c r="B624" s="13" t="s">
        <v>25</v>
      </c>
      <c r="C624" s="13">
        <v>51600.0</v>
      </c>
      <c r="D624" s="14" t="str">
        <f t="shared" si="1"/>
        <v>Vfs/EmailMarketing/20221216/items_below_500/4564</v>
      </c>
      <c r="E624" s="14" t="str">
        <f t="shared" si="2"/>
        <v>Vfs/EmailMarketing/20221216/items_below_500/4564</v>
      </c>
      <c r="F624" s="14" t="str">
        <f t="shared" si="3"/>
        <v>Vfs/Emailmarketing/20221216/Items_Below_500/4564</v>
      </c>
      <c r="G624" s="14" t="str">
        <f>IFERROR(__xludf.DUMMYFUNCTION("split(F624,""/"")"),"Vfs")</f>
        <v>Vfs</v>
      </c>
      <c r="H624" s="14" t="str">
        <f>IFERROR(__xludf.DUMMYFUNCTION("""COMPUTED_VALUE"""),"Emailmarketing")</f>
        <v>Emailmarketing</v>
      </c>
      <c r="I624" s="14">
        <f>IFERROR(__xludf.DUMMYFUNCTION("""COMPUTED_VALUE"""),2.0221216E7)</f>
        <v>20221216</v>
      </c>
      <c r="J624" s="14" t="str">
        <f>IFERROR(__xludf.DUMMYFUNCTION("""COMPUTED_VALUE"""),"Items_Below_500")</f>
        <v>Items_Below_500</v>
      </c>
      <c r="K624" s="14">
        <f>IFERROR(__xludf.DUMMYFUNCTION("""COMPUTED_VALUE"""),4564.0)</f>
        <v>4564</v>
      </c>
      <c r="L624" s="14" t="str">
        <f t="shared" si="4"/>
        <v>Emailmarketing</v>
      </c>
      <c r="M624" s="14" t="str">
        <f t="shared" si="5"/>
        <v>VFS</v>
      </c>
    </row>
    <row r="625">
      <c r="A625" s="8" t="s">
        <v>212</v>
      </c>
      <c r="B625" s="13" t="s">
        <v>25</v>
      </c>
      <c r="C625" s="13">
        <v>94900.0</v>
      </c>
      <c r="D625" s="14" t="str">
        <f t="shared" si="1"/>
        <v>Vin/SocialMedia/20221219/items_below_500/4565</v>
      </c>
      <c r="E625" s="14" t="str">
        <f t="shared" si="2"/>
        <v>Vin/SocialMedia/20221219/items_below_500/4565</v>
      </c>
      <c r="F625" s="14" t="str">
        <f t="shared" si="3"/>
        <v>Vin/Socialmedia/20221219/Items_Below_500/4565</v>
      </c>
      <c r="G625" s="14" t="str">
        <f>IFERROR(__xludf.DUMMYFUNCTION("split(F625,""/"")"),"Vin")</f>
        <v>Vin</v>
      </c>
      <c r="H625" s="14" t="str">
        <f>IFERROR(__xludf.DUMMYFUNCTION("""COMPUTED_VALUE"""),"Socialmedia")</f>
        <v>Socialmedia</v>
      </c>
      <c r="I625" s="14">
        <f>IFERROR(__xludf.DUMMYFUNCTION("""COMPUTED_VALUE"""),2.0221219E7)</f>
        <v>20221219</v>
      </c>
      <c r="J625" s="14" t="str">
        <f>IFERROR(__xludf.DUMMYFUNCTION("""COMPUTED_VALUE"""),"Items_Below_500")</f>
        <v>Items_Below_500</v>
      </c>
      <c r="K625" s="14">
        <f>IFERROR(__xludf.DUMMYFUNCTION("""COMPUTED_VALUE"""),4565.0)</f>
        <v>4565</v>
      </c>
      <c r="L625" s="14" t="str">
        <f t="shared" si="4"/>
        <v>Socialmedia</v>
      </c>
      <c r="M625" s="14" t="str">
        <f t="shared" si="5"/>
        <v>VIN</v>
      </c>
    </row>
    <row r="626">
      <c r="A626" s="8" t="s">
        <v>213</v>
      </c>
      <c r="B626" s="13" t="s">
        <v>25</v>
      </c>
      <c r="C626" s="8">
        <v>11200.0</v>
      </c>
      <c r="D626" s="14" t="str">
        <f t="shared" si="1"/>
        <v>Chq/Offline/20221222/items_below_500/4566</v>
      </c>
      <c r="E626" s="14" t="str">
        <f t="shared" si="2"/>
        <v>Chq/Offline/20221222/items_below_500/4566</v>
      </c>
      <c r="F626" s="14" t="str">
        <f t="shared" si="3"/>
        <v>Chq/Offline/20221222/Items_Below_500/4566</v>
      </c>
      <c r="G626" s="14" t="str">
        <f>IFERROR(__xludf.DUMMYFUNCTION("split(F626,""/"")"),"Chq")</f>
        <v>Chq</v>
      </c>
      <c r="H626" s="14" t="str">
        <f>IFERROR(__xludf.DUMMYFUNCTION("""COMPUTED_VALUE"""),"Offline")</f>
        <v>Offline</v>
      </c>
      <c r="I626" s="14">
        <f>IFERROR(__xludf.DUMMYFUNCTION("""COMPUTED_VALUE"""),2.0221222E7)</f>
        <v>20221222</v>
      </c>
      <c r="J626" s="14" t="str">
        <f>IFERROR(__xludf.DUMMYFUNCTION("""COMPUTED_VALUE"""),"Items_Below_500")</f>
        <v>Items_Below_500</v>
      </c>
      <c r="K626" s="14">
        <f>IFERROR(__xludf.DUMMYFUNCTION("""COMPUTED_VALUE"""),4566.0)</f>
        <v>4566</v>
      </c>
      <c r="L626" s="14" t="str">
        <f t="shared" si="4"/>
        <v>Offline</v>
      </c>
      <c r="M626" s="14" t="str">
        <f t="shared" si="5"/>
        <v>CHQ</v>
      </c>
    </row>
    <row r="627">
      <c r="A627" s="8" t="s">
        <v>214</v>
      </c>
      <c r="B627" s="13" t="s">
        <v>25</v>
      </c>
      <c r="C627" s="8">
        <v>11420.0</v>
      </c>
      <c r="D627" s="14" t="str">
        <f t="shared" si="1"/>
        <v>Vfs/AffiliateLink/20221225/items_below_500/3455</v>
      </c>
      <c r="E627" s="14" t="str">
        <f t="shared" si="2"/>
        <v>Vfs/AffiliateLink/20221225/items_below_500/3455</v>
      </c>
      <c r="F627" s="14" t="str">
        <f t="shared" si="3"/>
        <v>Vfs/Affiliatelink/20221225/Items_Below_500/3455</v>
      </c>
      <c r="G627" s="14" t="str">
        <f>IFERROR(__xludf.DUMMYFUNCTION("split(F627,""/"")"),"Vfs")</f>
        <v>Vfs</v>
      </c>
      <c r="H627" s="14" t="str">
        <f>IFERROR(__xludf.DUMMYFUNCTION("""COMPUTED_VALUE"""),"Affiliatelink")</f>
        <v>Affiliatelink</v>
      </c>
      <c r="I627" s="14">
        <f>IFERROR(__xludf.DUMMYFUNCTION("""COMPUTED_VALUE"""),2.0221225E7)</f>
        <v>20221225</v>
      </c>
      <c r="J627" s="14" t="str">
        <f>IFERROR(__xludf.DUMMYFUNCTION("""COMPUTED_VALUE"""),"Items_Below_500")</f>
        <v>Items_Below_500</v>
      </c>
      <c r="K627" s="14">
        <f>IFERROR(__xludf.DUMMYFUNCTION("""COMPUTED_VALUE"""),3455.0)</f>
        <v>3455</v>
      </c>
      <c r="L627" s="14" t="str">
        <f t="shared" si="4"/>
        <v>Affiliatelink</v>
      </c>
      <c r="M627" s="14" t="str">
        <f t="shared" si="5"/>
        <v>VFS</v>
      </c>
    </row>
    <row r="628">
      <c r="A628" s="8" t="s">
        <v>215</v>
      </c>
      <c r="B628" s="13" t="s">
        <v>25</v>
      </c>
      <c r="C628" s="8">
        <v>11480.0</v>
      </c>
      <c r="D628" s="14" t="str">
        <f t="shared" si="1"/>
        <v>Neft/SearchEngine/20221228/items_below_500/5666</v>
      </c>
      <c r="E628" s="14" t="str">
        <f t="shared" si="2"/>
        <v>Neft/SearchEngine/20221228/items_below_500/5666</v>
      </c>
      <c r="F628" s="14" t="str">
        <f t="shared" si="3"/>
        <v>Neft/Searchengine/20221228/Items_Below_500/5666</v>
      </c>
      <c r="G628" s="14" t="str">
        <f>IFERROR(__xludf.DUMMYFUNCTION("split(F628,""/"")"),"Neft")</f>
        <v>Neft</v>
      </c>
      <c r="H628" s="14" t="str">
        <f>IFERROR(__xludf.DUMMYFUNCTION("""COMPUTED_VALUE"""),"Searchengine")</f>
        <v>Searchengine</v>
      </c>
      <c r="I628" s="14">
        <f>IFERROR(__xludf.DUMMYFUNCTION("""COMPUTED_VALUE"""),2.0221228E7)</f>
        <v>20221228</v>
      </c>
      <c r="J628" s="14" t="str">
        <f>IFERROR(__xludf.DUMMYFUNCTION("""COMPUTED_VALUE"""),"Items_Below_500")</f>
        <v>Items_Below_500</v>
      </c>
      <c r="K628" s="14">
        <f>IFERROR(__xludf.DUMMYFUNCTION("""COMPUTED_VALUE"""),5666.0)</f>
        <v>5666</v>
      </c>
      <c r="L628" s="14" t="str">
        <f t="shared" si="4"/>
        <v>Searchengine</v>
      </c>
      <c r="M628" s="14" t="str">
        <f t="shared" si="5"/>
        <v>NEFT</v>
      </c>
    </row>
    <row r="629">
      <c r="A629" s="8" t="s">
        <v>216</v>
      </c>
      <c r="B629" s="13" t="s">
        <v>25</v>
      </c>
      <c r="C629" s="13">
        <v>88800.0</v>
      </c>
      <c r="D629" s="14" t="str">
        <f t="shared" si="1"/>
        <v>Chq/OnlineDisplay/20221201/buy_one_get_one/5676</v>
      </c>
      <c r="E629" s="14" t="str">
        <f t="shared" si="2"/>
        <v>Chq/OnlineDisplay/20221201/buy_one_get_one/5676</v>
      </c>
      <c r="F629" s="14" t="str">
        <f t="shared" si="3"/>
        <v>Chq/Onlinedisplay/20221201/Buy_One_Get_One/5676</v>
      </c>
      <c r="G629" s="14" t="str">
        <f>IFERROR(__xludf.DUMMYFUNCTION("split(F629,""/"")"),"Chq")</f>
        <v>Chq</v>
      </c>
      <c r="H629" s="14" t="str">
        <f>IFERROR(__xludf.DUMMYFUNCTION("""COMPUTED_VALUE"""),"Onlinedisplay")</f>
        <v>Onlinedisplay</v>
      </c>
      <c r="I629" s="14">
        <f>IFERROR(__xludf.DUMMYFUNCTION("""COMPUTED_VALUE"""),2.0221201E7)</f>
        <v>20221201</v>
      </c>
      <c r="J629" s="14" t="str">
        <f>IFERROR(__xludf.DUMMYFUNCTION("""COMPUTED_VALUE"""),"Buy_One_Get_One")</f>
        <v>Buy_One_Get_One</v>
      </c>
      <c r="K629" s="14">
        <f>IFERROR(__xludf.DUMMYFUNCTION("""COMPUTED_VALUE"""),5676.0)</f>
        <v>5676</v>
      </c>
      <c r="L629" s="14" t="str">
        <f t="shared" si="4"/>
        <v>Onlinedisplay</v>
      </c>
      <c r="M629" s="14" t="str">
        <f t="shared" si="5"/>
        <v>CHQ</v>
      </c>
    </row>
    <row r="630">
      <c r="A630" s="8" t="s">
        <v>217</v>
      </c>
      <c r="B630" s="13" t="s">
        <v>25</v>
      </c>
      <c r="C630" s="13">
        <v>98600.0</v>
      </c>
      <c r="D630" s="14" t="str">
        <f t="shared" si="1"/>
        <v>Vfs/EmailMarketing/20221204/buy_one_get_one/4564</v>
      </c>
      <c r="E630" s="14" t="str">
        <f t="shared" si="2"/>
        <v>Vfs/EmailMarketing/20221204/buy_one_get_one/4564</v>
      </c>
      <c r="F630" s="14" t="str">
        <f t="shared" si="3"/>
        <v>Vfs/Emailmarketing/20221204/Buy_One_Get_One/4564</v>
      </c>
      <c r="G630" s="14" t="str">
        <f>IFERROR(__xludf.DUMMYFUNCTION("split(F630,""/"")"),"Vfs")</f>
        <v>Vfs</v>
      </c>
      <c r="H630" s="14" t="str">
        <f>IFERROR(__xludf.DUMMYFUNCTION("""COMPUTED_VALUE"""),"Emailmarketing")</f>
        <v>Emailmarketing</v>
      </c>
      <c r="I630" s="14">
        <f>IFERROR(__xludf.DUMMYFUNCTION("""COMPUTED_VALUE"""),2.0221204E7)</f>
        <v>20221204</v>
      </c>
      <c r="J630" s="14" t="str">
        <f>IFERROR(__xludf.DUMMYFUNCTION("""COMPUTED_VALUE"""),"Buy_One_Get_One")</f>
        <v>Buy_One_Get_One</v>
      </c>
      <c r="K630" s="14">
        <f>IFERROR(__xludf.DUMMYFUNCTION("""COMPUTED_VALUE"""),4564.0)</f>
        <v>4564</v>
      </c>
      <c r="L630" s="14" t="str">
        <f t="shared" si="4"/>
        <v>Emailmarketing</v>
      </c>
      <c r="M630" s="14" t="str">
        <f t="shared" si="5"/>
        <v>VFS</v>
      </c>
    </row>
    <row r="631">
      <c r="A631" s="8" t="s">
        <v>218</v>
      </c>
      <c r="B631" s="13" t="s">
        <v>25</v>
      </c>
      <c r="C631" s="13">
        <v>49000.0</v>
      </c>
      <c r="D631" s="14" t="str">
        <f t="shared" si="1"/>
        <v>Vin/SocialMedia/20221207/buy_one_get_one/4565</v>
      </c>
      <c r="E631" s="14" t="str">
        <f t="shared" si="2"/>
        <v>Vin/SocialMedia/20221207/buy_one_get_one/4565</v>
      </c>
      <c r="F631" s="14" t="str">
        <f t="shared" si="3"/>
        <v>Vin/Socialmedia/20221207/Buy_One_Get_One/4565</v>
      </c>
      <c r="G631" s="14" t="str">
        <f>IFERROR(__xludf.DUMMYFUNCTION("split(F631,""/"")"),"Vin")</f>
        <v>Vin</v>
      </c>
      <c r="H631" s="14" t="str">
        <f>IFERROR(__xludf.DUMMYFUNCTION("""COMPUTED_VALUE"""),"Socialmedia")</f>
        <v>Socialmedia</v>
      </c>
      <c r="I631" s="14">
        <f>IFERROR(__xludf.DUMMYFUNCTION("""COMPUTED_VALUE"""),2.0221207E7)</f>
        <v>20221207</v>
      </c>
      <c r="J631" s="14" t="str">
        <f>IFERROR(__xludf.DUMMYFUNCTION("""COMPUTED_VALUE"""),"Buy_One_Get_One")</f>
        <v>Buy_One_Get_One</v>
      </c>
      <c r="K631" s="14">
        <f>IFERROR(__xludf.DUMMYFUNCTION("""COMPUTED_VALUE"""),4565.0)</f>
        <v>4565</v>
      </c>
      <c r="L631" s="14" t="str">
        <f t="shared" si="4"/>
        <v>Socialmedia</v>
      </c>
      <c r="M631" s="14" t="str">
        <f t="shared" si="5"/>
        <v>VIN</v>
      </c>
    </row>
    <row r="632">
      <c r="A632" s="8" t="s">
        <v>219</v>
      </c>
      <c r="B632" s="13" t="s">
        <v>25</v>
      </c>
      <c r="C632" s="8">
        <v>11290.0</v>
      </c>
      <c r="D632" s="14" t="str">
        <f t="shared" si="1"/>
        <v>Neft/Offline/20221210/buy_one_get_one/4566</v>
      </c>
      <c r="E632" s="14" t="str">
        <f t="shared" si="2"/>
        <v>Neft/Offline/20221210/buy_one_get_one/4566</v>
      </c>
      <c r="F632" s="14" t="str">
        <f t="shared" si="3"/>
        <v>Neft/Offline/20221210/Buy_One_Get_One/4566</v>
      </c>
      <c r="G632" s="14" t="str">
        <f>IFERROR(__xludf.DUMMYFUNCTION("split(F632,""/"")"),"Neft")</f>
        <v>Neft</v>
      </c>
      <c r="H632" s="14" t="str">
        <f>IFERROR(__xludf.DUMMYFUNCTION("""COMPUTED_VALUE"""),"Offline")</f>
        <v>Offline</v>
      </c>
      <c r="I632" s="14">
        <f>IFERROR(__xludf.DUMMYFUNCTION("""COMPUTED_VALUE"""),2.022121E7)</f>
        <v>20221210</v>
      </c>
      <c r="J632" s="14" t="str">
        <f>IFERROR(__xludf.DUMMYFUNCTION("""COMPUTED_VALUE"""),"Buy_One_Get_One")</f>
        <v>Buy_One_Get_One</v>
      </c>
      <c r="K632" s="14">
        <f>IFERROR(__xludf.DUMMYFUNCTION("""COMPUTED_VALUE"""),4566.0)</f>
        <v>4566</v>
      </c>
      <c r="L632" s="14" t="str">
        <f t="shared" si="4"/>
        <v>Offline</v>
      </c>
      <c r="M632" s="14" t="str">
        <f t="shared" si="5"/>
        <v>NEFT</v>
      </c>
    </row>
    <row r="633">
      <c r="A633" s="8" t="s">
        <v>220</v>
      </c>
      <c r="B633" s="13" t="s">
        <v>25</v>
      </c>
      <c r="C633" s="13">
        <v>82900.0</v>
      </c>
      <c r="D633" s="14" t="str">
        <f t="shared" si="1"/>
        <v>Chq/AffiliateLink/20221213/buy_one_get_one/3455</v>
      </c>
      <c r="E633" s="14" t="str">
        <f t="shared" si="2"/>
        <v>Chq/AffiliateLink/20221213/buy_one_get_one/3455</v>
      </c>
      <c r="F633" s="14" t="str">
        <f t="shared" si="3"/>
        <v>Chq/Affiliatelink/20221213/Buy_One_Get_One/3455</v>
      </c>
      <c r="G633" s="14" t="str">
        <f>IFERROR(__xludf.DUMMYFUNCTION("split(F633,""/"")"),"Chq")</f>
        <v>Chq</v>
      </c>
      <c r="H633" s="14" t="str">
        <f>IFERROR(__xludf.DUMMYFUNCTION("""COMPUTED_VALUE"""),"Affiliatelink")</f>
        <v>Affiliatelink</v>
      </c>
      <c r="I633" s="14">
        <f>IFERROR(__xludf.DUMMYFUNCTION("""COMPUTED_VALUE"""),2.0221213E7)</f>
        <v>20221213</v>
      </c>
      <c r="J633" s="14" t="str">
        <f>IFERROR(__xludf.DUMMYFUNCTION("""COMPUTED_VALUE"""),"Buy_One_Get_One")</f>
        <v>Buy_One_Get_One</v>
      </c>
      <c r="K633" s="14">
        <f>IFERROR(__xludf.DUMMYFUNCTION("""COMPUTED_VALUE"""),3455.0)</f>
        <v>3455</v>
      </c>
      <c r="L633" s="14" t="str">
        <f t="shared" si="4"/>
        <v>Affiliatelink</v>
      </c>
      <c r="M633" s="14" t="str">
        <f t="shared" si="5"/>
        <v>CHQ</v>
      </c>
    </row>
    <row r="634">
      <c r="A634" s="8" t="s">
        <v>221</v>
      </c>
      <c r="B634" s="13" t="s">
        <v>25</v>
      </c>
      <c r="C634" s="13">
        <v>86300.0</v>
      </c>
      <c r="D634" s="14" t="str">
        <f t="shared" si="1"/>
        <v>Vfs/SearchEngine/20221216/buy_one_get_one/5666</v>
      </c>
      <c r="E634" s="14" t="str">
        <f t="shared" si="2"/>
        <v>Vfs/SearchEngine/20221216/buy_one_get_one/5666</v>
      </c>
      <c r="F634" s="14" t="str">
        <f t="shared" si="3"/>
        <v>Vfs/Searchengine/20221216/Buy_One_Get_One/5666</v>
      </c>
      <c r="G634" s="14" t="str">
        <f>IFERROR(__xludf.DUMMYFUNCTION("split(F634,""/"")"),"Vfs")</f>
        <v>Vfs</v>
      </c>
      <c r="H634" s="14" t="str">
        <f>IFERROR(__xludf.DUMMYFUNCTION("""COMPUTED_VALUE"""),"Searchengine")</f>
        <v>Searchengine</v>
      </c>
      <c r="I634" s="14">
        <f>IFERROR(__xludf.DUMMYFUNCTION("""COMPUTED_VALUE"""),2.0221216E7)</f>
        <v>20221216</v>
      </c>
      <c r="J634" s="14" t="str">
        <f>IFERROR(__xludf.DUMMYFUNCTION("""COMPUTED_VALUE"""),"Buy_One_Get_One")</f>
        <v>Buy_One_Get_One</v>
      </c>
      <c r="K634" s="14">
        <f>IFERROR(__xludf.DUMMYFUNCTION("""COMPUTED_VALUE"""),5666.0)</f>
        <v>5666</v>
      </c>
      <c r="L634" s="14" t="str">
        <f t="shared" si="4"/>
        <v>Searchengine</v>
      </c>
      <c r="M634" s="14" t="str">
        <f t="shared" si="5"/>
        <v>VFS</v>
      </c>
    </row>
    <row r="635">
      <c r="A635" s="8" t="s">
        <v>222</v>
      </c>
      <c r="B635" s="13" t="s">
        <v>25</v>
      </c>
      <c r="C635" s="8">
        <v>10420.0</v>
      </c>
      <c r="D635" s="14" t="str">
        <f t="shared" si="1"/>
        <v>Vin/OnlineDisplay/20221219/Jeans_under_999/5676</v>
      </c>
      <c r="E635" s="14" t="str">
        <f t="shared" si="2"/>
        <v>Vin/OnlineDisplay/20221219/Jeans_under_999/5676</v>
      </c>
      <c r="F635" s="14" t="str">
        <f t="shared" si="3"/>
        <v>Vin/Onlinedisplay/20221219/Jeans_Under_999/5676</v>
      </c>
      <c r="G635" s="14" t="str">
        <f>IFERROR(__xludf.DUMMYFUNCTION("split(F635,""/"")"),"Vin")</f>
        <v>Vin</v>
      </c>
      <c r="H635" s="14" t="str">
        <f>IFERROR(__xludf.DUMMYFUNCTION("""COMPUTED_VALUE"""),"Onlinedisplay")</f>
        <v>Onlinedisplay</v>
      </c>
      <c r="I635" s="14">
        <f>IFERROR(__xludf.DUMMYFUNCTION("""COMPUTED_VALUE"""),2.0221219E7)</f>
        <v>20221219</v>
      </c>
      <c r="J635" s="14" t="str">
        <f>IFERROR(__xludf.DUMMYFUNCTION("""COMPUTED_VALUE"""),"Jeans_Under_999")</f>
        <v>Jeans_Under_999</v>
      </c>
      <c r="K635" s="14">
        <f>IFERROR(__xludf.DUMMYFUNCTION("""COMPUTED_VALUE"""),5676.0)</f>
        <v>5676</v>
      </c>
      <c r="L635" s="14" t="str">
        <f t="shared" si="4"/>
        <v>Onlinedisplay</v>
      </c>
      <c r="M635" s="14" t="str">
        <f t="shared" si="5"/>
        <v>VIN</v>
      </c>
    </row>
    <row r="636">
      <c r="A636" s="8" t="s">
        <v>223</v>
      </c>
      <c r="B636" s="13" t="s">
        <v>25</v>
      </c>
      <c r="C636" s="8">
        <v>12420.0</v>
      </c>
      <c r="D636" s="14" t="str">
        <f t="shared" si="1"/>
        <v>Chq/EmailMarketing/20221222/Jeans_under_999/4564</v>
      </c>
      <c r="E636" s="14" t="str">
        <f t="shared" si="2"/>
        <v>Chq/EmailMarketing/20221222/Jeans_under_999/4564</v>
      </c>
      <c r="F636" s="14" t="str">
        <f t="shared" si="3"/>
        <v>Chq/Emailmarketing/20221222/Jeans_Under_999/4564</v>
      </c>
      <c r="G636" s="14" t="str">
        <f>IFERROR(__xludf.DUMMYFUNCTION("split(F636,""/"")"),"Chq")</f>
        <v>Chq</v>
      </c>
      <c r="H636" s="14" t="str">
        <f>IFERROR(__xludf.DUMMYFUNCTION("""COMPUTED_VALUE"""),"Emailmarketing")</f>
        <v>Emailmarketing</v>
      </c>
      <c r="I636" s="14">
        <f>IFERROR(__xludf.DUMMYFUNCTION("""COMPUTED_VALUE"""),2.0221222E7)</f>
        <v>20221222</v>
      </c>
      <c r="J636" s="14" t="str">
        <f>IFERROR(__xludf.DUMMYFUNCTION("""COMPUTED_VALUE"""),"Jeans_Under_999")</f>
        <v>Jeans_Under_999</v>
      </c>
      <c r="K636" s="14">
        <f>IFERROR(__xludf.DUMMYFUNCTION("""COMPUTED_VALUE"""),4564.0)</f>
        <v>4564</v>
      </c>
      <c r="L636" s="14" t="str">
        <f t="shared" si="4"/>
        <v>Emailmarketing</v>
      </c>
      <c r="M636" s="14" t="str">
        <f t="shared" si="5"/>
        <v>CHQ</v>
      </c>
    </row>
    <row r="637">
      <c r="A637" s="8" t="s">
        <v>224</v>
      </c>
      <c r="B637" s="13" t="s">
        <v>25</v>
      </c>
      <c r="C637" s="8">
        <v>12480.0</v>
      </c>
      <c r="D637" s="14" t="str">
        <f t="shared" si="1"/>
        <v>Vfs/SocialMedia/20221225/Jeans_under_999/4565</v>
      </c>
      <c r="E637" s="14" t="str">
        <f t="shared" si="2"/>
        <v>Vfs/SocialMedia/20221225/Jeans_under_999/4565</v>
      </c>
      <c r="F637" s="14" t="str">
        <f t="shared" si="3"/>
        <v>Vfs/Socialmedia/20221225/Jeans_Under_999/4565</v>
      </c>
      <c r="G637" s="14" t="str">
        <f>IFERROR(__xludf.DUMMYFUNCTION("split(F637,""/"")"),"Vfs")</f>
        <v>Vfs</v>
      </c>
      <c r="H637" s="14" t="str">
        <f>IFERROR(__xludf.DUMMYFUNCTION("""COMPUTED_VALUE"""),"Socialmedia")</f>
        <v>Socialmedia</v>
      </c>
      <c r="I637" s="14">
        <f>IFERROR(__xludf.DUMMYFUNCTION("""COMPUTED_VALUE"""),2.0221225E7)</f>
        <v>20221225</v>
      </c>
      <c r="J637" s="14" t="str">
        <f>IFERROR(__xludf.DUMMYFUNCTION("""COMPUTED_VALUE"""),"Jeans_Under_999")</f>
        <v>Jeans_Under_999</v>
      </c>
      <c r="K637" s="14">
        <f>IFERROR(__xludf.DUMMYFUNCTION("""COMPUTED_VALUE"""),4565.0)</f>
        <v>4565</v>
      </c>
      <c r="L637" s="14" t="str">
        <f t="shared" si="4"/>
        <v>Socialmedia</v>
      </c>
      <c r="M637" s="14" t="str">
        <f t="shared" si="5"/>
        <v>VFS</v>
      </c>
    </row>
    <row r="638">
      <c r="A638" s="8" t="s">
        <v>225</v>
      </c>
      <c r="B638" s="13" t="s">
        <v>25</v>
      </c>
      <c r="C638" s="13">
        <v>98800.0</v>
      </c>
      <c r="D638" s="14" t="str">
        <f t="shared" si="1"/>
        <v>Neft/Offline/20221228/Jeans_under_999/4566</v>
      </c>
      <c r="E638" s="14" t="str">
        <f t="shared" si="2"/>
        <v>Neft/Offline/20221228/Jeans_under_999/4566</v>
      </c>
      <c r="F638" s="14" t="str">
        <f t="shared" si="3"/>
        <v>Neft/Offline/20221228/Jeans_Under_999/4566</v>
      </c>
      <c r="G638" s="14" t="str">
        <f>IFERROR(__xludf.DUMMYFUNCTION("split(F638,""/"")"),"Neft")</f>
        <v>Neft</v>
      </c>
      <c r="H638" s="14" t="str">
        <f>IFERROR(__xludf.DUMMYFUNCTION("""COMPUTED_VALUE"""),"Offline")</f>
        <v>Offline</v>
      </c>
      <c r="I638" s="14">
        <f>IFERROR(__xludf.DUMMYFUNCTION("""COMPUTED_VALUE"""),2.0221228E7)</f>
        <v>20221228</v>
      </c>
      <c r="J638" s="14" t="str">
        <f>IFERROR(__xludf.DUMMYFUNCTION("""COMPUTED_VALUE"""),"Jeans_Under_999")</f>
        <v>Jeans_Under_999</v>
      </c>
      <c r="K638" s="14">
        <f>IFERROR(__xludf.DUMMYFUNCTION("""COMPUTED_VALUE"""),4566.0)</f>
        <v>4566</v>
      </c>
      <c r="L638" s="14" t="str">
        <f t="shared" si="4"/>
        <v>Offline</v>
      </c>
      <c r="M638" s="14" t="str">
        <f t="shared" si="5"/>
        <v>NEFT</v>
      </c>
    </row>
    <row r="639">
      <c r="A639" s="8" t="s">
        <v>226</v>
      </c>
      <c r="B639" s="13" t="s">
        <v>25</v>
      </c>
      <c r="C639" s="8">
        <v>10860.0</v>
      </c>
      <c r="D639" s="14" t="str">
        <f t="shared" si="1"/>
        <v>Chq/AffiliateLink/20221201/Jeans_under_999/3455</v>
      </c>
      <c r="E639" s="14" t="str">
        <f t="shared" si="2"/>
        <v>Chq/AffiliateLink/20221201/Jeans_under_999/3455</v>
      </c>
      <c r="F639" s="14" t="str">
        <f t="shared" si="3"/>
        <v>Chq/Affiliatelink/20221201/Jeans_Under_999/3455</v>
      </c>
      <c r="G639" s="14" t="str">
        <f>IFERROR(__xludf.DUMMYFUNCTION("split(F639,""/"")"),"Chq")</f>
        <v>Chq</v>
      </c>
      <c r="H639" s="14" t="str">
        <f>IFERROR(__xludf.DUMMYFUNCTION("""COMPUTED_VALUE"""),"Affiliatelink")</f>
        <v>Affiliatelink</v>
      </c>
      <c r="I639" s="14">
        <f>IFERROR(__xludf.DUMMYFUNCTION("""COMPUTED_VALUE"""),2.0221201E7)</f>
        <v>20221201</v>
      </c>
      <c r="J639" s="14" t="str">
        <f>IFERROR(__xludf.DUMMYFUNCTION("""COMPUTED_VALUE"""),"Jeans_Under_999")</f>
        <v>Jeans_Under_999</v>
      </c>
      <c r="K639" s="14">
        <f>IFERROR(__xludf.DUMMYFUNCTION("""COMPUTED_VALUE"""),3455.0)</f>
        <v>3455</v>
      </c>
      <c r="L639" s="14" t="str">
        <f t="shared" si="4"/>
        <v>Affiliatelink</v>
      </c>
      <c r="M639" s="14" t="str">
        <f t="shared" si="5"/>
        <v>CHQ</v>
      </c>
    </row>
    <row r="640">
      <c r="A640" s="8" t="s">
        <v>227</v>
      </c>
      <c r="B640" s="13" t="s">
        <v>25</v>
      </c>
      <c r="C640" s="13">
        <v>59000.0</v>
      </c>
      <c r="D640" s="14" t="str">
        <f t="shared" si="1"/>
        <v>Vfs/SearchEngine/20221204/Jeans_under_999/5666</v>
      </c>
      <c r="E640" s="14" t="str">
        <f t="shared" si="2"/>
        <v>Vfs/SearchEngine/20221204/Jeans_under_999/5666</v>
      </c>
      <c r="F640" s="14" t="str">
        <f t="shared" si="3"/>
        <v>Vfs/Searchengine/20221204/Jeans_Under_999/5666</v>
      </c>
      <c r="G640" s="14" t="str">
        <f>IFERROR(__xludf.DUMMYFUNCTION("split(F640,""/"")"),"Vfs")</f>
        <v>Vfs</v>
      </c>
      <c r="H640" s="14" t="str">
        <f>IFERROR(__xludf.DUMMYFUNCTION("""COMPUTED_VALUE"""),"Searchengine")</f>
        <v>Searchengine</v>
      </c>
      <c r="I640" s="14">
        <f>IFERROR(__xludf.DUMMYFUNCTION("""COMPUTED_VALUE"""),2.0221204E7)</f>
        <v>20221204</v>
      </c>
      <c r="J640" s="14" t="str">
        <f>IFERROR(__xludf.DUMMYFUNCTION("""COMPUTED_VALUE"""),"Jeans_Under_999")</f>
        <v>Jeans_Under_999</v>
      </c>
      <c r="K640" s="14">
        <f>IFERROR(__xludf.DUMMYFUNCTION("""COMPUTED_VALUE"""),5666.0)</f>
        <v>5666</v>
      </c>
      <c r="L640" s="14" t="str">
        <f t="shared" si="4"/>
        <v>Searchengine</v>
      </c>
      <c r="M640" s="14" t="str">
        <f t="shared" si="5"/>
        <v>VFS</v>
      </c>
    </row>
    <row r="641">
      <c r="A641" s="8" t="s">
        <v>228</v>
      </c>
      <c r="B641" s="13" t="s">
        <v>24</v>
      </c>
      <c r="C641" s="8">
        <v>12290.0</v>
      </c>
      <c r="D641" s="14" t="str">
        <f t="shared" si="1"/>
        <v>Vfs/SearchEngine/20221104/Jeans_under_999/5666</v>
      </c>
      <c r="E641" s="14" t="str">
        <f t="shared" si="2"/>
        <v>Vfs/SearchEngine/20221104/Jeans_under_999/5666</v>
      </c>
      <c r="F641" s="14" t="str">
        <f t="shared" si="3"/>
        <v>Vfs/Searchengine/20221104/Jeans_Under_999/5666</v>
      </c>
      <c r="G641" s="14" t="str">
        <f>IFERROR(__xludf.DUMMYFUNCTION("split(F641,""/"")"),"Vfs")</f>
        <v>Vfs</v>
      </c>
      <c r="H641" s="14" t="str">
        <f>IFERROR(__xludf.DUMMYFUNCTION("""COMPUTED_VALUE"""),"Searchengine")</f>
        <v>Searchengine</v>
      </c>
      <c r="I641" s="14">
        <f>IFERROR(__xludf.DUMMYFUNCTION("""COMPUTED_VALUE"""),2.0221104E7)</f>
        <v>20221104</v>
      </c>
      <c r="J641" s="14" t="str">
        <f>IFERROR(__xludf.DUMMYFUNCTION("""COMPUTED_VALUE"""),"Jeans_Under_999")</f>
        <v>Jeans_Under_999</v>
      </c>
      <c r="K641" s="14">
        <f>IFERROR(__xludf.DUMMYFUNCTION("""COMPUTED_VALUE"""),5666.0)</f>
        <v>5666</v>
      </c>
      <c r="L641" s="14" t="str">
        <f t="shared" si="4"/>
        <v>Searchengine</v>
      </c>
      <c r="M641" s="14" t="str">
        <f t="shared" si="5"/>
        <v>VFS</v>
      </c>
    </row>
    <row r="642">
      <c r="A642" s="8" t="s">
        <v>229</v>
      </c>
      <c r="B642" s="13" t="s">
        <v>24</v>
      </c>
      <c r="C642" s="13">
        <v>92900.0</v>
      </c>
      <c r="D642" s="14" t="str">
        <f t="shared" si="1"/>
        <v>Vfs/OnlineDisplay/20221104/Sales_60%/5666</v>
      </c>
      <c r="E642" s="14" t="str">
        <f t="shared" si="2"/>
        <v>Vfs/OnlineDisplay/20221104/Sales_60%/5666</v>
      </c>
      <c r="F642" s="14" t="str">
        <f t="shared" si="3"/>
        <v>Vfs/Onlinedisplay/20221104/Sales_60%/5666</v>
      </c>
      <c r="G642" s="14" t="str">
        <f>IFERROR(__xludf.DUMMYFUNCTION("split(F642,""/"")"),"Vfs")</f>
        <v>Vfs</v>
      </c>
      <c r="H642" s="14" t="str">
        <f>IFERROR(__xludf.DUMMYFUNCTION("""COMPUTED_VALUE"""),"Onlinedisplay")</f>
        <v>Onlinedisplay</v>
      </c>
      <c r="I642" s="14">
        <f>IFERROR(__xludf.DUMMYFUNCTION("""COMPUTED_VALUE"""),2.0221104E7)</f>
        <v>20221104</v>
      </c>
      <c r="J642" s="14" t="str">
        <f>IFERROR(__xludf.DUMMYFUNCTION("""COMPUTED_VALUE"""),"Sales_60%")</f>
        <v>Sales_60%</v>
      </c>
      <c r="K642" s="14">
        <f>IFERROR(__xludf.DUMMYFUNCTION("""COMPUTED_VALUE"""),5666.0)</f>
        <v>5666</v>
      </c>
      <c r="L642" s="14" t="str">
        <f t="shared" si="4"/>
        <v>Onlinedisplay</v>
      </c>
      <c r="M642" s="14" t="str">
        <f t="shared" si="5"/>
        <v>VFS</v>
      </c>
    </row>
    <row r="643">
      <c r="A643" s="8" t="s">
        <v>230</v>
      </c>
      <c r="B643" s="13" t="s">
        <v>24</v>
      </c>
      <c r="C643" s="13">
        <v>96300.0</v>
      </c>
      <c r="D643" s="14" t="str">
        <f t="shared" si="1"/>
        <v>Vfs/SocialMedia/20221104/Sales_60%/5666</v>
      </c>
      <c r="E643" s="14" t="str">
        <f t="shared" si="2"/>
        <v>Vfs/SocialMedia/20221104/Sales_60%/5666</v>
      </c>
      <c r="F643" s="14" t="str">
        <f t="shared" si="3"/>
        <v>Vfs/Socialmedia/20221104/Sales_60%/5666</v>
      </c>
      <c r="G643" s="14" t="str">
        <f>IFERROR(__xludf.DUMMYFUNCTION("split(F643,""/"")"),"Vfs")</f>
        <v>Vfs</v>
      </c>
      <c r="H643" s="14" t="str">
        <f>IFERROR(__xludf.DUMMYFUNCTION("""COMPUTED_VALUE"""),"Socialmedia")</f>
        <v>Socialmedia</v>
      </c>
      <c r="I643" s="14">
        <f>IFERROR(__xludf.DUMMYFUNCTION("""COMPUTED_VALUE"""),2.0221104E7)</f>
        <v>20221104</v>
      </c>
      <c r="J643" s="14" t="str">
        <f>IFERROR(__xludf.DUMMYFUNCTION("""COMPUTED_VALUE"""),"Sales_60%")</f>
        <v>Sales_60%</v>
      </c>
      <c r="K643" s="14">
        <f>IFERROR(__xludf.DUMMYFUNCTION("""COMPUTED_VALUE"""),5666.0)</f>
        <v>5666</v>
      </c>
      <c r="L643" s="14" t="str">
        <f t="shared" si="4"/>
        <v>Socialmedia</v>
      </c>
      <c r="M643" s="14" t="str">
        <f t="shared" si="5"/>
        <v>VFS</v>
      </c>
    </row>
    <row r="644">
      <c r="A644" s="8" t="s">
        <v>231</v>
      </c>
      <c r="B644" s="13" t="s">
        <v>24</v>
      </c>
      <c r="C644" s="8">
        <v>11420.0</v>
      </c>
      <c r="D644" s="14" t="str">
        <f t="shared" si="1"/>
        <v>Vfs/Offline/20221104/Sales_60%/5666</v>
      </c>
      <c r="E644" s="14" t="str">
        <f t="shared" si="2"/>
        <v>Vfs/Offline/20221104/Sales_60%/5666</v>
      </c>
      <c r="F644" s="14" t="str">
        <f t="shared" si="3"/>
        <v>Vfs/Offline/20221104/Sales_60%/5666</v>
      </c>
      <c r="G644" s="14" t="str">
        <f>IFERROR(__xludf.DUMMYFUNCTION("split(F644,""/"")"),"Vfs")</f>
        <v>Vfs</v>
      </c>
      <c r="H644" s="14" t="str">
        <f>IFERROR(__xludf.DUMMYFUNCTION("""COMPUTED_VALUE"""),"Offline")</f>
        <v>Offline</v>
      </c>
      <c r="I644" s="14">
        <f>IFERROR(__xludf.DUMMYFUNCTION("""COMPUTED_VALUE"""),2.0221104E7)</f>
        <v>20221104</v>
      </c>
      <c r="J644" s="14" t="str">
        <f>IFERROR(__xludf.DUMMYFUNCTION("""COMPUTED_VALUE"""),"Sales_60%")</f>
        <v>Sales_60%</v>
      </c>
      <c r="K644" s="14">
        <f>IFERROR(__xludf.DUMMYFUNCTION("""COMPUTED_VALUE"""),5666.0)</f>
        <v>5666</v>
      </c>
      <c r="L644" s="14" t="str">
        <f t="shared" si="4"/>
        <v>Offline</v>
      </c>
      <c r="M644" s="14" t="str">
        <f t="shared" si="5"/>
        <v>VFS</v>
      </c>
    </row>
    <row r="645">
      <c r="A645" s="8" t="s">
        <v>232</v>
      </c>
      <c r="B645" s="13" t="s">
        <v>24</v>
      </c>
      <c r="C645" s="8">
        <v>13420.0</v>
      </c>
      <c r="D645" s="14" t="str">
        <f t="shared" si="1"/>
        <v> Vfs/EmailMarketing/20221104/items_below_500/5666 </v>
      </c>
      <c r="E645" s="14" t="str">
        <f t="shared" si="2"/>
        <v>Vfs/EmailMarketing/20221104/items_below_500/5666</v>
      </c>
      <c r="F645" s="14" t="str">
        <f t="shared" si="3"/>
        <v>Vfs/Emailmarketing/20221104/Items_Below_500/5666</v>
      </c>
      <c r="G645" s="14" t="str">
        <f>IFERROR(__xludf.DUMMYFUNCTION("split(F645,""/"")"),"Vfs")</f>
        <v>Vfs</v>
      </c>
      <c r="H645" s="14" t="str">
        <f>IFERROR(__xludf.DUMMYFUNCTION("""COMPUTED_VALUE"""),"Emailmarketing")</f>
        <v>Emailmarketing</v>
      </c>
      <c r="I645" s="14">
        <f>IFERROR(__xludf.DUMMYFUNCTION("""COMPUTED_VALUE"""),2.0221104E7)</f>
        <v>20221104</v>
      </c>
      <c r="J645" s="14" t="str">
        <f>IFERROR(__xludf.DUMMYFUNCTION("""COMPUTED_VALUE"""),"Items_Below_500")</f>
        <v>Items_Below_500</v>
      </c>
      <c r="K645" s="14">
        <f>IFERROR(__xludf.DUMMYFUNCTION("""COMPUTED_VALUE"""),5666.0)</f>
        <v>5666</v>
      </c>
      <c r="L645" s="14" t="str">
        <f t="shared" si="4"/>
        <v>Emailmarketing</v>
      </c>
      <c r="M645" s="14" t="str">
        <f t="shared" si="5"/>
        <v>VFS</v>
      </c>
    </row>
    <row r="646">
      <c r="A646" s="17"/>
      <c r="B646" s="17"/>
      <c r="C646" s="17"/>
    </row>
    <row r="647">
      <c r="A647" s="17"/>
      <c r="B647" s="17"/>
      <c r="C647" s="17"/>
    </row>
    <row r="648">
      <c r="A648" s="17"/>
      <c r="B648" s="17"/>
      <c r="C648" s="17"/>
    </row>
    <row r="649">
      <c r="A649" s="17"/>
      <c r="B649" s="17"/>
      <c r="C649" s="17"/>
    </row>
    <row r="650">
      <c r="A650" s="17"/>
      <c r="B650" s="17"/>
      <c r="C650" s="17"/>
    </row>
    <row r="651">
      <c r="A651" s="17"/>
      <c r="B651" s="17"/>
      <c r="C651" s="17"/>
    </row>
    <row r="652">
      <c r="A652" s="17"/>
      <c r="B652" s="17"/>
      <c r="C652" s="17"/>
    </row>
    <row r="653">
      <c r="A653" s="17"/>
      <c r="B653" s="17"/>
      <c r="C653" s="17"/>
    </row>
    <row r="654">
      <c r="A654" s="17"/>
      <c r="B654" s="17"/>
      <c r="C654" s="17"/>
    </row>
    <row r="655">
      <c r="A655" s="17"/>
      <c r="B655" s="17"/>
      <c r="C655" s="17"/>
    </row>
    <row r="656">
      <c r="A656" s="17"/>
      <c r="B656" s="17"/>
      <c r="C656" s="17"/>
    </row>
    <row r="657">
      <c r="A657" s="17"/>
      <c r="B657" s="17"/>
      <c r="C657" s="17"/>
    </row>
    <row r="658">
      <c r="A658" s="17"/>
      <c r="B658" s="17"/>
      <c r="C658" s="17"/>
    </row>
    <row r="659">
      <c r="A659" s="17"/>
      <c r="B659" s="17"/>
      <c r="C659" s="17"/>
    </row>
    <row r="660">
      <c r="A660" s="17"/>
      <c r="B660" s="17"/>
      <c r="C660" s="17"/>
    </row>
    <row r="661">
      <c r="A661" s="17"/>
      <c r="B661" s="17"/>
      <c r="C661" s="17"/>
    </row>
    <row r="662">
      <c r="A662" s="17"/>
      <c r="B662" s="17"/>
      <c r="C662" s="17"/>
    </row>
    <row r="663">
      <c r="A663" s="17"/>
      <c r="B663" s="17"/>
      <c r="C663" s="17"/>
    </row>
    <row r="664">
      <c r="A664" s="17"/>
      <c r="B664" s="17"/>
      <c r="C664" s="17"/>
    </row>
    <row r="665">
      <c r="A665" s="17"/>
      <c r="B665" s="17"/>
      <c r="C665" s="17"/>
    </row>
    <row r="666">
      <c r="A666" s="17"/>
      <c r="B666" s="17"/>
      <c r="C666" s="17"/>
    </row>
    <row r="667">
      <c r="A667" s="17"/>
      <c r="B667" s="17"/>
      <c r="C667" s="17"/>
    </row>
    <row r="668">
      <c r="A668" s="17"/>
      <c r="B668" s="17"/>
      <c r="C668" s="17"/>
    </row>
    <row r="669">
      <c r="A669" s="17"/>
      <c r="B669" s="17"/>
      <c r="C669" s="17"/>
    </row>
    <row r="670">
      <c r="A670" s="17"/>
      <c r="B670" s="17"/>
      <c r="C670" s="17"/>
    </row>
    <row r="671">
      <c r="A671" s="17"/>
      <c r="B671" s="17"/>
      <c r="C671" s="17"/>
    </row>
    <row r="672">
      <c r="A672" s="17"/>
      <c r="B672" s="17"/>
      <c r="C672" s="17"/>
    </row>
    <row r="673">
      <c r="A673" s="17"/>
      <c r="B673" s="17"/>
      <c r="C673" s="17"/>
    </row>
    <row r="674">
      <c r="A674" s="17"/>
      <c r="B674" s="17"/>
      <c r="C674" s="17"/>
    </row>
    <row r="675">
      <c r="A675" s="17"/>
      <c r="B675" s="17"/>
      <c r="C675" s="17"/>
    </row>
    <row r="676">
      <c r="A676" s="17"/>
      <c r="B676" s="17"/>
      <c r="C676" s="17"/>
    </row>
    <row r="677">
      <c r="A677" s="17"/>
      <c r="B677" s="17"/>
      <c r="C677" s="17"/>
    </row>
    <row r="678">
      <c r="A678" s="17"/>
      <c r="B678" s="17"/>
      <c r="C678" s="17"/>
    </row>
    <row r="679">
      <c r="A679" s="17"/>
      <c r="B679" s="17"/>
      <c r="C679" s="17"/>
    </row>
    <row r="680">
      <c r="A680" s="17"/>
      <c r="B680" s="17"/>
      <c r="C680" s="17"/>
    </row>
    <row r="681">
      <c r="A681" s="17"/>
      <c r="B681" s="17"/>
      <c r="C681" s="17"/>
    </row>
    <row r="682">
      <c r="A682" s="17"/>
      <c r="B682" s="17"/>
      <c r="C682" s="17"/>
    </row>
    <row r="683">
      <c r="A683" s="17"/>
      <c r="B683" s="17"/>
      <c r="C683" s="17"/>
    </row>
    <row r="684">
      <c r="A684" s="17"/>
      <c r="B684" s="17"/>
      <c r="C684" s="17"/>
    </row>
    <row r="685">
      <c r="A685" s="17"/>
      <c r="B685" s="17"/>
      <c r="C685" s="17"/>
    </row>
    <row r="686">
      <c r="A686" s="17"/>
      <c r="B686" s="17"/>
      <c r="C686" s="17"/>
    </row>
    <row r="687">
      <c r="A687" s="17"/>
      <c r="B687" s="17"/>
      <c r="C687" s="17"/>
    </row>
    <row r="688">
      <c r="A688" s="17"/>
      <c r="B688" s="17"/>
      <c r="C688" s="17"/>
    </row>
    <row r="689">
      <c r="A689" s="17"/>
      <c r="B689" s="17"/>
      <c r="C689" s="17"/>
    </row>
    <row r="690">
      <c r="A690" s="17"/>
      <c r="B690" s="17"/>
      <c r="C690" s="17"/>
    </row>
    <row r="691">
      <c r="A691" s="17"/>
      <c r="B691" s="17"/>
      <c r="C691" s="17"/>
    </row>
    <row r="692">
      <c r="A692" s="17"/>
      <c r="B692" s="17"/>
      <c r="C692" s="17"/>
    </row>
    <row r="693">
      <c r="A693" s="17"/>
      <c r="B693" s="17"/>
      <c r="C693" s="17"/>
    </row>
    <row r="694">
      <c r="A694" s="17"/>
      <c r="B694" s="17"/>
      <c r="C694" s="17"/>
    </row>
    <row r="695">
      <c r="A695" s="17"/>
      <c r="B695" s="17"/>
      <c r="C695" s="17"/>
    </row>
    <row r="696">
      <c r="A696" s="17"/>
      <c r="B696" s="17"/>
      <c r="C696" s="17"/>
    </row>
    <row r="697">
      <c r="A697" s="17"/>
      <c r="B697" s="17"/>
      <c r="C697" s="17"/>
    </row>
    <row r="698">
      <c r="A698" s="17"/>
      <c r="B698" s="17"/>
      <c r="C698" s="17"/>
    </row>
    <row r="699">
      <c r="A699" s="17"/>
      <c r="B699" s="17"/>
      <c r="C699" s="17"/>
    </row>
    <row r="700">
      <c r="A700" s="17"/>
      <c r="B700" s="17"/>
      <c r="C700" s="17"/>
    </row>
    <row r="701">
      <c r="A701" s="17"/>
      <c r="B701" s="17"/>
      <c r="C701" s="17"/>
    </row>
    <row r="702">
      <c r="A702" s="17"/>
      <c r="B702" s="17"/>
      <c r="C702" s="17"/>
    </row>
    <row r="703">
      <c r="A703" s="17"/>
      <c r="B703" s="17"/>
      <c r="C703" s="17"/>
    </row>
    <row r="704">
      <c r="A704" s="17"/>
      <c r="B704" s="17"/>
      <c r="C704" s="17"/>
    </row>
    <row r="705">
      <c r="A705" s="17"/>
      <c r="B705" s="17"/>
      <c r="C705" s="17"/>
    </row>
    <row r="706">
      <c r="A706" s="17"/>
      <c r="B706" s="17"/>
      <c r="C706" s="17"/>
    </row>
    <row r="707">
      <c r="A707" s="17"/>
      <c r="B707" s="17"/>
      <c r="C707" s="17"/>
    </row>
    <row r="708">
      <c r="A708" s="17"/>
      <c r="B708" s="17"/>
      <c r="C708" s="17"/>
    </row>
    <row r="709">
      <c r="A709" s="17"/>
      <c r="B709" s="17"/>
      <c r="C709" s="17"/>
    </row>
    <row r="710">
      <c r="A710" s="17"/>
      <c r="B710" s="17"/>
      <c r="C710" s="17"/>
    </row>
    <row r="711">
      <c r="A711" s="17"/>
      <c r="B711" s="17"/>
      <c r="C711" s="17"/>
    </row>
    <row r="712">
      <c r="A712" s="17"/>
      <c r="B712" s="17"/>
      <c r="C712" s="17"/>
    </row>
    <row r="713">
      <c r="A713" s="17"/>
      <c r="B713" s="17"/>
      <c r="C713" s="17"/>
    </row>
    <row r="714">
      <c r="A714" s="17"/>
      <c r="B714" s="17"/>
      <c r="C714" s="17"/>
    </row>
    <row r="715">
      <c r="A715" s="17"/>
      <c r="B715" s="17"/>
      <c r="C715" s="17"/>
    </row>
    <row r="716">
      <c r="A716" s="17"/>
      <c r="B716" s="17"/>
      <c r="C716" s="17"/>
    </row>
    <row r="717">
      <c r="A717" s="17"/>
      <c r="B717" s="17"/>
      <c r="C717" s="17"/>
    </row>
    <row r="718">
      <c r="A718" s="17"/>
      <c r="B718" s="17"/>
      <c r="C718" s="17"/>
    </row>
    <row r="719">
      <c r="A719" s="17"/>
      <c r="B719" s="17"/>
      <c r="C719" s="17"/>
    </row>
    <row r="720">
      <c r="A720" s="17"/>
      <c r="B720" s="17"/>
      <c r="C720" s="17"/>
    </row>
    <row r="721">
      <c r="A721" s="17"/>
      <c r="B721" s="17"/>
      <c r="C721" s="17"/>
    </row>
    <row r="722">
      <c r="A722" s="17"/>
      <c r="B722" s="17"/>
      <c r="C722" s="17"/>
    </row>
    <row r="723">
      <c r="A723" s="17"/>
      <c r="B723" s="17"/>
      <c r="C723" s="17"/>
    </row>
    <row r="724">
      <c r="A724" s="17"/>
      <c r="B724" s="17"/>
      <c r="C724" s="17"/>
    </row>
    <row r="725">
      <c r="A725" s="17"/>
      <c r="B725" s="17"/>
      <c r="C725" s="17"/>
    </row>
    <row r="726">
      <c r="A726" s="17"/>
      <c r="B726" s="17"/>
      <c r="C726" s="17"/>
    </row>
    <row r="727">
      <c r="A727" s="17"/>
      <c r="B727" s="17"/>
      <c r="C727" s="17"/>
    </row>
    <row r="728">
      <c r="A728" s="17"/>
      <c r="B728" s="17"/>
      <c r="C728" s="17"/>
    </row>
    <row r="729">
      <c r="A729" s="17"/>
      <c r="B729" s="17"/>
      <c r="C729" s="17"/>
    </row>
    <row r="730">
      <c r="A730" s="17"/>
      <c r="B730" s="17"/>
      <c r="C730" s="17"/>
    </row>
    <row r="731">
      <c r="A731" s="17"/>
      <c r="B731" s="17"/>
      <c r="C731" s="17"/>
    </row>
    <row r="732">
      <c r="A732" s="17"/>
      <c r="B732" s="17"/>
      <c r="C732" s="17"/>
    </row>
    <row r="733">
      <c r="A733" s="17"/>
      <c r="B733" s="17"/>
      <c r="C733" s="17"/>
    </row>
    <row r="734">
      <c r="A734" s="17"/>
      <c r="B734" s="17"/>
      <c r="C734" s="17"/>
    </row>
    <row r="735">
      <c r="A735" s="17"/>
      <c r="B735" s="17"/>
      <c r="C735" s="17"/>
    </row>
    <row r="736">
      <c r="A736" s="17"/>
      <c r="B736" s="17"/>
      <c r="C736" s="17"/>
    </row>
    <row r="737">
      <c r="A737" s="17"/>
      <c r="B737" s="17"/>
      <c r="C737" s="17"/>
    </row>
    <row r="738">
      <c r="A738" s="17"/>
      <c r="B738" s="17"/>
      <c r="C738" s="17"/>
    </row>
    <row r="739">
      <c r="A739" s="17"/>
      <c r="B739" s="17"/>
      <c r="C739" s="17"/>
    </row>
    <row r="740">
      <c r="A740" s="17"/>
      <c r="B740" s="17"/>
      <c r="C740" s="17"/>
    </row>
    <row r="741">
      <c r="A741" s="17"/>
      <c r="B741" s="17"/>
      <c r="C741" s="17"/>
    </row>
    <row r="742">
      <c r="A742" s="17"/>
      <c r="B742" s="17"/>
      <c r="C742" s="17"/>
    </row>
    <row r="743">
      <c r="A743" s="17"/>
      <c r="B743" s="17"/>
      <c r="C743" s="17"/>
    </row>
    <row r="744">
      <c r="A744" s="17"/>
      <c r="B744" s="17"/>
      <c r="C744" s="17"/>
    </row>
    <row r="745">
      <c r="A745" s="17"/>
      <c r="B745" s="17"/>
      <c r="C745" s="17"/>
    </row>
    <row r="746">
      <c r="A746" s="17"/>
      <c r="B746" s="17"/>
      <c r="C746" s="17"/>
    </row>
    <row r="747">
      <c r="A747" s="17"/>
      <c r="B747" s="17"/>
      <c r="C747" s="17"/>
    </row>
    <row r="748">
      <c r="A748" s="17"/>
      <c r="B748" s="17"/>
      <c r="C748" s="17"/>
    </row>
    <row r="749">
      <c r="A749" s="17"/>
      <c r="B749" s="17"/>
      <c r="C749" s="17"/>
    </row>
    <row r="750">
      <c r="A750" s="17"/>
      <c r="B750" s="17"/>
      <c r="C750" s="17"/>
    </row>
    <row r="751">
      <c r="A751" s="17"/>
      <c r="B751" s="17"/>
      <c r="C751" s="17"/>
    </row>
    <row r="752">
      <c r="A752" s="17"/>
      <c r="B752" s="17"/>
      <c r="C752" s="17"/>
    </row>
    <row r="753">
      <c r="A753" s="17"/>
      <c r="B753" s="17"/>
      <c r="C753" s="17"/>
    </row>
    <row r="754">
      <c r="A754" s="17"/>
      <c r="B754" s="17"/>
      <c r="C754" s="17"/>
    </row>
    <row r="755">
      <c r="A755" s="17"/>
      <c r="B755" s="17"/>
      <c r="C755" s="17"/>
    </row>
    <row r="756">
      <c r="A756" s="17"/>
      <c r="B756" s="17"/>
      <c r="C756" s="17"/>
    </row>
    <row r="757">
      <c r="A757" s="17"/>
      <c r="B757" s="17"/>
      <c r="C757" s="17"/>
    </row>
    <row r="758">
      <c r="A758" s="17"/>
      <c r="B758" s="17"/>
      <c r="C758" s="17"/>
    </row>
    <row r="759">
      <c r="A759" s="17"/>
      <c r="B759" s="17"/>
      <c r="C759" s="17"/>
    </row>
    <row r="760">
      <c r="A760" s="17"/>
      <c r="B760" s="17"/>
      <c r="C760" s="17"/>
    </row>
    <row r="761">
      <c r="A761" s="17"/>
      <c r="B761" s="17"/>
      <c r="C761" s="17"/>
    </row>
    <row r="762">
      <c r="A762" s="17"/>
      <c r="B762" s="17"/>
      <c r="C762" s="17"/>
    </row>
    <row r="763">
      <c r="A763" s="17"/>
      <c r="B763" s="17"/>
      <c r="C763" s="17"/>
    </row>
    <row r="764">
      <c r="A764" s="17"/>
      <c r="B764" s="17"/>
      <c r="C764" s="17"/>
    </row>
    <row r="765">
      <c r="A765" s="17"/>
      <c r="B765" s="17"/>
      <c r="C765" s="17"/>
    </row>
    <row r="766">
      <c r="A766" s="17"/>
      <c r="B766" s="17"/>
      <c r="C766" s="17"/>
    </row>
    <row r="767">
      <c r="A767" s="17"/>
      <c r="B767" s="17"/>
      <c r="C767" s="17"/>
    </row>
    <row r="768">
      <c r="A768" s="17"/>
      <c r="B768" s="17"/>
      <c r="C768" s="17"/>
    </row>
    <row r="769">
      <c r="A769" s="17"/>
      <c r="B769" s="17"/>
      <c r="C769" s="17"/>
    </row>
    <row r="770">
      <c r="A770" s="17"/>
      <c r="B770" s="17"/>
      <c r="C770" s="17"/>
    </row>
    <row r="771">
      <c r="A771" s="17"/>
      <c r="B771" s="17"/>
      <c r="C771" s="17"/>
    </row>
    <row r="772">
      <c r="A772" s="17"/>
      <c r="B772" s="17"/>
      <c r="C772" s="17"/>
    </row>
    <row r="773">
      <c r="A773" s="17"/>
      <c r="B773" s="17"/>
      <c r="C773" s="17"/>
    </row>
    <row r="774">
      <c r="A774" s="17"/>
      <c r="B774" s="17"/>
      <c r="C774" s="17"/>
    </row>
    <row r="775">
      <c r="A775" s="17"/>
      <c r="B775" s="17"/>
      <c r="C775" s="17"/>
    </row>
    <row r="776">
      <c r="A776" s="17"/>
      <c r="B776" s="17"/>
      <c r="C776" s="17"/>
    </row>
    <row r="777">
      <c r="A777" s="17"/>
      <c r="B777" s="17"/>
      <c r="C777" s="17"/>
    </row>
    <row r="778">
      <c r="A778" s="17"/>
      <c r="B778" s="17"/>
      <c r="C778" s="17"/>
    </row>
    <row r="779">
      <c r="A779" s="17"/>
      <c r="B779" s="17"/>
      <c r="C779" s="17"/>
    </row>
    <row r="780">
      <c r="A780" s="17"/>
      <c r="B780" s="17"/>
      <c r="C780" s="17"/>
    </row>
    <row r="781">
      <c r="A781" s="17"/>
      <c r="B781" s="17"/>
      <c r="C781" s="17"/>
    </row>
    <row r="782">
      <c r="A782" s="17"/>
      <c r="B782" s="17"/>
      <c r="C782" s="17"/>
    </row>
    <row r="783">
      <c r="A783" s="17"/>
      <c r="B783" s="17"/>
      <c r="C783" s="17"/>
    </row>
    <row r="784">
      <c r="A784" s="17"/>
      <c r="B784" s="17"/>
      <c r="C784" s="17"/>
    </row>
    <row r="785">
      <c r="A785" s="17"/>
      <c r="B785" s="17"/>
      <c r="C785" s="17"/>
    </row>
    <row r="786">
      <c r="A786" s="17"/>
      <c r="B786" s="17"/>
      <c r="C786" s="17"/>
    </row>
    <row r="787">
      <c r="A787" s="17"/>
      <c r="B787" s="17"/>
      <c r="C787" s="17"/>
    </row>
    <row r="788">
      <c r="A788" s="17"/>
      <c r="B788" s="17"/>
      <c r="C788" s="17"/>
    </row>
    <row r="789">
      <c r="A789" s="17"/>
      <c r="B789" s="17"/>
      <c r="C789" s="17"/>
    </row>
    <row r="790">
      <c r="A790" s="17"/>
      <c r="B790" s="17"/>
      <c r="C790" s="17"/>
    </row>
    <row r="791">
      <c r="A791" s="17"/>
      <c r="B791" s="17"/>
      <c r="C791" s="17"/>
    </row>
    <row r="792">
      <c r="A792" s="17"/>
      <c r="B792" s="17"/>
      <c r="C792" s="17"/>
    </row>
    <row r="793">
      <c r="A793" s="17"/>
      <c r="B793" s="17"/>
      <c r="C793" s="17"/>
    </row>
    <row r="794">
      <c r="A794" s="17"/>
      <c r="B794" s="17"/>
      <c r="C794" s="17"/>
    </row>
    <row r="795">
      <c r="A795" s="17"/>
      <c r="B795" s="17"/>
      <c r="C795" s="17"/>
    </row>
    <row r="796">
      <c r="A796" s="17"/>
      <c r="B796" s="17"/>
      <c r="C796" s="17"/>
    </row>
    <row r="797">
      <c r="A797" s="17"/>
      <c r="B797" s="17"/>
      <c r="C797" s="17"/>
    </row>
    <row r="798">
      <c r="A798" s="17"/>
      <c r="B798" s="17"/>
      <c r="C798" s="17"/>
    </row>
    <row r="799">
      <c r="A799" s="17"/>
      <c r="B799" s="17"/>
      <c r="C799" s="17"/>
    </row>
    <row r="800">
      <c r="A800" s="17"/>
      <c r="B800" s="17"/>
      <c r="C800" s="17"/>
    </row>
    <row r="801">
      <c r="A801" s="17"/>
      <c r="B801" s="17"/>
      <c r="C801" s="17"/>
    </row>
    <row r="802">
      <c r="A802" s="17"/>
      <c r="B802" s="17"/>
      <c r="C802" s="17"/>
    </row>
    <row r="803">
      <c r="A803" s="17"/>
      <c r="B803" s="17"/>
      <c r="C803" s="17"/>
    </row>
    <row r="804">
      <c r="A804" s="17"/>
      <c r="B804" s="17"/>
      <c r="C804" s="17"/>
    </row>
    <row r="805">
      <c r="A805" s="17"/>
      <c r="B805" s="17"/>
      <c r="C805" s="17"/>
    </row>
    <row r="806">
      <c r="A806" s="17"/>
      <c r="B806" s="17"/>
      <c r="C806" s="17"/>
    </row>
    <row r="807">
      <c r="A807" s="17"/>
      <c r="B807" s="17"/>
      <c r="C807" s="17"/>
    </row>
    <row r="808">
      <c r="A808" s="17"/>
      <c r="B808" s="17"/>
      <c r="C808" s="17"/>
    </row>
    <row r="809">
      <c r="A809" s="17"/>
      <c r="B809" s="17"/>
      <c r="C809" s="17"/>
    </row>
    <row r="810">
      <c r="A810" s="17"/>
      <c r="B810" s="17"/>
      <c r="C810" s="17"/>
    </row>
    <row r="811">
      <c r="A811" s="17"/>
      <c r="B811" s="17"/>
      <c r="C811" s="17"/>
    </row>
    <row r="812">
      <c r="A812" s="17"/>
      <c r="B812" s="17"/>
      <c r="C812" s="17"/>
    </row>
    <row r="813">
      <c r="A813" s="17"/>
      <c r="B813" s="17"/>
      <c r="C813" s="17"/>
    </row>
    <row r="814">
      <c r="A814" s="17"/>
      <c r="B814" s="17"/>
      <c r="C814" s="17"/>
    </row>
    <row r="815">
      <c r="A815" s="17"/>
      <c r="B815" s="17"/>
      <c r="C815" s="17"/>
    </row>
    <row r="816">
      <c r="A816" s="17"/>
      <c r="B816" s="17"/>
      <c r="C816" s="17"/>
    </row>
    <row r="817">
      <c r="A817" s="17"/>
      <c r="B817" s="17"/>
      <c r="C817" s="17"/>
    </row>
    <row r="818">
      <c r="A818" s="17"/>
      <c r="B818" s="17"/>
      <c r="C818" s="17"/>
    </row>
    <row r="819">
      <c r="A819" s="17"/>
      <c r="B819" s="17"/>
      <c r="C819" s="17"/>
    </row>
    <row r="820">
      <c r="A820" s="17"/>
      <c r="B820" s="17"/>
      <c r="C820" s="17"/>
    </row>
    <row r="821">
      <c r="A821" s="17"/>
      <c r="B821" s="17"/>
      <c r="C821" s="17"/>
    </row>
    <row r="822">
      <c r="A822" s="17"/>
      <c r="B822" s="17"/>
      <c r="C822" s="17"/>
    </row>
    <row r="823">
      <c r="A823" s="17"/>
      <c r="B823" s="17"/>
      <c r="C823" s="17"/>
    </row>
    <row r="824">
      <c r="A824" s="17"/>
      <c r="B824" s="17"/>
      <c r="C824" s="17"/>
    </row>
    <row r="825">
      <c r="A825" s="17"/>
      <c r="B825" s="17"/>
      <c r="C825" s="17"/>
    </row>
    <row r="826">
      <c r="A826" s="17"/>
      <c r="B826" s="17"/>
      <c r="C826" s="17"/>
    </row>
    <row r="827">
      <c r="A827" s="17"/>
      <c r="B827" s="17"/>
      <c r="C827" s="17"/>
    </row>
    <row r="828">
      <c r="A828" s="17"/>
      <c r="B828" s="17"/>
      <c r="C828" s="17"/>
    </row>
    <row r="829">
      <c r="A829" s="17"/>
      <c r="B829" s="17"/>
      <c r="C829" s="17"/>
    </row>
    <row r="830">
      <c r="A830" s="17"/>
      <c r="B830" s="17"/>
      <c r="C830" s="17"/>
    </row>
    <row r="831">
      <c r="A831" s="17"/>
      <c r="B831" s="17"/>
      <c r="C831" s="17"/>
    </row>
    <row r="832">
      <c r="A832" s="17"/>
      <c r="B832" s="17"/>
      <c r="C832" s="17"/>
    </row>
    <row r="833">
      <c r="A833" s="17"/>
      <c r="B833" s="17"/>
      <c r="C833" s="17"/>
    </row>
    <row r="834">
      <c r="A834" s="17"/>
      <c r="B834" s="17"/>
      <c r="C834" s="17"/>
    </row>
    <row r="835">
      <c r="A835" s="17"/>
      <c r="B835" s="17"/>
      <c r="C835" s="17"/>
    </row>
    <row r="836">
      <c r="A836" s="17"/>
      <c r="B836" s="17"/>
      <c r="C836" s="17"/>
    </row>
    <row r="837">
      <c r="A837" s="17"/>
      <c r="B837" s="17"/>
      <c r="C837" s="17"/>
    </row>
    <row r="838">
      <c r="A838" s="17"/>
      <c r="B838" s="17"/>
      <c r="C838" s="17"/>
    </row>
    <row r="839">
      <c r="A839" s="17"/>
      <c r="B839" s="17"/>
      <c r="C839" s="17"/>
    </row>
    <row r="840">
      <c r="A840" s="17"/>
      <c r="B840" s="17"/>
      <c r="C840" s="17"/>
    </row>
    <row r="841">
      <c r="A841" s="17"/>
      <c r="B841" s="17"/>
      <c r="C841" s="17"/>
    </row>
    <row r="842">
      <c r="A842" s="17"/>
      <c r="B842" s="17"/>
      <c r="C842" s="17"/>
    </row>
    <row r="843">
      <c r="A843" s="17"/>
      <c r="B843" s="17"/>
      <c r="C843" s="17"/>
    </row>
    <row r="844">
      <c r="A844" s="17"/>
      <c r="B844" s="17"/>
      <c r="C844" s="17"/>
    </row>
    <row r="845">
      <c r="A845" s="17"/>
      <c r="B845" s="17"/>
      <c r="C845" s="17"/>
    </row>
    <row r="846">
      <c r="A846" s="17"/>
      <c r="B846" s="17"/>
      <c r="C846" s="17"/>
    </row>
    <row r="847">
      <c r="A847" s="17"/>
      <c r="B847" s="17"/>
      <c r="C847" s="17"/>
    </row>
    <row r="848">
      <c r="A848" s="17"/>
      <c r="B848" s="17"/>
      <c r="C848" s="17"/>
    </row>
    <row r="849">
      <c r="A849" s="17"/>
      <c r="B849" s="17"/>
      <c r="C849" s="17"/>
    </row>
    <row r="850">
      <c r="A850" s="17"/>
      <c r="B850" s="17"/>
      <c r="C850" s="17"/>
    </row>
    <row r="851">
      <c r="A851" s="17"/>
      <c r="B851" s="17"/>
      <c r="C851" s="17"/>
    </row>
    <row r="852">
      <c r="A852" s="17"/>
      <c r="B852" s="17"/>
      <c r="C852" s="17"/>
    </row>
    <row r="853">
      <c r="A853" s="17"/>
      <c r="B853" s="17"/>
      <c r="C853" s="17"/>
    </row>
    <row r="854">
      <c r="A854" s="17"/>
      <c r="B854" s="17"/>
      <c r="C854" s="17"/>
    </row>
    <row r="855">
      <c r="A855" s="17"/>
      <c r="B855" s="17"/>
      <c r="C855" s="17"/>
    </row>
    <row r="856">
      <c r="A856" s="17"/>
      <c r="B856" s="17"/>
      <c r="C856" s="17"/>
    </row>
    <row r="857">
      <c r="A857" s="17"/>
      <c r="B857" s="17"/>
      <c r="C857" s="17"/>
    </row>
    <row r="858">
      <c r="A858" s="17"/>
      <c r="B858" s="17"/>
      <c r="C858" s="17"/>
    </row>
    <row r="859">
      <c r="A859" s="17"/>
      <c r="B859" s="17"/>
      <c r="C859" s="17"/>
    </row>
    <row r="860">
      <c r="A860" s="17"/>
      <c r="B860" s="17"/>
      <c r="C860" s="17"/>
    </row>
    <row r="861">
      <c r="A861" s="17"/>
      <c r="B861" s="17"/>
      <c r="C861" s="17"/>
    </row>
    <row r="862">
      <c r="A862" s="17"/>
      <c r="B862" s="17"/>
      <c r="C862" s="17"/>
    </row>
    <row r="863">
      <c r="A863" s="17"/>
      <c r="B863" s="17"/>
      <c r="C863" s="17"/>
    </row>
    <row r="864">
      <c r="A864" s="17"/>
      <c r="B864" s="17"/>
      <c r="C864" s="17"/>
    </row>
    <row r="865">
      <c r="A865" s="17"/>
      <c r="B865" s="17"/>
      <c r="C865" s="17"/>
    </row>
    <row r="866">
      <c r="A866" s="17"/>
      <c r="B866" s="17"/>
      <c r="C866" s="17"/>
    </row>
    <row r="867">
      <c r="A867" s="17"/>
      <c r="B867" s="17"/>
      <c r="C867" s="17"/>
    </row>
    <row r="868">
      <c r="A868" s="17"/>
      <c r="B868" s="17"/>
      <c r="C868" s="17"/>
    </row>
    <row r="869">
      <c r="A869" s="17"/>
      <c r="B869" s="17"/>
      <c r="C869" s="17"/>
    </row>
    <row r="870">
      <c r="A870" s="17"/>
      <c r="B870" s="17"/>
      <c r="C870" s="17"/>
    </row>
    <row r="871">
      <c r="A871" s="17"/>
      <c r="B871" s="17"/>
      <c r="C871" s="17"/>
    </row>
    <row r="872">
      <c r="A872" s="17"/>
      <c r="B872" s="17"/>
      <c r="C872" s="17"/>
    </row>
    <row r="873">
      <c r="A873" s="17"/>
      <c r="B873" s="17"/>
      <c r="C873" s="17"/>
    </row>
    <row r="874">
      <c r="A874" s="17"/>
      <c r="B874" s="17"/>
      <c r="C874" s="17"/>
    </row>
    <row r="875">
      <c r="A875" s="17"/>
      <c r="B875" s="17"/>
      <c r="C875" s="17"/>
    </row>
    <row r="876">
      <c r="A876" s="17"/>
      <c r="B876" s="17"/>
      <c r="C876" s="17"/>
    </row>
    <row r="877">
      <c r="A877" s="17"/>
      <c r="B877" s="17"/>
      <c r="C877" s="17"/>
    </row>
    <row r="878">
      <c r="A878" s="17"/>
      <c r="B878" s="17"/>
      <c r="C878" s="17"/>
    </row>
    <row r="879">
      <c r="A879" s="17"/>
      <c r="B879" s="17"/>
      <c r="C879" s="17"/>
    </row>
    <row r="880">
      <c r="A880" s="17"/>
      <c r="B880" s="17"/>
      <c r="C880" s="17"/>
    </row>
    <row r="881">
      <c r="A881" s="17"/>
      <c r="B881" s="17"/>
      <c r="C881" s="17"/>
    </row>
    <row r="882">
      <c r="A882" s="17"/>
      <c r="B882" s="17"/>
      <c r="C882" s="17"/>
    </row>
    <row r="883">
      <c r="A883" s="17"/>
      <c r="B883" s="17"/>
      <c r="C883" s="17"/>
    </row>
    <row r="884">
      <c r="A884" s="17"/>
      <c r="B884" s="17"/>
      <c r="C884" s="17"/>
    </row>
    <row r="885">
      <c r="A885" s="17"/>
      <c r="B885" s="17"/>
      <c r="C885" s="17"/>
    </row>
    <row r="886">
      <c r="A886" s="17"/>
      <c r="B886" s="17"/>
      <c r="C886" s="17"/>
    </row>
    <row r="887">
      <c r="A887" s="17"/>
      <c r="B887" s="17"/>
      <c r="C887" s="17"/>
    </row>
    <row r="888">
      <c r="A888" s="17"/>
      <c r="B888" s="17"/>
      <c r="C888" s="17"/>
    </row>
    <row r="889">
      <c r="A889" s="17"/>
      <c r="B889" s="17"/>
      <c r="C889" s="17"/>
    </row>
    <row r="890">
      <c r="A890" s="17"/>
      <c r="B890" s="17"/>
      <c r="C890" s="17"/>
    </row>
    <row r="891">
      <c r="A891" s="17"/>
      <c r="B891" s="17"/>
      <c r="C891" s="17"/>
    </row>
    <row r="892">
      <c r="A892" s="17"/>
      <c r="B892" s="17"/>
      <c r="C892" s="17"/>
    </row>
    <row r="893">
      <c r="A893" s="17"/>
      <c r="B893" s="17"/>
      <c r="C893" s="17"/>
    </row>
    <row r="894">
      <c r="A894" s="17"/>
      <c r="B894" s="17"/>
      <c r="C894" s="17"/>
    </row>
    <row r="895">
      <c r="A895" s="17"/>
      <c r="B895" s="17"/>
      <c r="C895" s="17"/>
    </row>
    <row r="896">
      <c r="A896" s="17"/>
      <c r="B896" s="17"/>
      <c r="C896" s="17"/>
    </row>
    <row r="897">
      <c r="A897" s="17"/>
      <c r="B897" s="17"/>
      <c r="C897" s="17"/>
    </row>
    <row r="898">
      <c r="A898" s="17"/>
      <c r="B898" s="17"/>
      <c r="C898" s="17"/>
    </row>
    <row r="899">
      <c r="A899" s="17"/>
      <c r="B899" s="17"/>
      <c r="C899" s="17"/>
    </row>
    <row r="900">
      <c r="A900" s="17"/>
      <c r="B900" s="17"/>
      <c r="C900" s="17"/>
    </row>
    <row r="901">
      <c r="A901" s="17"/>
      <c r="B901" s="17"/>
      <c r="C901" s="17"/>
    </row>
    <row r="902">
      <c r="A902" s="17"/>
      <c r="B902" s="17"/>
      <c r="C902" s="17"/>
    </row>
    <row r="903">
      <c r="A903" s="17"/>
      <c r="B903" s="17"/>
      <c r="C903" s="17"/>
    </row>
    <row r="904">
      <c r="A904" s="17"/>
      <c r="B904" s="17"/>
      <c r="C904" s="17"/>
    </row>
    <row r="905">
      <c r="A905" s="17"/>
      <c r="B905" s="17"/>
      <c r="C905" s="17"/>
    </row>
    <row r="906">
      <c r="A906" s="17"/>
      <c r="B906" s="17"/>
      <c r="C906" s="17"/>
    </row>
    <row r="907">
      <c r="A907" s="17"/>
      <c r="B907" s="17"/>
      <c r="C907" s="17"/>
    </row>
    <row r="908">
      <c r="A908" s="17"/>
      <c r="B908" s="17"/>
      <c r="C908" s="17"/>
    </row>
    <row r="909">
      <c r="A909" s="17"/>
      <c r="B909" s="17"/>
      <c r="C909" s="17"/>
    </row>
    <row r="910">
      <c r="A910" s="17"/>
      <c r="B910" s="17"/>
      <c r="C910" s="17"/>
    </row>
    <row r="911">
      <c r="A911" s="17"/>
      <c r="B911" s="17"/>
      <c r="C911" s="17"/>
    </row>
    <row r="912">
      <c r="A912" s="17"/>
      <c r="B912" s="17"/>
      <c r="C912" s="17"/>
    </row>
    <row r="913">
      <c r="A913" s="17"/>
      <c r="B913" s="17"/>
      <c r="C913" s="17"/>
    </row>
    <row r="914">
      <c r="A914" s="17"/>
      <c r="B914" s="17"/>
      <c r="C914" s="17"/>
    </row>
    <row r="915">
      <c r="A915" s="17"/>
      <c r="B915" s="17"/>
      <c r="C915" s="17"/>
    </row>
    <row r="916">
      <c r="A916" s="17"/>
      <c r="B916" s="17"/>
      <c r="C916" s="17"/>
    </row>
    <row r="917">
      <c r="A917" s="17"/>
      <c r="B917" s="17"/>
      <c r="C917" s="17"/>
    </row>
    <row r="918">
      <c r="A918" s="17"/>
      <c r="B918" s="17"/>
      <c r="C918" s="17"/>
    </row>
    <row r="919">
      <c r="A919" s="17"/>
      <c r="B919" s="17"/>
      <c r="C919" s="17"/>
    </row>
    <row r="920">
      <c r="A920" s="17"/>
      <c r="B920" s="17"/>
      <c r="C920" s="17"/>
    </row>
    <row r="921">
      <c r="A921" s="17"/>
      <c r="B921" s="17"/>
      <c r="C921" s="17"/>
    </row>
    <row r="922">
      <c r="A922" s="17"/>
      <c r="B922" s="17"/>
      <c r="C922" s="17"/>
    </row>
    <row r="923">
      <c r="A923" s="17"/>
      <c r="B923" s="17"/>
      <c r="C923" s="17"/>
    </row>
    <row r="924">
      <c r="A924" s="17"/>
      <c r="B924" s="17"/>
      <c r="C924" s="17"/>
    </row>
    <row r="925">
      <c r="A925" s="17"/>
      <c r="B925" s="17"/>
      <c r="C925" s="17"/>
    </row>
    <row r="926">
      <c r="A926" s="17"/>
      <c r="B926" s="17"/>
      <c r="C926" s="17"/>
    </row>
    <row r="927">
      <c r="A927" s="17"/>
      <c r="B927" s="17"/>
      <c r="C927" s="17"/>
    </row>
    <row r="928">
      <c r="A928" s="17"/>
      <c r="B928" s="17"/>
      <c r="C928" s="17"/>
    </row>
    <row r="929">
      <c r="A929" s="17"/>
      <c r="B929" s="17"/>
      <c r="C929" s="17"/>
    </row>
    <row r="930">
      <c r="A930" s="17"/>
      <c r="B930" s="17"/>
      <c r="C930" s="17"/>
    </row>
    <row r="931">
      <c r="A931" s="17"/>
      <c r="B931" s="17"/>
      <c r="C931" s="17"/>
    </row>
    <row r="932">
      <c r="A932" s="17"/>
      <c r="B932" s="17"/>
      <c r="C932" s="17"/>
    </row>
    <row r="933">
      <c r="A933" s="17"/>
      <c r="B933" s="17"/>
      <c r="C933" s="17"/>
    </row>
    <row r="934">
      <c r="A934" s="17"/>
      <c r="B934" s="17"/>
      <c r="C934" s="17"/>
    </row>
    <row r="935">
      <c r="A935" s="17"/>
      <c r="B935" s="17"/>
      <c r="C935" s="17"/>
    </row>
    <row r="936">
      <c r="A936" s="17"/>
      <c r="B936" s="17"/>
      <c r="C936" s="17"/>
    </row>
    <row r="937">
      <c r="A937" s="17"/>
      <c r="B937" s="17"/>
      <c r="C937" s="17"/>
    </row>
    <row r="938">
      <c r="A938" s="17"/>
      <c r="B938" s="17"/>
      <c r="C938" s="17"/>
    </row>
    <row r="939">
      <c r="A939" s="17"/>
      <c r="B939" s="17"/>
      <c r="C939" s="17"/>
    </row>
    <row r="940">
      <c r="A940" s="17"/>
      <c r="B940" s="17"/>
      <c r="C940" s="17"/>
    </row>
    <row r="941">
      <c r="A941" s="17"/>
      <c r="B941" s="17"/>
      <c r="C941" s="17"/>
    </row>
    <row r="942">
      <c r="A942" s="17"/>
      <c r="B942" s="17"/>
      <c r="C942" s="17"/>
    </row>
    <row r="943">
      <c r="A943" s="17"/>
      <c r="B943" s="17"/>
      <c r="C943" s="17"/>
    </row>
    <row r="944">
      <c r="A944" s="17"/>
      <c r="B944" s="17"/>
      <c r="C944" s="17"/>
    </row>
    <row r="945">
      <c r="A945" s="17"/>
      <c r="B945" s="17"/>
      <c r="C945" s="17"/>
    </row>
    <row r="946">
      <c r="A946" s="17"/>
      <c r="B946" s="17"/>
      <c r="C946" s="17"/>
    </row>
    <row r="947">
      <c r="A947" s="17"/>
      <c r="B947" s="17"/>
      <c r="C947" s="17"/>
    </row>
    <row r="948">
      <c r="A948" s="17"/>
      <c r="B948" s="17"/>
      <c r="C948" s="17"/>
    </row>
    <row r="949">
      <c r="A949" s="17"/>
      <c r="B949" s="17"/>
      <c r="C949" s="17"/>
    </row>
    <row r="950">
      <c r="A950" s="17"/>
      <c r="B950" s="17"/>
      <c r="C950" s="17"/>
    </row>
    <row r="951">
      <c r="A951" s="17"/>
      <c r="B951" s="17"/>
      <c r="C951" s="17"/>
    </row>
    <row r="952">
      <c r="A952" s="17"/>
      <c r="B952" s="17"/>
      <c r="C952" s="17"/>
    </row>
    <row r="953">
      <c r="A953" s="17"/>
      <c r="B953" s="17"/>
      <c r="C953" s="17"/>
    </row>
    <row r="954">
      <c r="A954" s="17"/>
      <c r="B954" s="17"/>
      <c r="C954" s="17"/>
    </row>
    <row r="955">
      <c r="A955" s="17"/>
      <c r="B955" s="17"/>
      <c r="C955" s="17"/>
    </row>
    <row r="956">
      <c r="A956" s="17"/>
      <c r="B956" s="17"/>
      <c r="C956" s="17"/>
    </row>
    <row r="957">
      <c r="A957" s="17"/>
      <c r="B957" s="17"/>
      <c r="C957" s="17"/>
    </row>
    <row r="958">
      <c r="A958" s="17"/>
      <c r="B958" s="17"/>
      <c r="C958" s="17"/>
    </row>
    <row r="959">
      <c r="A959" s="17"/>
      <c r="B959" s="17"/>
      <c r="C959" s="17"/>
    </row>
    <row r="960">
      <c r="A960" s="17"/>
      <c r="B960" s="17"/>
      <c r="C960" s="17"/>
    </row>
    <row r="961">
      <c r="A961" s="17"/>
      <c r="B961" s="17"/>
      <c r="C961" s="17"/>
    </row>
    <row r="962">
      <c r="A962" s="17"/>
      <c r="B962" s="17"/>
      <c r="C962" s="17"/>
    </row>
    <row r="963">
      <c r="A963" s="17"/>
      <c r="B963" s="17"/>
      <c r="C963" s="17"/>
    </row>
    <row r="964">
      <c r="A964" s="17"/>
      <c r="B964" s="17"/>
      <c r="C964" s="17"/>
    </row>
    <row r="965">
      <c r="A965" s="17"/>
      <c r="B965" s="17"/>
      <c r="C965" s="17"/>
    </row>
    <row r="966">
      <c r="A966" s="17"/>
      <c r="B966" s="17"/>
      <c r="C966" s="17"/>
    </row>
    <row r="967">
      <c r="A967" s="17"/>
      <c r="B967" s="17"/>
      <c r="C967" s="17"/>
    </row>
    <row r="968">
      <c r="A968" s="17"/>
      <c r="B968" s="17"/>
      <c r="C968" s="17"/>
    </row>
    <row r="969">
      <c r="A969" s="17"/>
      <c r="B969" s="17"/>
      <c r="C969" s="17"/>
    </row>
    <row r="970">
      <c r="A970" s="17"/>
      <c r="B970" s="17"/>
      <c r="C970" s="17"/>
    </row>
    <row r="971">
      <c r="A971" s="17"/>
      <c r="B971" s="17"/>
      <c r="C971" s="17"/>
    </row>
    <row r="972">
      <c r="A972" s="17"/>
      <c r="B972" s="17"/>
      <c r="C972" s="17"/>
    </row>
    <row r="973">
      <c r="A973" s="17"/>
      <c r="B973" s="17"/>
      <c r="C973" s="17"/>
    </row>
    <row r="974">
      <c r="A974" s="17"/>
      <c r="B974" s="17"/>
      <c r="C974" s="17"/>
    </row>
    <row r="975">
      <c r="A975" s="17"/>
      <c r="B975" s="17"/>
      <c r="C975" s="17"/>
    </row>
    <row r="976">
      <c r="A976" s="17"/>
      <c r="B976" s="17"/>
      <c r="C976" s="17"/>
    </row>
    <row r="977">
      <c r="A977" s="17"/>
      <c r="B977" s="17"/>
      <c r="C977" s="17"/>
    </row>
    <row r="978">
      <c r="A978" s="17"/>
      <c r="B978" s="17"/>
      <c r="C978" s="17"/>
    </row>
    <row r="979">
      <c r="A979" s="17"/>
      <c r="B979" s="17"/>
      <c r="C979" s="17"/>
    </row>
    <row r="980">
      <c r="A980" s="17"/>
      <c r="B980" s="17"/>
      <c r="C980" s="17"/>
    </row>
    <row r="981">
      <c r="A981" s="17"/>
      <c r="B981" s="17"/>
      <c r="C981" s="17"/>
    </row>
    <row r="982">
      <c r="A982" s="17"/>
      <c r="B982" s="17"/>
      <c r="C982" s="17"/>
    </row>
    <row r="983">
      <c r="A983" s="17"/>
      <c r="B983" s="17"/>
      <c r="C983" s="17"/>
    </row>
    <row r="984">
      <c r="A984" s="17"/>
      <c r="B984" s="17"/>
      <c r="C984" s="17"/>
    </row>
    <row r="985">
      <c r="A985" s="17"/>
      <c r="B985" s="17"/>
      <c r="C985" s="17"/>
    </row>
    <row r="986">
      <c r="A986" s="17"/>
      <c r="B986" s="17"/>
      <c r="C986" s="17"/>
    </row>
    <row r="987">
      <c r="A987" s="17"/>
      <c r="B987" s="17"/>
      <c r="C987" s="17"/>
    </row>
    <row r="988">
      <c r="A988" s="17"/>
      <c r="B988" s="17"/>
      <c r="C988" s="17"/>
    </row>
    <row r="989">
      <c r="A989" s="17"/>
      <c r="B989" s="17"/>
      <c r="C989" s="17"/>
    </row>
    <row r="990">
      <c r="A990" s="17"/>
      <c r="B990" s="17"/>
      <c r="C990" s="17"/>
    </row>
    <row r="991">
      <c r="A991" s="17"/>
      <c r="B991" s="17"/>
      <c r="C991" s="17"/>
    </row>
    <row r="992">
      <c r="A992" s="17"/>
      <c r="B992" s="17"/>
      <c r="C992" s="17"/>
    </row>
    <row r="993">
      <c r="A993" s="17"/>
      <c r="B993" s="17"/>
      <c r="C993" s="17"/>
    </row>
    <row r="994">
      <c r="A994" s="17"/>
      <c r="B994" s="17"/>
      <c r="C994" s="17"/>
    </row>
    <row r="995">
      <c r="A995" s="17"/>
      <c r="B995" s="17"/>
      <c r="C995" s="17"/>
    </row>
    <row r="996">
      <c r="A996" s="17"/>
      <c r="B996" s="17"/>
      <c r="C996" s="17"/>
    </row>
    <row r="997">
      <c r="A997" s="17"/>
      <c r="B997" s="17"/>
      <c r="C997" s="17"/>
    </row>
    <row r="998">
      <c r="A998" s="17"/>
      <c r="B998" s="17"/>
      <c r="C998" s="17"/>
    </row>
    <row r="999">
      <c r="A999" s="17"/>
      <c r="B999" s="17"/>
      <c r="C999" s="17"/>
    </row>
    <row r="1000">
      <c r="A1000" s="17"/>
      <c r="B1000" s="17"/>
      <c r="C1000" s="17"/>
    </row>
    <row r="1001">
      <c r="A1001" s="17"/>
      <c r="B1001" s="17"/>
      <c r="C1001" s="17"/>
    </row>
    <row r="1002">
      <c r="A1002" s="17"/>
      <c r="B1002" s="17"/>
      <c r="C1002" s="17"/>
    </row>
    <row r="1003">
      <c r="A1003" s="17"/>
      <c r="B1003" s="17"/>
      <c r="C1003"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63"/>
    <col customWidth="1" min="2" max="2" width="12.38"/>
    <col customWidth="1" min="3" max="3" width="10.88"/>
    <col customWidth="1" min="4" max="4" width="43.75"/>
    <col customWidth="1" min="5" max="5" width="28.38"/>
    <col customWidth="1" min="6" max="6" width="34.75"/>
    <col customWidth="1" min="7" max="7" width="12.5"/>
    <col customWidth="1" min="8" max="8" width="13.75"/>
    <col customWidth="1" min="9" max="9" width="12.63"/>
    <col customWidth="1" min="10" max="10" width="17.38"/>
    <col customWidth="1" min="11" max="11" width="12.38"/>
    <col customWidth="1" min="12" max="12" width="14.5"/>
  </cols>
  <sheetData>
    <row r="1">
      <c r="A1" s="7" t="s">
        <v>26</v>
      </c>
      <c r="B1" s="7" t="s">
        <v>7</v>
      </c>
      <c r="C1" s="7" t="s">
        <v>27</v>
      </c>
      <c r="D1" s="18" t="s">
        <v>28</v>
      </c>
      <c r="E1" s="19" t="s">
        <v>29</v>
      </c>
      <c r="F1" s="19" t="s">
        <v>30</v>
      </c>
      <c r="G1" s="20" t="s">
        <v>31</v>
      </c>
      <c r="H1" s="19" t="s">
        <v>8</v>
      </c>
      <c r="I1" s="19" t="s">
        <v>32</v>
      </c>
      <c r="J1" s="19" t="s">
        <v>9</v>
      </c>
      <c r="K1" s="19" t="s">
        <v>33</v>
      </c>
      <c r="L1" s="21" t="s">
        <v>34</v>
      </c>
      <c r="M1" s="20" t="s">
        <v>35</v>
      </c>
    </row>
    <row r="2">
      <c r="A2" s="8" t="s">
        <v>36</v>
      </c>
      <c r="B2" s="13" t="s">
        <v>11</v>
      </c>
      <c r="C2" s="8">
        <v>10300.0</v>
      </c>
      <c r="D2" s="14" t="str">
        <f t="shared" ref="D2:D645" si="1">substitute(A2,"|","")</f>
        <v> VfS/OnlineDisplay/20221015/premium_tshirt/5676 </v>
      </c>
      <c r="E2" s="14" t="str">
        <f t="shared" ref="E2:E645" si="2">trim(D2)</f>
        <v>VfS/OnlineDisplay/20221015/premium_tshirt/5676</v>
      </c>
      <c r="F2" s="14" t="str">
        <f t="shared" ref="F2:F645" si="3">proper(E2)</f>
        <v>Vfs/Onlinedisplay/20221015/Premium_Tshirt/5676</v>
      </c>
      <c r="G2" s="14" t="str">
        <f>IFERROR(__xludf.DUMMYFUNCTION("split(F2,""/"")"),"Vfs")</f>
        <v>Vfs</v>
      </c>
      <c r="H2" s="14" t="str">
        <f>IFERROR(__xludf.DUMMYFUNCTION("""COMPUTED_VALUE"""),"Onlinedisplay")</f>
        <v>Onlinedisplay</v>
      </c>
      <c r="I2" s="14">
        <f>IFERROR(__xludf.DUMMYFUNCTION("""COMPUTED_VALUE"""),2.0221015E7)</f>
        <v>20221015</v>
      </c>
      <c r="J2" s="14" t="str">
        <f>IFERROR(__xludf.DUMMYFUNCTION("""COMPUTED_VALUE"""),"Premium_Tshirt")</f>
        <v>Premium_Tshirt</v>
      </c>
      <c r="K2" s="14">
        <f>IFERROR(__xludf.DUMMYFUNCTION("""COMPUTED_VALUE"""),5676.0)</f>
        <v>5676</v>
      </c>
      <c r="L2" s="14" t="str">
        <f t="shared" ref="L2:L645" si="4">substitute(H2," &amp;","")</f>
        <v>Onlinedisplay</v>
      </c>
      <c r="M2" s="14" t="str">
        <f t="shared" ref="M2:M645" si="5">UPPER(G2)</f>
        <v>VFS</v>
      </c>
      <c r="Q2" s="15"/>
    </row>
    <row r="3">
      <c r="A3" s="8" t="s">
        <v>37</v>
      </c>
      <c r="B3" s="13" t="s">
        <v>24</v>
      </c>
      <c r="C3" s="13">
        <v>46000.0</v>
      </c>
      <c r="D3" s="14" t="str">
        <f t="shared" si="1"/>
        <v> VIN/EmailMarketing/20221102/Sales_60%/4564 </v>
      </c>
      <c r="E3" s="14" t="str">
        <f t="shared" si="2"/>
        <v>VIN/EmailMarketing/20221102/Sales_60%/4564</v>
      </c>
      <c r="F3" s="14" t="str">
        <f t="shared" si="3"/>
        <v>Vin/Emailmarketing/20221102/Sales_60%/4564</v>
      </c>
      <c r="G3" s="14" t="str">
        <f>IFERROR(__xludf.DUMMYFUNCTION("split(F3,""/"")"),"Vin")</f>
        <v>Vin</v>
      </c>
      <c r="H3" s="14" t="str">
        <f>IFERROR(__xludf.DUMMYFUNCTION("""COMPUTED_VALUE"""),"Emailmarketing")</f>
        <v>Emailmarketing</v>
      </c>
      <c r="I3" s="14">
        <f>IFERROR(__xludf.DUMMYFUNCTION("""COMPUTED_VALUE"""),2.0221102E7)</f>
        <v>20221102</v>
      </c>
      <c r="J3" s="14" t="str">
        <f>IFERROR(__xludf.DUMMYFUNCTION("""COMPUTED_VALUE"""),"Sales_60%")</f>
        <v>Sales_60%</v>
      </c>
      <c r="K3" s="14">
        <f>IFERROR(__xludf.DUMMYFUNCTION("""COMPUTED_VALUE"""),4564.0)</f>
        <v>4564</v>
      </c>
      <c r="L3" s="14" t="str">
        <f t="shared" si="4"/>
        <v>Emailmarketing</v>
      </c>
      <c r="M3" s="14" t="str">
        <f t="shared" si="5"/>
        <v>VIN</v>
      </c>
      <c r="Q3" s="15"/>
    </row>
    <row r="4">
      <c r="A4" s="8" t="s">
        <v>38</v>
      </c>
      <c r="B4" s="13" t="s">
        <v>11</v>
      </c>
      <c r="C4" s="13">
        <v>84600.0</v>
      </c>
      <c r="D4" s="14" t="str">
        <f t="shared" si="1"/>
        <v> NEFT/SocialMedia/20221010/premium_quality_shoes/4565 </v>
      </c>
      <c r="E4" s="14" t="str">
        <f t="shared" si="2"/>
        <v>NEFT/SocialMedia/20221010/premium_quality_shoes/4565</v>
      </c>
      <c r="F4" s="14" t="str">
        <f t="shared" si="3"/>
        <v>Neft/Socialmedia/20221010/Premium_Quality_Shoes/4565</v>
      </c>
      <c r="G4" s="14" t="str">
        <f>IFERROR(__xludf.DUMMYFUNCTION("split(F4,""/"")"),"Neft")</f>
        <v>Neft</v>
      </c>
      <c r="H4" s="14" t="str">
        <f>IFERROR(__xludf.DUMMYFUNCTION("""COMPUTED_VALUE"""),"Socialmedia")</f>
        <v>Socialmedia</v>
      </c>
      <c r="I4" s="14">
        <f>IFERROR(__xludf.DUMMYFUNCTION("""COMPUTED_VALUE"""),2.022101E7)</f>
        <v>20221010</v>
      </c>
      <c r="J4" s="14" t="str">
        <f>IFERROR(__xludf.DUMMYFUNCTION("""COMPUTED_VALUE"""),"Premium_Quality_Shoes")</f>
        <v>Premium_Quality_Shoes</v>
      </c>
      <c r="K4" s="14">
        <f>IFERROR(__xludf.DUMMYFUNCTION("""COMPUTED_VALUE"""),4565.0)</f>
        <v>4565</v>
      </c>
      <c r="L4" s="14" t="str">
        <f t="shared" si="4"/>
        <v>Socialmedia</v>
      </c>
      <c r="M4" s="14" t="str">
        <f t="shared" si="5"/>
        <v>NEFT</v>
      </c>
    </row>
    <row r="5">
      <c r="A5" s="8" t="s">
        <v>39</v>
      </c>
      <c r="B5" s="13" t="s">
        <v>11</v>
      </c>
      <c r="C5" s="13">
        <v>102700.0</v>
      </c>
      <c r="D5" s="14" t="str">
        <f t="shared" si="1"/>
        <v> CHQ/Offline &amp;/20221021/items_below_500/4566 </v>
      </c>
      <c r="E5" s="14" t="str">
        <f t="shared" si="2"/>
        <v>CHQ/Offline &amp;/20221021/items_below_500/4566</v>
      </c>
      <c r="F5" s="14" t="str">
        <f t="shared" si="3"/>
        <v>Chq/Offline &amp;/20221021/Items_Below_500/4566</v>
      </c>
      <c r="G5" s="14" t="str">
        <f>IFERROR(__xludf.DUMMYFUNCTION("split(F5,""/"")"),"Chq")</f>
        <v>Chq</v>
      </c>
      <c r="H5" s="14" t="str">
        <f>IFERROR(__xludf.DUMMYFUNCTION("""COMPUTED_VALUE"""),"Offline &amp;")</f>
        <v>Offline &amp;</v>
      </c>
      <c r="I5" s="14">
        <f>IFERROR(__xludf.DUMMYFUNCTION("""COMPUTED_VALUE"""),2.0221021E7)</f>
        <v>20221021</v>
      </c>
      <c r="J5" s="14" t="str">
        <f>IFERROR(__xludf.DUMMYFUNCTION("""COMPUTED_VALUE"""),"Items_Below_500")</f>
        <v>Items_Below_500</v>
      </c>
      <c r="K5" s="14">
        <f>IFERROR(__xludf.DUMMYFUNCTION("""COMPUTED_VALUE"""),4566.0)</f>
        <v>4566</v>
      </c>
      <c r="L5" s="14" t="str">
        <f t="shared" si="4"/>
        <v>Offline</v>
      </c>
      <c r="M5" s="14" t="str">
        <f t="shared" si="5"/>
        <v>CHQ</v>
      </c>
      <c r="R5" s="14" t="str">
        <f>IFERROR(__xludf.DUMMYFUNCTION("UNIQUE(P:P)"),"")</f>
        <v/>
      </c>
    </row>
    <row r="6">
      <c r="A6" s="8" t="s">
        <v>40</v>
      </c>
      <c r="B6" s="13" t="s">
        <v>11</v>
      </c>
      <c r="C6" s="13">
        <v>81800.0</v>
      </c>
      <c r="D6" s="14" t="str">
        <f t="shared" si="1"/>
        <v> VfS/AffiliateLink/20221018/buy_one_get_one/3455 </v>
      </c>
      <c r="E6" s="14" t="str">
        <f t="shared" si="2"/>
        <v>VfS/AffiliateLink/20221018/buy_one_get_one/3455</v>
      </c>
      <c r="F6" s="14" t="str">
        <f t="shared" si="3"/>
        <v>Vfs/Affiliatelink/20221018/Buy_One_Get_One/3455</v>
      </c>
      <c r="G6" s="14" t="str">
        <f>IFERROR(__xludf.DUMMYFUNCTION("split(F6,""/"")"),"Vfs")</f>
        <v>Vfs</v>
      </c>
      <c r="H6" s="14" t="str">
        <f>IFERROR(__xludf.DUMMYFUNCTION("""COMPUTED_VALUE"""),"Affiliatelink")</f>
        <v>Affiliatelink</v>
      </c>
      <c r="I6" s="14">
        <f>IFERROR(__xludf.DUMMYFUNCTION("""COMPUTED_VALUE"""),2.0221018E7)</f>
        <v>20221018</v>
      </c>
      <c r="J6" s="14" t="str">
        <f>IFERROR(__xludf.DUMMYFUNCTION("""COMPUTED_VALUE"""),"Buy_One_Get_One")</f>
        <v>Buy_One_Get_One</v>
      </c>
      <c r="K6" s="14">
        <f>IFERROR(__xludf.DUMMYFUNCTION("""COMPUTED_VALUE"""),3455.0)</f>
        <v>3455</v>
      </c>
      <c r="L6" s="14" t="str">
        <f t="shared" si="4"/>
        <v>Affiliatelink</v>
      </c>
      <c r="M6" s="14" t="str">
        <f t="shared" si="5"/>
        <v>VFS</v>
      </c>
    </row>
    <row r="7">
      <c r="A7" s="8" t="s">
        <v>41</v>
      </c>
      <c r="B7" s="13" t="s">
        <v>11</v>
      </c>
      <c r="C7" s="13">
        <v>105100.0</v>
      </c>
      <c r="D7" s="14" t="str">
        <f t="shared" si="1"/>
        <v> VIN/SearchEngine/20221005/Jeans_under_999/5666 </v>
      </c>
      <c r="E7" s="14" t="str">
        <f t="shared" si="2"/>
        <v>VIN/SearchEngine/20221005/Jeans_under_999/5666</v>
      </c>
      <c r="F7" s="14" t="str">
        <f t="shared" si="3"/>
        <v>Vin/Searchengine/20221005/Jeans_Under_999/5666</v>
      </c>
      <c r="G7" s="14" t="str">
        <f>IFERROR(__xludf.DUMMYFUNCTION("split(F7,""/"")"),"Vin")</f>
        <v>Vin</v>
      </c>
      <c r="H7" s="14" t="str">
        <f>IFERROR(__xludf.DUMMYFUNCTION("""COMPUTED_VALUE"""),"Searchengine")</f>
        <v>Searchengine</v>
      </c>
      <c r="I7" s="14">
        <f>IFERROR(__xludf.DUMMYFUNCTION("""COMPUTED_VALUE"""),2.0221005E7)</f>
        <v>20221005</v>
      </c>
      <c r="J7" s="14" t="str">
        <f>IFERROR(__xludf.DUMMYFUNCTION("""COMPUTED_VALUE"""),"Jeans_Under_999")</f>
        <v>Jeans_Under_999</v>
      </c>
      <c r="K7" s="14">
        <f>IFERROR(__xludf.DUMMYFUNCTION("""COMPUTED_VALUE"""),5666.0)</f>
        <v>5666</v>
      </c>
      <c r="L7" s="14" t="str">
        <f t="shared" si="4"/>
        <v>Searchengine</v>
      </c>
      <c r="M7" s="14" t="str">
        <f t="shared" si="5"/>
        <v>VIN</v>
      </c>
    </row>
    <row r="8">
      <c r="A8" s="8" t="s">
        <v>42</v>
      </c>
      <c r="B8" s="13" t="s">
        <v>11</v>
      </c>
      <c r="C8" s="13">
        <v>45400.0</v>
      </c>
      <c r="D8" s="14" t="str">
        <f t="shared" si="1"/>
        <v> NEFT/EmailMarketing/20221010/premium_tshirt/5676 </v>
      </c>
      <c r="E8" s="14" t="str">
        <f t="shared" si="2"/>
        <v>NEFT/EmailMarketing/20221010/premium_tshirt/5676</v>
      </c>
      <c r="F8" s="14" t="str">
        <f t="shared" si="3"/>
        <v>Neft/Emailmarketing/20221010/Premium_Tshirt/5676</v>
      </c>
      <c r="G8" s="14" t="str">
        <f>IFERROR(__xludf.DUMMYFUNCTION("split(F8,""/"")"),"Neft")</f>
        <v>Neft</v>
      </c>
      <c r="H8" s="14" t="str">
        <f>IFERROR(__xludf.DUMMYFUNCTION("""COMPUTED_VALUE"""),"Emailmarketing")</f>
        <v>Emailmarketing</v>
      </c>
      <c r="I8" s="14">
        <f>IFERROR(__xludf.DUMMYFUNCTION("""COMPUTED_VALUE"""),2.022101E7)</f>
        <v>20221010</v>
      </c>
      <c r="J8" s="14" t="str">
        <f>IFERROR(__xludf.DUMMYFUNCTION("""COMPUTED_VALUE"""),"Premium_Tshirt")</f>
        <v>Premium_Tshirt</v>
      </c>
      <c r="K8" s="14">
        <f>IFERROR(__xludf.DUMMYFUNCTION("""COMPUTED_VALUE"""),5676.0)</f>
        <v>5676</v>
      </c>
      <c r="L8" s="14" t="str">
        <f t="shared" si="4"/>
        <v>Emailmarketing</v>
      </c>
      <c r="M8" s="14" t="str">
        <f t="shared" si="5"/>
        <v>NEFT</v>
      </c>
    </row>
    <row r="9">
      <c r="A9" s="8" t="s">
        <v>43</v>
      </c>
      <c r="B9" s="13" t="s">
        <v>11</v>
      </c>
      <c r="C9" s="13">
        <v>113800.0</v>
      </c>
      <c r="D9" s="14" t="str">
        <f t="shared" si="1"/>
        <v> NEFT/SocialMedia/20221010/premium_tshirt/5676 </v>
      </c>
      <c r="E9" s="14" t="str">
        <f t="shared" si="2"/>
        <v>NEFT/SocialMedia/20221010/premium_tshirt/5676</v>
      </c>
      <c r="F9" s="14" t="str">
        <f t="shared" si="3"/>
        <v>Neft/Socialmedia/20221010/Premium_Tshirt/5676</v>
      </c>
      <c r="G9" s="14" t="str">
        <f>IFERROR(__xludf.DUMMYFUNCTION("split(F9,""/"")"),"Neft")</f>
        <v>Neft</v>
      </c>
      <c r="H9" s="14" t="str">
        <f>IFERROR(__xludf.DUMMYFUNCTION("""COMPUTED_VALUE"""),"Socialmedia")</f>
        <v>Socialmedia</v>
      </c>
      <c r="I9" s="14">
        <f>IFERROR(__xludf.DUMMYFUNCTION("""COMPUTED_VALUE"""),2.022101E7)</f>
        <v>20221010</v>
      </c>
      <c r="J9" s="14" t="str">
        <f>IFERROR(__xludf.DUMMYFUNCTION("""COMPUTED_VALUE"""),"Premium_Tshirt")</f>
        <v>Premium_Tshirt</v>
      </c>
      <c r="K9" s="14">
        <f>IFERROR(__xludf.DUMMYFUNCTION("""COMPUTED_VALUE"""),5676.0)</f>
        <v>5676</v>
      </c>
      <c r="L9" s="14" t="str">
        <f t="shared" si="4"/>
        <v>Socialmedia</v>
      </c>
      <c r="M9" s="14" t="str">
        <f t="shared" si="5"/>
        <v>NEFT</v>
      </c>
    </row>
    <row r="10">
      <c r="A10" s="8" t="s">
        <v>44</v>
      </c>
      <c r="B10" s="13" t="s">
        <v>11</v>
      </c>
      <c r="C10" s="13">
        <v>48900.0</v>
      </c>
      <c r="D10" s="14" t="str">
        <f t="shared" si="1"/>
        <v> NEFT/Offline/20221010/premium_tshirt/5676 </v>
      </c>
      <c r="E10" s="14" t="str">
        <f t="shared" si="2"/>
        <v>NEFT/Offline/20221010/premium_tshirt/5676</v>
      </c>
      <c r="F10" s="14" t="str">
        <f t="shared" si="3"/>
        <v>Neft/Offline/20221010/Premium_Tshirt/5676</v>
      </c>
      <c r="G10" s="14" t="str">
        <f>IFERROR(__xludf.DUMMYFUNCTION("split(F10,""/"")"),"Neft")</f>
        <v>Neft</v>
      </c>
      <c r="H10" s="14" t="str">
        <f>IFERROR(__xludf.DUMMYFUNCTION("""COMPUTED_VALUE"""),"Offline")</f>
        <v>Offline</v>
      </c>
      <c r="I10" s="14">
        <f>IFERROR(__xludf.DUMMYFUNCTION("""COMPUTED_VALUE"""),2.022101E7)</f>
        <v>20221010</v>
      </c>
      <c r="J10" s="14" t="str">
        <f>IFERROR(__xludf.DUMMYFUNCTION("""COMPUTED_VALUE"""),"Premium_Tshirt")</f>
        <v>Premium_Tshirt</v>
      </c>
      <c r="K10" s="14">
        <f>IFERROR(__xludf.DUMMYFUNCTION("""COMPUTED_VALUE"""),5676.0)</f>
        <v>5676</v>
      </c>
      <c r="L10" s="14" t="str">
        <f t="shared" si="4"/>
        <v>Offline</v>
      </c>
      <c r="M10" s="14" t="str">
        <f t="shared" si="5"/>
        <v>NEFT</v>
      </c>
    </row>
    <row r="11">
      <c r="A11" s="8" t="s">
        <v>45</v>
      </c>
      <c r="B11" s="13" t="s">
        <v>11</v>
      </c>
      <c r="C11" s="13">
        <v>80900.0</v>
      </c>
      <c r="D11" s="14" t="str">
        <f t="shared" si="1"/>
        <v> NEFT/AffiliateLink/20221010/premium_tshirt/5676 </v>
      </c>
      <c r="E11" s="14" t="str">
        <f t="shared" si="2"/>
        <v>NEFT/AffiliateLink/20221010/premium_tshirt/5676</v>
      </c>
      <c r="F11" s="14" t="str">
        <f t="shared" si="3"/>
        <v>Neft/Affiliatelink/20221010/Premium_Tshirt/5676</v>
      </c>
      <c r="G11" s="14" t="str">
        <f>IFERROR(__xludf.DUMMYFUNCTION("split(F11,""/"")"),"Neft")</f>
        <v>Neft</v>
      </c>
      <c r="H11" s="14" t="str">
        <f>IFERROR(__xludf.DUMMYFUNCTION("""COMPUTED_VALUE"""),"Affiliatelink")</f>
        <v>Affiliatelink</v>
      </c>
      <c r="I11" s="14">
        <f>IFERROR(__xludf.DUMMYFUNCTION("""COMPUTED_VALUE"""),2.022101E7)</f>
        <v>20221010</v>
      </c>
      <c r="J11" s="14" t="str">
        <f>IFERROR(__xludf.DUMMYFUNCTION("""COMPUTED_VALUE"""),"Premium_Tshirt")</f>
        <v>Premium_Tshirt</v>
      </c>
      <c r="K11" s="14">
        <f>IFERROR(__xludf.DUMMYFUNCTION("""COMPUTED_VALUE"""),5676.0)</f>
        <v>5676</v>
      </c>
      <c r="L11" s="14" t="str">
        <f t="shared" si="4"/>
        <v>Affiliatelink</v>
      </c>
      <c r="M11" s="14" t="str">
        <f t="shared" si="5"/>
        <v>NEFT</v>
      </c>
    </row>
    <row r="12">
      <c r="A12" s="8" t="s">
        <v>46</v>
      </c>
      <c r="B12" s="13" t="s">
        <v>11</v>
      </c>
      <c r="C12" s="13">
        <v>111800.0</v>
      </c>
      <c r="D12" s="14" t="str">
        <f t="shared" si="1"/>
        <v> NEFT/SearchEngine/20221010/premium_tshirt/5676 </v>
      </c>
      <c r="E12" s="14" t="str">
        <f t="shared" si="2"/>
        <v>NEFT/SearchEngine/20221010/premium_tshirt/5676</v>
      </c>
      <c r="F12" s="14" t="str">
        <f t="shared" si="3"/>
        <v>Neft/Searchengine/20221010/Premium_Tshirt/5676</v>
      </c>
      <c r="G12" s="14" t="str">
        <f>IFERROR(__xludf.DUMMYFUNCTION("split(F12,""/"")"),"Neft")</f>
        <v>Neft</v>
      </c>
      <c r="H12" s="14" t="str">
        <f>IFERROR(__xludf.DUMMYFUNCTION("""COMPUTED_VALUE"""),"Searchengine")</f>
        <v>Searchengine</v>
      </c>
      <c r="I12" s="14">
        <f>IFERROR(__xludf.DUMMYFUNCTION("""COMPUTED_VALUE"""),2.022101E7)</f>
        <v>20221010</v>
      </c>
      <c r="J12" s="14" t="str">
        <f>IFERROR(__xludf.DUMMYFUNCTION("""COMPUTED_VALUE"""),"Premium_Tshirt")</f>
        <v>Premium_Tshirt</v>
      </c>
      <c r="K12" s="14">
        <f>IFERROR(__xludf.DUMMYFUNCTION("""COMPUTED_VALUE"""),5676.0)</f>
        <v>5676</v>
      </c>
      <c r="L12" s="14" t="str">
        <f t="shared" si="4"/>
        <v>Searchengine</v>
      </c>
      <c r="M12" s="14" t="str">
        <f t="shared" si="5"/>
        <v>NEFT</v>
      </c>
    </row>
    <row r="13">
      <c r="A13" s="8" t="s">
        <v>47</v>
      </c>
      <c r="B13" s="13" t="s">
        <v>11</v>
      </c>
      <c r="C13" s="13">
        <v>119300.0</v>
      </c>
      <c r="D13" s="14" t="str">
        <f t="shared" si="1"/>
        <v> CHQ/EmailMarketing &amp;/20221030/Sales_60%/4564 </v>
      </c>
      <c r="E13" s="14" t="str">
        <f t="shared" si="2"/>
        <v>CHQ/EmailMarketing &amp;/20221030/Sales_60%/4564</v>
      </c>
      <c r="F13" s="14" t="str">
        <f t="shared" si="3"/>
        <v>Chq/Emailmarketing &amp;/20221030/Sales_60%/4564</v>
      </c>
      <c r="G13" s="14" t="str">
        <f>IFERROR(__xludf.DUMMYFUNCTION("split(F13,""/"")"),"Chq")</f>
        <v>Chq</v>
      </c>
      <c r="H13" s="14" t="str">
        <f>IFERROR(__xludf.DUMMYFUNCTION("""COMPUTED_VALUE"""),"Emailmarketing &amp;")</f>
        <v>Emailmarketing &amp;</v>
      </c>
      <c r="I13" s="14">
        <f>IFERROR(__xludf.DUMMYFUNCTION("""COMPUTED_VALUE"""),2.022103E7)</f>
        <v>20221030</v>
      </c>
      <c r="J13" s="14" t="str">
        <f>IFERROR(__xludf.DUMMYFUNCTION("""COMPUTED_VALUE"""),"Sales_60%")</f>
        <v>Sales_60%</v>
      </c>
      <c r="K13" s="14">
        <f>IFERROR(__xludf.DUMMYFUNCTION("""COMPUTED_VALUE"""),4564.0)</f>
        <v>4564</v>
      </c>
      <c r="L13" s="14" t="str">
        <f t="shared" si="4"/>
        <v>Emailmarketing</v>
      </c>
      <c r="M13" s="14" t="str">
        <f t="shared" si="5"/>
        <v>CHQ</v>
      </c>
    </row>
    <row r="14">
      <c r="A14" s="8" t="s">
        <v>48</v>
      </c>
      <c r="B14" s="13" t="s">
        <v>11</v>
      </c>
      <c r="C14" s="8">
        <v>6000.0</v>
      </c>
      <c r="D14" s="14" t="str">
        <f t="shared" si="1"/>
        <v> VfS/OnlineDisplay/20221007/premium_quality_shoes/4565 </v>
      </c>
      <c r="E14" s="14" t="str">
        <f t="shared" si="2"/>
        <v>VfS/OnlineDisplay/20221007/premium_quality_shoes/4565</v>
      </c>
      <c r="F14" s="14" t="str">
        <f t="shared" si="3"/>
        <v>Vfs/Onlinedisplay/20221007/Premium_Quality_Shoes/4565</v>
      </c>
      <c r="G14" s="14" t="str">
        <f>IFERROR(__xludf.DUMMYFUNCTION("split(F14,""/"")"),"Vfs")</f>
        <v>Vfs</v>
      </c>
      <c r="H14" s="14" t="str">
        <f>IFERROR(__xludf.DUMMYFUNCTION("""COMPUTED_VALUE"""),"Onlinedisplay")</f>
        <v>Onlinedisplay</v>
      </c>
      <c r="I14" s="14">
        <f>IFERROR(__xludf.DUMMYFUNCTION("""COMPUTED_VALUE"""),2.0221007E7)</f>
        <v>20221007</v>
      </c>
      <c r="J14" s="14" t="str">
        <f>IFERROR(__xludf.DUMMYFUNCTION("""COMPUTED_VALUE"""),"Premium_Quality_Shoes")</f>
        <v>Premium_Quality_Shoes</v>
      </c>
      <c r="K14" s="14">
        <f>IFERROR(__xludf.DUMMYFUNCTION("""COMPUTED_VALUE"""),4565.0)</f>
        <v>4565</v>
      </c>
      <c r="L14" s="14" t="str">
        <f t="shared" si="4"/>
        <v>Onlinedisplay</v>
      </c>
      <c r="M14" s="14" t="str">
        <f t="shared" si="5"/>
        <v>VFS</v>
      </c>
    </row>
    <row r="15">
      <c r="A15" s="8" t="s">
        <v>49</v>
      </c>
      <c r="B15" s="13" t="s">
        <v>11</v>
      </c>
      <c r="C15" s="13">
        <v>91300.0</v>
      </c>
      <c r="D15" s="14" t="str">
        <f t="shared" si="1"/>
        <v> VIN/EmailMarketing &amp;/20221025/items_below_500/4566 </v>
      </c>
      <c r="E15" s="14" t="str">
        <f t="shared" si="2"/>
        <v>VIN/EmailMarketing &amp;/20221025/items_below_500/4566</v>
      </c>
      <c r="F15" s="14" t="str">
        <f t="shared" si="3"/>
        <v>Vin/Emailmarketing &amp;/20221025/Items_Below_500/4566</v>
      </c>
      <c r="G15" s="14" t="str">
        <f>IFERROR(__xludf.DUMMYFUNCTION("split(F15,""/"")"),"Vin")</f>
        <v>Vin</v>
      </c>
      <c r="H15" s="14" t="str">
        <f>IFERROR(__xludf.DUMMYFUNCTION("""COMPUTED_VALUE"""),"Emailmarketing &amp;")</f>
        <v>Emailmarketing &amp;</v>
      </c>
      <c r="I15" s="14">
        <f>IFERROR(__xludf.DUMMYFUNCTION("""COMPUTED_VALUE"""),2.0221025E7)</f>
        <v>20221025</v>
      </c>
      <c r="J15" s="14" t="str">
        <f>IFERROR(__xludf.DUMMYFUNCTION("""COMPUTED_VALUE"""),"Items_Below_500")</f>
        <v>Items_Below_500</v>
      </c>
      <c r="K15" s="14">
        <f>IFERROR(__xludf.DUMMYFUNCTION("""COMPUTED_VALUE"""),4566.0)</f>
        <v>4566</v>
      </c>
      <c r="L15" s="14" t="str">
        <f t="shared" si="4"/>
        <v>Emailmarketing</v>
      </c>
      <c r="M15" s="14" t="str">
        <f t="shared" si="5"/>
        <v>VIN</v>
      </c>
    </row>
    <row r="16">
      <c r="A16" s="8" t="s">
        <v>50</v>
      </c>
      <c r="B16" s="13" t="s">
        <v>11</v>
      </c>
      <c r="C16" s="13">
        <v>48000.0</v>
      </c>
      <c r="D16" s="14" t="str">
        <f t="shared" si="1"/>
        <v> NEFT/OnlineDisplay/20221013/premium_tshirt/5676 </v>
      </c>
      <c r="E16" s="14" t="str">
        <f t="shared" si="2"/>
        <v>NEFT/OnlineDisplay/20221013/premium_tshirt/5676</v>
      </c>
      <c r="F16" s="14" t="str">
        <f t="shared" si="3"/>
        <v>Neft/Onlinedisplay/20221013/Premium_Tshirt/5676</v>
      </c>
      <c r="G16" s="14" t="str">
        <f>IFERROR(__xludf.DUMMYFUNCTION("split(F16,""/"")"),"Neft")</f>
        <v>Neft</v>
      </c>
      <c r="H16" s="14" t="str">
        <f>IFERROR(__xludf.DUMMYFUNCTION("""COMPUTED_VALUE"""),"Onlinedisplay")</f>
        <v>Onlinedisplay</v>
      </c>
      <c r="I16" s="14">
        <f>IFERROR(__xludf.DUMMYFUNCTION("""COMPUTED_VALUE"""),2.0221013E7)</f>
        <v>20221013</v>
      </c>
      <c r="J16" s="14" t="str">
        <f>IFERROR(__xludf.DUMMYFUNCTION("""COMPUTED_VALUE"""),"Premium_Tshirt")</f>
        <v>Premium_Tshirt</v>
      </c>
      <c r="K16" s="14">
        <f>IFERROR(__xludf.DUMMYFUNCTION("""COMPUTED_VALUE"""),5676.0)</f>
        <v>5676</v>
      </c>
      <c r="L16" s="14" t="str">
        <f t="shared" si="4"/>
        <v>Onlinedisplay</v>
      </c>
      <c r="M16" s="14" t="str">
        <f t="shared" si="5"/>
        <v>NEFT</v>
      </c>
    </row>
    <row r="17">
      <c r="A17" s="8" t="s">
        <v>51</v>
      </c>
      <c r="B17" s="13" t="s">
        <v>11</v>
      </c>
      <c r="C17" s="13">
        <v>92200.0</v>
      </c>
      <c r="D17" s="14" t="str">
        <f t="shared" si="1"/>
        <v> VfS/OnlineDisplay/20221022/Sales_60%/4564 </v>
      </c>
      <c r="E17" s="14" t="str">
        <f t="shared" si="2"/>
        <v>VfS/OnlineDisplay/20221022/Sales_60%/4564</v>
      </c>
      <c r="F17" s="14" t="str">
        <f t="shared" si="3"/>
        <v>Vfs/Onlinedisplay/20221022/Sales_60%/4564</v>
      </c>
      <c r="G17" s="14" t="str">
        <f>IFERROR(__xludf.DUMMYFUNCTION("split(F17,""/"")"),"Vfs")</f>
        <v>Vfs</v>
      </c>
      <c r="H17" s="14" t="str">
        <f>IFERROR(__xludf.DUMMYFUNCTION("""COMPUTED_VALUE"""),"Onlinedisplay")</f>
        <v>Onlinedisplay</v>
      </c>
      <c r="I17" s="14">
        <f>IFERROR(__xludf.DUMMYFUNCTION("""COMPUTED_VALUE"""),2.0221022E7)</f>
        <v>20221022</v>
      </c>
      <c r="J17" s="14" t="str">
        <f>IFERROR(__xludf.DUMMYFUNCTION("""COMPUTED_VALUE"""),"Sales_60%")</f>
        <v>Sales_60%</v>
      </c>
      <c r="K17" s="14">
        <f>IFERROR(__xludf.DUMMYFUNCTION("""COMPUTED_VALUE"""),4564.0)</f>
        <v>4564</v>
      </c>
      <c r="L17" s="14" t="str">
        <f t="shared" si="4"/>
        <v>Onlinedisplay</v>
      </c>
      <c r="M17" s="14" t="str">
        <f t="shared" si="5"/>
        <v>VFS</v>
      </c>
    </row>
    <row r="18">
      <c r="A18" s="8" t="s">
        <v>52</v>
      </c>
      <c r="B18" s="13" t="s">
        <v>11</v>
      </c>
      <c r="C18" s="13">
        <v>120900.0</v>
      </c>
      <c r="D18" s="14" t="str">
        <f t="shared" si="1"/>
        <v> CHQ/AffiliateLink/20221027/premium_quality_shoes/4565 </v>
      </c>
      <c r="E18" s="14" t="str">
        <f t="shared" si="2"/>
        <v>CHQ/AffiliateLink/20221027/premium_quality_shoes/4565</v>
      </c>
      <c r="F18" s="14" t="str">
        <f t="shared" si="3"/>
        <v>Chq/Affiliatelink/20221027/Premium_Quality_Shoes/4565</v>
      </c>
      <c r="G18" s="14" t="str">
        <f>IFERROR(__xludf.DUMMYFUNCTION("split(F18,""/"")"),"Chq")</f>
        <v>Chq</v>
      </c>
      <c r="H18" s="14" t="str">
        <f>IFERROR(__xludf.DUMMYFUNCTION("""COMPUTED_VALUE"""),"Affiliatelink")</f>
        <v>Affiliatelink</v>
      </c>
      <c r="I18" s="14">
        <f>IFERROR(__xludf.DUMMYFUNCTION("""COMPUTED_VALUE"""),2.0221027E7)</f>
        <v>20221027</v>
      </c>
      <c r="J18" s="14" t="str">
        <f>IFERROR(__xludf.DUMMYFUNCTION("""COMPUTED_VALUE"""),"Premium_Quality_Shoes")</f>
        <v>Premium_Quality_Shoes</v>
      </c>
      <c r="K18" s="14">
        <f>IFERROR(__xludf.DUMMYFUNCTION("""COMPUTED_VALUE"""),4565.0)</f>
        <v>4565</v>
      </c>
      <c r="L18" s="14" t="str">
        <f t="shared" si="4"/>
        <v>Affiliatelink</v>
      </c>
      <c r="M18" s="14" t="str">
        <f t="shared" si="5"/>
        <v>CHQ</v>
      </c>
    </row>
    <row r="19">
      <c r="A19" s="8" t="s">
        <v>53</v>
      </c>
      <c r="B19" s="13" t="s">
        <v>11</v>
      </c>
      <c r="C19" s="13">
        <v>123900.0</v>
      </c>
      <c r="D19" s="14" t="str">
        <f t="shared" si="1"/>
        <v> VIN/SearchEngine &amp;/20221019/items_below_500/4566 </v>
      </c>
      <c r="E19" s="14" t="str">
        <f t="shared" si="2"/>
        <v>VIN/SearchEngine &amp;/20221019/items_below_500/4566</v>
      </c>
      <c r="F19" s="14" t="str">
        <f t="shared" si="3"/>
        <v>Vin/Searchengine &amp;/20221019/Items_Below_500/4566</v>
      </c>
      <c r="G19" s="14" t="str">
        <f>IFERROR(__xludf.DUMMYFUNCTION("split(F19,""/"")"),"Vin")</f>
        <v>Vin</v>
      </c>
      <c r="H19" s="14" t="str">
        <f>IFERROR(__xludf.DUMMYFUNCTION("""COMPUTED_VALUE"""),"Searchengine &amp;")</f>
        <v>Searchengine &amp;</v>
      </c>
      <c r="I19" s="14">
        <f>IFERROR(__xludf.DUMMYFUNCTION("""COMPUTED_VALUE"""),2.0221019E7)</f>
        <v>20221019</v>
      </c>
      <c r="J19" s="14" t="str">
        <f>IFERROR(__xludf.DUMMYFUNCTION("""COMPUTED_VALUE"""),"Items_Below_500")</f>
        <v>Items_Below_500</v>
      </c>
      <c r="K19" s="14">
        <f>IFERROR(__xludf.DUMMYFUNCTION("""COMPUTED_VALUE"""),4566.0)</f>
        <v>4566</v>
      </c>
      <c r="L19" s="14" t="str">
        <f t="shared" si="4"/>
        <v>Searchengine</v>
      </c>
      <c r="M19" s="14" t="str">
        <f t="shared" si="5"/>
        <v>VIN</v>
      </c>
    </row>
    <row r="20">
      <c r="A20" s="8" t="s">
        <v>54</v>
      </c>
      <c r="B20" s="13" t="s">
        <v>11</v>
      </c>
      <c r="C20" s="13">
        <v>41600.0</v>
      </c>
      <c r="D20" s="14" t="str">
        <f t="shared" si="1"/>
        <v> NEFT/OnlineDisplay/20221005/buy_one_get_one/3455 </v>
      </c>
      <c r="E20" s="14" t="str">
        <f t="shared" si="2"/>
        <v>NEFT/OnlineDisplay/20221005/buy_one_get_one/3455</v>
      </c>
      <c r="F20" s="14" t="str">
        <f t="shared" si="3"/>
        <v>Neft/Onlinedisplay/20221005/Buy_One_Get_One/3455</v>
      </c>
      <c r="G20" s="14" t="str">
        <f>IFERROR(__xludf.DUMMYFUNCTION("split(F20,""/"")"),"Neft")</f>
        <v>Neft</v>
      </c>
      <c r="H20" s="14" t="str">
        <f>IFERROR(__xludf.DUMMYFUNCTION("""COMPUTED_VALUE"""),"Onlinedisplay")</f>
        <v>Onlinedisplay</v>
      </c>
      <c r="I20" s="14">
        <f>IFERROR(__xludf.DUMMYFUNCTION("""COMPUTED_VALUE"""),2.0221005E7)</f>
        <v>20221005</v>
      </c>
      <c r="J20" s="14" t="str">
        <f>IFERROR(__xludf.DUMMYFUNCTION("""COMPUTED_VALUE"""),"Buy_One_Get_One")</f>
        <v>Buy_One_Get_One</v>
      </c>
      <c r="K20" s="14">
        <f>IFERROR(__xludf.DUMMYFUNCTION("""COMPUTED_VALUE"""),3455.0)</f>
        <v>3455</v>
      </c>
      <c r="L20" s="14" t="str">
        <f t="shared" si="4"/>
        <v>Onlinedisplay</v>
      </c>
      <c r="M20" s="14" t="str">
        <f t="shared" si="5"/>
        <v>NEFT</v>
      </c>
    </row>
    <row r="21">
      <c r="A21" s="8" t="s">
        <v>55</v>
      </c>
      <c r="B21" s="13" t="s">
        <v>11</v>
      </c>
      <c r="C21" s="13">
        <v>77100.0</v>
      </c>
      <c r="D21" s="14" t="str">
        <f t="shared" si="1"/>
        <v> CHQ/OnlineDisplay/20221008/Jeans_under_999/5666 </v>
      </c>
      <c r="E21" s="14" t="str">
        <f t="shared" si="2"/>
        <v>CHQ/OnlineDisplay/20221008/Jeans_under_999/5666</v>
      </c>
      <c r="F21" s="14" t="str">
        <f t="shared" si="3"/>
        <v>Chq/Onlinedisplay/20221008/Jeans_Under_999/5666</v>
      </c>
      <c r="G21" s="14" t="str">
        <f>IFERROR(__xludf.DUMMYFUNCTION("split(F21,""/"")"),"Chq")</f>
        <v>Chq</v>
      </c>
      <c r="H21" s="14" t="str">
        <f>IFERROR(__xludf.DUMMYFUNCTION("""COMPUTED_VALUE"""),"Onlinedisplay")</f>
        <v>Onlinedisplay</v>
      </c>
      <c r="I21" s="14">
        <f>IFERROR(__xludf.DUMMYFUNCTION("""COMPUTED_VALUE"""),2.0221008E7)</f>
        <v>20221008</v>
      </c>
      <c r="J21" s="14" t="str">
        <f>IFERROR(__xludf.DUMMYFUNCTION("""COMPUTED_VALUE"""),"Jeans_Under_999")</f>
        <v>Jeans_Under_999</v>
      </c>
      <c r="K21" s="14">
        <f>IFERROR(__xludf.DUMMYFUNCTION("""COMPUTED_VALUE"""),5666.0)</f>
        <v>5666</v>
      </c>
      <c r="L21" s="14" t="str">
        <f t="shared" si="4"/>
        <v>Onlinedisplay</v>
      </c>
      <c r="M21" s="14" t="str">
        <f t="shared" si="5"/>
        <v>CHQ</v>
      </c>
    </row>
    <row r="22">
      <c r="A22" s="8" t="s">
        <v>56</v>
      </c>
      <c r="B22" s="13" t="s">
        <v>11</v>
      </c>
      <c r="C22" s="13">
        <v>47800.0</v>
      </c>
      <c r="D22" s="14" t="str">
        <f t="shared" si="1"/>
        <v> VfS/OnlineDisplay/20221016/premium_tshirt/5676 </v>
      </c>
      <c r="E22" s="14" t="str">
        <f t="shared" si="2"/>
        <v>VfS/OnlineDisplay/20221016/premium_tshirt/5676</v>
      </c>
      <c r="F22" s="14" t="str">
        <f t="shared" si="3"/>
        <v>Vfs/Onlinedisplay/20221016/Premium_Tshirt/5676</v>
      </c>
      <c r="G22" s="14" t="str">
        <f>IFERROR(__xludf.DUMMYFUNCTION("split(F22,""/"")"),"Vfs")</f>
        <v>Vfs</v>
      </c>
      <c r="H22" s="14" t="str">
        <f>IFERROR(__xludf.DUMMYFUNCTION("""COMPUTED_VALUE"""),"Onlinedisplay")</f>
        <v>Onlinedisplay</v>
      </c>
      <c r="I22" s="14">
        <f>IFERROR(__xludf.DUMMYFUNCTION("""COMPUTED_VALUE"""),2.0221016E7)</f>
        <v>20221016</v>
      </c>
      <c r="J22" s="14" t="str">
        <f>IFERROR(__xludf.DUMMYFUNCTION("""COMPUTED_VALUE"""),"Premium_Tshirt")</f>
        <v>Premium_Tshirt</v>
      </c>
      <c r="K22" s="14">
        <f>IFERROR(__xludf.DUMMYFUNCTION("""COMPUTED_VALUE"""),5676.0)</f>
        <v>5676</v>
      </c>
      <c r="L22" s="14" t="str">
        <f t="shared" si="4"/>
        <v>Onlinedisplay</v>
      </c>
      <c r="M22" s="14" t="str">
        <f t="shared" si="5"/>
        <v>VFS</v>
      </c>
    </row>
    <row r="23">
      <c r="A23" s="8" t="s">
        <v>57</v>
      </c>
      <c r="B23" s="13" t="s">
        <v>11</v>
      </c>
      <c r="C23" s="13">
        <v>57900.0</v>
      </c>
      <c r="D23" s="14" t="str">
        <f t="shared" si="1"/>
        <v> NEFT/SocialMedia &amp;/20221024/Sales_60%/4564 </v>
      </c>
      <c r="E23" s="14" t="str">
        <f t="shared" si="2"/>
        <v>NEFT/SocialMedia &amp;/20221024/Sales_60%/4564</v>
      </c>
      <c r="F23" s="14" t="str">
        <f t="shared" si="3"/>
        <v>Neft/Socialmedia &amp;/20221024/Sales_60%/4564</v>
      </c>
      <c r="G23" s="14" t="str">
        <f>IFERROR(__xludf.DUMMYFUNCTION("split(F23,""/"")"),"Neft")</f>
        <v>Neft</v>
      </c>
      <c r="H23" s="14" t="str">
        <f>IFERROR(__xludf.DUMMYFUNCTION("""COMPUTED_VALUE"""),"Socialmedia &amp;")</f>
        <v>Socialmedia &amp;</v>
      </c>
      <c r="I23" s="14">
        <f>IFERROR(__xludf.DUMMYFUNCTION("""COMPUTED_VALUE"""),2.0221024E7)</f>
        <v>20221024</v>
      </c>
      <c r="J23" s="14" t="str">
        <f>IFERROR(__xludf.DUMMYFUNCTION("""COMPUTED_VALUE"""),"Sales_60%")</f>
        <v>Sales_60%</v>
      </c>
      <c r="K23" s="14">
        <f>IFERROR(__xludf.DUMMYFUNCTION("""COMPUTED_VALUE"""),4564.0)</f>
        <v>4564</v>
      </c>
      <c r="L23" s="14" t="str">
        <f t="shared" si="4"/>
        <v>Socialmedia</v>
      </c>
      <c r="M23" s="14" t="str">
        <f t="shared" si="5"/>
        <v>NEFT</v>
      </c>
    </row>
    <row r="24">
      <c r="A24" s="8" t="s">
        <v>58</v>
      </c>
      <c r="B24" s="13" t="s">
        <v>11</v>
      </c>
      <c r="C24" s="13">
        <v>54700.0</v>
      </c>
      <c r="D24" s="14" t="str">
        <f t="shared" si="1"/>
        <v> VfS/EmailMarketing/20221009/premium_quality_shoes/4565 </v>
      </c>
      <c r="E24" s="14" t="str">
        <f t="shared" si="2"/>
        <v>VfS/EmailMarketing/20221009/premium_quality_shoes/4565</v>
      </c>
      <c r="F24" s="14" t="str">
        <f t="shared" si="3"/>
        <v>Vfs/Emailmarketing/20221009/Premium_Quality_Shoes/4565</v>
      </c>
      <c r="G24" s="14" t="str">
        <f>IFERROR(__xludf.DUMMYFUNCTION("split(F24,""/"")"),"Vfs")</f>
        <v>Vfs</v>
      </c>
      <c r="H24" s="14" t="str">
        <f>IFERROR(__xludf.DUMMYFUNCTION("""COMPUTED_VALUE"""),"Emailmarketing")</f>
        <v>Emailmarketing</v>
      </c>
      <c r="I24" s="14">
        <f>IFERROR(__xludf.DUMMYFUNCTION("""COMPUTED_VALUE"""),2.0221009E7)</f>
        <v>20221009</v>
      </c>
      <c r="J24" s="14" t="str">
        <f>IFERROR(__xludf.DUMMYFUNCTION("""COMPUTED_VALUE"""),"Premium_Quality_Shoes")</f>
        <v>Premium_Quality_Shoes</v>
      </c>
      <c r="K24" s="14">
        <f>IFERROR(__xludf.DUMMYFUNCTION("""COMPUTED_VALUE"""),4565.0)</f>
        <v>4565</v>
      </c>
      <c r="L24" s="14" t="str">
        <f t="shared" si="4"/>
        <v>Emailmarketing</v>
      </c>
      <c r="M24" s="14" t="str">
        <f t="shared" si="5"/>
        <v>VFS</v>
      </c>
    </row>
    <row r="25">
      <c r="A25" s="8" t="s">
        <v>59</v>
      </c>
      <c r="B25" s="13" t="s">
        <v>11</v>
      </c>
      <c r="C25" s="13">
        <v>100600.0</v>
      </c>
      <c r="D25" s="14" t="str">
        <f t="shared" si="1"/>
        <v> VIN/OnlineDisplay &amp;/20221023/items_below_500/4566 </v>
      </c>
      <c r="E25" s="14" t="str">
        <f t="shared" si="2"/>
        <v>VIN/OnlineDisplay &amp;/20221023/items_below_500/4566</v>
      </c>
      <c r="F25" s="14" t="str">
        <f t="shared" si="3"/>
        <v>Vin/Onlinedisplay &amp;/20221023/Items_Below_500/4566</v>
      </c>
      <c r="G25" s="14" t="str">
        <f>IFERROR(__xludf.DUMMYFUNCTION("split(F25,""/"")"),"Vin")</f>
        <v>Vin</v>
      </c>
      <c r="H25" s="14" t="str">
        <f>IFERROR(__xludf.DUMMYFUNCTION("""COMPUTED_VALUE"""),"Onlinedisplay &amp;")</f>
        <v>Onlinedisplay &amp;</v>
      </c>
      <c r="I25" s="14">
        <f>IFERROR(__xludf.DUMMYFUNCTION("""COMPUTED_VALUE"""),2.0221023E7)</f>
        <v>20221023</v>
      </c>
      <c r="J25" s="14" t="str">
        <f>IFERROR(__xludf.DUMMYFUNCTION("""COMPUTED_VALUE"""),"Items_Below_500")</f>
        <v>Items_Below_500</v>
      </c>
      <c r="K25" s="14">
        <f>IFERROR(__xludf.DUMMYFUNCTION("""COMPUTED_VALUE"""),4566.0)</f>
        <v>4566</v>
      </c>
      <c r="L25" s="14" t="str">
        <f t="shared" si="4"/>
        <v>Onlinedisplay</v>
      </c>
      <c r="M25" s="14" t="str">
        <f t="shared" si="5"/>
        <v>VIN</v>
      </c>
    </row>
    <row r="26">
      <c r="A26" s="8" t="s">
        <v>60</v>
      </c>
      <c r="B26" s="13" t="s">
        <v>24</v>
      </c>
      <c r="C26" s="13">
        <v>75600.0</v>
      </c>
      <c r="D26" s="14" t="str">
        <f t="shared" si="1"/>
        <v> CHQ/OnlineDisplay/20221107/premium_tshirt/5676 </v>
      </c>
      <c r="E26" s="14" t="str">
        <f t="shared" si="2"/>
        <v>CHQ/OnlineDisplay/20221107/premium_tshirt/5676</v>
      </c>
      <c r="F26" s="14" t="str">
        <f t="shared" si="3"/>
        <v>Chq/Onlinedisplay/20221107/Premium_Tshirt/5676</v>
      </c>
      <c r="G26" s="14" t="str">
        <f>IFERROR(__xludf.DUMMYFUNCTION("split(F26,""/"")"),"Chq")</f>
        <v>Chq</v>
      </c>
      <c r="H26" s="14" t="str">
        <f>IFERROR(__xludf.DUMMYFUNCTION("""COMPUTED_VALUE"""),"Onlinedisplay")</f>
        <v>Onlinedisplay</v>
      </c>
      <c r="I26" s="14">
        <f>IFERROR(__xludf.DUMMYFUNCTION("""COMPUTED_VALUE"""),2.0221107E7)</f>
        <v>20221107</v>
      </c>
      <c r="J26" s="14" t="str">
        <f>IFERROR(__xludf.DUMMYFUNCTION("""COMPUTED_VALUE"""),"Premium_Tshirt")</f>
        <v>Premium_Tshirt</v>
      </c>
      <c r="K26" s="14">
        <f>IFERROR(__xludf.DUMMYFUNCTION("""COMPUTED_VALUE"""),5676.0)</f>
        <v>5676</v>
      </c>
      <c r="L26" s="14" t="str">
        <f t="shared" si="4"/>
        <v>Onlinedisplay</v>
      </c>
      <c r="M26" s="14" t="str">
        <f t="shared" si="5"/>
        <v>CHQ</v>
      </c>
    </row>
    <row r="27">
      <c r="A27" s="8" t="s">
        <v>61</v>
      </c>
      <c r="B27" s="13" t="s">
        <v>24</v>
      </c>
      <c r="C27" s="13">
        <v>78000.0</v>
      </c>
      <c r="D27" s="14" t="str">
        <f t="shared" si="1"/>
        <v> VfS/EmailMarketing/20221121/Sales_60%/4564 </v>
      </c>
      <c r="E27" s="14" t="str">
        <f t="shared" si="2"/>
        <v>VfS/EmailMarketing/20221121/Sales_60%/4564</v>
      </c>
      <c r="F27" s="14" t="str">
        <f t="shared" si="3"/>
        <v>Vfs/Emailmarketing/20221121/Sales_60%/4564</v>
      </c>
      <c r="G27" s="14" t="str">
        <f>IFERROR(__xludf.DUMMYFUNCTION("split(F27,""/"")"),"Vfs")</f>
        <v>Vfs</v>
      </c>
      <c r="H27" s="14" t="str">
        <f>IFERROR(__xludf.DUMMYFUNCTION("""COMPUTED_VALUE"""),"Emailmarketing")</f>
        <v>Emailmarketing</v>
      </c>
      <c r="I27" s="14">
        <f>IFERROR(__xludf.DUMMYFUNCTION("""COMPUTED_VALUE"""),2.0221121E7)</f>
        <v>20221121</v>
      </c>
      <c r="J27" s="14" t="str">
        <f>IFERROR(__xludf.DUMMYFUNCTION("""COMPUTED_VALUE"""),"Sales_60%")</f>
        <v>Sales_60%</v>
      </c>
      <c r="K27" s="14">
        <f>IFERROR(__xludf.DUMMYFUNCTION("""COMPUTED_VALUE"""),4564.0)</f>
        <v>4564</v>
      </c>
      <c r="L27" s="14" t="str">
        <f t="shared" si="4"/>
        <v>Emailmarketing</v>
      </c>
      <c r="M27" s="14" t="str">
        <f t="shared" si="5"/>
        <v>VFS</v>
      </c>
    </row>
    <row r="28">
      <c r="A28" s="8" t="s">
        <v>62</v>
      </c>
      <c r="B28" s="13" t="s">
        <v>24</v>
      </c>
      <c r="C28" s="13">
        <v>93100.0</v>
      </c>
      <c r="D28" s="14" t="str">
        <f t="shared" si="1"/>
        <v> NEFT/SocialMedia/20221124/premium_quality_shoes/4565 </v>
      </c>
      <c r="E28" s="14" t="str">
        <f t="shared" si="2"/>
        <v>NEFT/SocialMedia/20221124/premium_quality_shoes/4565</v>
      </c>
      <c r="F28" s="14" t="str">
        <f t="shared" si="3"/>
        <v>Neft/Socialmedia/20221124/Premium_Quality_Shoes/4565</v>
      </c>
      <c r="G28" s="14" t="str">
        <f>IFERROR(__xludf.DUMMYFUNCTION("split(F28,""/"")"),"Neft")</f>
        <v>Neft</v>
      </c>
      <c r="H28" s="14" t="str">
        <f>IFERROR(__xludf.DUMMYFUNCTION("""COMPUTED_VALUE"""),"Socialmedia")</f>
        <v>Socialmedia</v>
      </c>
      <c r="I28" s="14">
        <f>IFERROR(__xludf.DUMMYFUNCTION("""COMPUTED_VALUE"""),2.0221124E7)</f>
        <v>20221124</v>
      </c>
      <c r="J28" s="14" t="str">
        <f>IFERROR(__xludf.DUMMYFUNCTION("""COMPUTED_VALUE"""),"Premium_Quality_Shoes")</f>
        <v>Premium_Quality_Shoes</v>
      </c>
      <c r="K28" s="14">
        <f>IFERROR(__xludf.DUMMYFUNCTION("""COMPUTED_VALUE"""),4565.0)</f>
        <v>4565</v>
      </c>
      <c r="L28" s="14" t="str">
        <f t="shared" si="4"/>
        <v>Socialmedia</v>
      </c>
      <c r="M28" s="14" t="str">
        <f t="shared" si="5"/>
        <v>NEFT</v>
      </c>
    </row>
    <row r="29">
      <c r="A29" s="8" t="s">
        <v>63</v>
      </c>
      <c r="B29" s="13" t="s">
        <v>11</v>
      </c>
      <c r="C29" s="13">
        <v>80100.0</v>
      </c>
      <c r="D29" s="14" t="str">
        <f t="shared" si="1"/>
        <v> CHQ/AffiliateLink &amp;/20221007/items_below_500/4566 </v>
      </c>
      <c r="E29" s="14" t="str">
        <f t="shared" si="2"/>
        <v>CHQ/AffiliateLink &amp;/20221007/items_below_500/4566</v>
      </c>
      <c r="F29" s="14" t="str">
        <f t="shared" si="3"/>
        <v>Chq/Affiliatelink &amp;/20221007/Items_Below_500/4566</v>
      </c>
      <c r="G29" s="14" t="str">
        <f>IFERROR(__xludf.DUMMYFUNCTION("split(F29,""/"")"),"Chq")</f>
        <v>Chq</v>
      </c>
      <c r="H29" s="14" t="str">
        <f>IFERROR(__xludf.DUMMYFUNCTION("""COMPUTED_VALUE"""),"Affiliatelink &amp;")</f>
        <v>Affiliatelink &amp;</v>
      </c>
      <c r="I29" s="14">
        <f>IFERROR(__xludf.DUMMYFUNCTION("""COMPUTED_VALUE"""),2.0221007E7)</f>
        <v>20221007</v>
      </c>
      <c r="J29" s="14" t="str">
        <f>IFERROR(__xludf.DUMMYFUNCTION("""COMPUTED_VALUE"""),"Items_Below_500")</f>
        <v>Items_Below_500</v>
      </c>
      <c r="K29" s="14">
        <f>IFERROR(__xludf.DUMMYFUNCTION("""COMPUTED_VALUE"""),4566.0)</f>
        <v>4566</v>
      </c>
      <c r="L29" s="14" t="str">
        <f t="shared" si="4"/>
        <v>Affiliatelink</v>
      </c>
      <c r="M29" s="14" t="str">
        <f t="shared" si="5"/>
        <v>CHQ</v>
      </c>
    </row>
    <row r="30">
      <c r="A30" s="8" t="s">
        <v>64</v>
      </c>
      <c r="B30" s="13" t="s">
        <v>25</v>
      </c>
      <c r="C30" s="13">
        <v>75100.0</v>
      </c>
      <c r="D30" s="14" t="str">
        <f t="shared" si="1"/>
        <v> VfS/AffiliateLink/20221212/buy_one_get_one/3455 </v>
      </c>
      <c r="E30" s="14" t="str">
        <f t="shared" si="2"/>
        <v>VfS/AffiliateLink/20221212/buy_one_get_one/3455</v>
      </c>
      <c r="F30" s="14" t="str">
        <f t="shared" si="3"/>
        <v>Vfs/Affiliatelink/20221212/Buy_One_Get_One/3455</v>
      </c>
      <c r="G30" s="14" t="str">
        <f>IFERROR(__xludf.DUMMYFUNCTION("split(F30,""/"")"),"Vfs")</f>
        <v>Vfs</v>
      </c>
      <c r="H30" s="14" t="str">
        <f>IFERROR(__xludf.DUMMYFUNCTION("""COMPUTED_VALUE"""),"Affiliatelink")</f>
        <v>Affiliatelink</v>
      </c>
      <c r="I30" s="14">
        <f>IFERROR(__xludf.DUMMYFUNCTION("""COMPUTED_VALUE"""),2.0221212E7)</f>
        <v>20221212</v>
      </c>
      <c r="J30" s="14" t="str">
        <f>IFERROR(__xludf.DUMMYFUNCTION("""COMPUTED_VALUE"""),"Buy_One_Get_One")</f>
        <v>Buy_One_Get_One</v>
      </c>
      <c r="K30" s="14">
        <f>IFERROR(__xludf.DUMMYFUNCTION("""COMPUTED_VALUE"""),3455.0)</f>
        <v>3455</v>
      </c>
      <c r="L30" s="14" t="str">
        <f t="shared" si="4"/>
        <v>Affiliatelink</v>
      </c>
      <c r="M30" s="14" t="str">
        <f t="shared" si="5"/>
        <v>VFS</v>
      </c>
    </row>
    <row r="31">
      <c r="A31" s="16" t="s">
        <v>65</v>
      </c>
      <c r="B31" s="13" t="s">
        <v>11</v>
      </c>
      <c r="C31" s="13">
        <v>109800.0</v>
      </c>
      <c r="D31" s="14" t="str">
        <f t="shared" si="1"/>
        <v> VIN/EmailMarketing/20221015/Jeans_under_999/5666 </v>
      </c>
      <c r="E31" s="14" t="str">
        <f t="shared" si="2"/>
        <v>VIN/EmailMarketing/20221015/Jeans_under_999/5666</v>
      </c>
      <c r="F31" s="14" t="str">
        <f t="shared" si="3"/>
        <v>Vin/Emailmarketing/20221015/Jeans_Under_999/5666</v>
      </c>
      <c r="G31" s="14" t="str">
        <f>IFERROR(__xludf.DUMMYFUNCTION("split(F31,""/"")"),"Vin")</f>
        <v>Vin</v>
      </c>
      <c r="H31" s="14" t="str">
        <f>IFERROR(__xludf.DUMMYFUNCTION("""COMPUTED_VALUE"""),"Emailmarketing")</f>
        <v>Emailmarketing</v>
      </c>
      <c r="I31" s="14">
        <f>IFERROR(__xludf.DUMMYFUNCTION("""COMPUTED_VALUE"""),2.0221015E7)</f>
        <v>20221015</v>
      </c>
      <c r="J31" s="14" t="str">
        <f>IFERROR(__xludf.DUMMYFUNCTION("""COMPUTED_VALUE"""),"Jeans_Under_999")</f>
        <v>Jeans_Under_999</v>
      </c>
      <c r="K31" s="14">
        <f>IFERROR(__xludf.DUMMYFUNCTION("""COMPUTED_VALUE"""),5666.0)</f>
        <v>5666</v>
      </c>
      <c r="L31" s="14" t="str">
        <f t="shared" si="4"/>
        <v>Emailmarketing</v>
      </c>
      <c r="M31" s="14" t="str">
        <f t="shared" si="5"/>
        <v>VIN</v>
      </c>
    </row>
    <row r="32">
      <c r="A32" s="8" t="s">
        <v>66</v>
      </c>
      <c r="B32" s="13" t="s">
        <v>24</v>
      </c>
      <c r="C32" s="13">
        <v>93200.0</v>
      </c>
      <c r="D32" s="14" t="str">
        <f t="shared" si="1"/>
        <v> NEFT/OnlineDisplay/20221126/premium_tshirt/5676 </v>
      </c>
      <c r="E32" s="14" t="str">
        <f t="shared" si="2"/>
        <v>NEFT/OnlineDisplay/20221126/premium_tshirt/5676</v>
      </c>
      <c r="F32" s="14" t="str">
        <f t="shared" si="3"/>
        <v>Neft/Onlinedisplay/20221126/Premium_Tshirt/5676</v>
      </c>
      <c r="G32" s="14" t="str">
        <f>IFERROR(__xludf.DUMMYFUNCTION("split(F32,""/"")"),"Neft")</f>
        <v>Neft</v>
      </c>
      <c r="H32" s="14" t="str">
        <f>IFERROR(__xludf.DUMMYFUNCTION("""COMPUTED_VALUE"""),"Onlinedisplay")</f>
        <v>Onlinedisplay</v>
      </c>
      <c r="I32" s="14">
        <f>IFERROR(__xludf.DUMMYFUNCTION("""COMPUTED_VALUE"""),2.0221126E7)</f>
        <v>20221126</v>
      </c>
      <c r="J32" s="14" t="str">
        <f>IFERROR(__xludf.DUMMYFUNCTION("""COMPUTED_VALUE"""),"Premium_Tshirt")</f>
        <v>Premium_Tshirt</v>
      </c>
      <c r="K32" s="14">
        <f>IFERROR(__xludf.DUMMYFUNCTION("""COMPUTED_VALUE"""),5676.0)</f>
        <v>5676</v>
      </c>
      <c r="L32" s="14" t="str">
        <f t="shared" si="4"/>
        <v>Onlinedisplay</v>
      </c>
      <c r="M32" s="14" t="str">
        <f t="shared" si="5"/>
        <v>NEFT</v>
      </c>
    </row>
    <row r="33">
      <c r="A33" s="8" t="s">
        <v>67</v>
      </c>
      <c r="B33" s="13" t="s">
        <v>25</v>
      </c>
      <c r="C33" s="8">
        <v>21600.0</v>
      </c>
      <c r="D33" s="14" t="str">
        <f t="shared" si="1"/>
        <v> CHQ/EmailMarketing &amp;/20221203/Sales_60%/4564 </v>
      </c>
      <c r="E33" s="14" t="str">
        <f t="shared" si="2"/>
        <v>CHQ/EmailMarketing &amp;/20221203/Sales_60%/4564</v>
      </c>
      <c r="F33" s="14" t="str">
        <f t="shared" si="3"/>
        <v>Chq/Emailmarketing &amp;/20221203/Sales_60%/4564</v>
      </c>
      <c r="G33" s="14" t="str">
        <f>IFERROR(__xludf.DUMMYFUNCTION("split(F33,""/"")"),"Chq")</f>
        <v>Chq</v>
      </c>
      <c r="H33" s="14" t="str">
        <f>IFERROR(__xludf.DUMMYFUNCTION("""COMPUTED_VALUE"""),"Emailmarketing &amp;")</f>
        <v>Emailmarketing &amp;</v>
      </c>
      <c r="I33" s="14">
        <f>IFERROR(__xludf.DUMMYFUNCTION("""COMPUTED_VALUE"""),2.0221203E7)</f>
        <v>20221203</v>
      </c>
      <c r="J33" s="14" t="str">
        <f>IFERROR(__xludf.DUMMYFUNCTION("""COMPUTED_VALUE"""),"Sales_60%")</f>
        <v>Sales_60%</v>
      </c>
      <c r="K33" s="14">
        <f>IFERROR(__xludf.DUMMYFUNCTION("""COMPUTED_VALUE"""),4564.0)</f>
        <v>4564</v>
      </c>
      <c r="L33" s="14" t="str">
        <f t="shared" si="4"/>
        <v>Emailmarketing</v>
      </c>
      <c r="M33" s="14" t="str">
        <f t="shared" si="5"/>
        <v>CHQ</v>
      </c>
    </row>
    <row r="34">
      <c r="A34" s="8" t="s">
        <v>68</v>
      </c>
      <c r="B34" s="13" t="s">
        <v>25</v>
      </c>
      <c r="C34" s="13">
        <v>61100.0</v>
      </c>
      <c r="D34" s="14" t="str">
        <f t="shared" si="1"/>
        <v> VfS/SocialMedia/20221218/premium_quality_shoes/4565 </v>
      </c>
      <c r="E34" s="14" t="str">
        <f t="shared" si="2"/>
        <v>VfS/SocialMedia/20221218/premium_quality_shoes/4565</v>
      </c>
      <c r="F34" s="14" t="str">
        <f t="shared" si="3"/>
        <v>Vfs/Socialmedia/20221218/Premium_Quality_Shoes/4565</v>
      </c>
      <c r="G34" s="14" t="str">
        <f>IFERROR(__xludf.DUMMYFUNCTION("split(F34,""/"")"),"Vfs")</f>
        <v>Vfs</v>
      </c>
      <c r="H34" s="14" t="str">
        <f>IFERROR(__xludf.DUMMYFUNCTION("""COMPUTED_VALUE"""),"Socialmedia")</f>
        <v>Socialmedia</v>
      </c>
      <c r="I34" s="14">
        <f>IFERROR(__xludf.DUMMYFUNCTION("""COMPUTED_VALUE"""),2.0221218E7)</f>
        <v>20221218</v>
      </c>
      <c r="J34" s="14" t="str">
        <f>IFERROR(__xludf.DUMMYFUNCTION("""COMPUTED_VALUE"""),"Premium_Quality_Shoes")</f>
        <v>Premium_Quality_Shoes</v>
      </c>
      <c r="K34" s="14">
        <f>IFERROR(__xludf.DUMMYFUNCTION("""COMPUTED_VALUE"""),4565.0)</f>
        <v>4565</v>
      </c>
      <c r="L34" s="14" t="str">
        <f t="shared" si="4"/>
        <v>Socialmedia</v>
      </c>
      <c r="M34" s="14" t="str">
        <f t="shared" si="5"/>
        <v>VFS</v>
      </c>
    </row>
    <row r="35">
      <c r="A35" s="8" t="s">
        <v>69</v>
      </c>
      <c r="B35" s="13" t="s">
        <v>25</v>
      </c>
      <c r="C35" s="8">
        <v>18000.0</v>
      </c>
      <c r="D35" s="14" t="str">
        <f t="shared" si="1"/>
        <v> VIN/OfflINe &amp;/20221214/items_below_500/4566 </v>
      </c>
      <c r="E35" s="14" t="str">
        <f t="shared" si="2"/>
        <v>VIN/OfflINe &amp;/20221214/items_below_500/4566</v>
      </c>
      <c r="F35" s="14" t="str">
        <f t="shared" si="3"/>
        <v>Vin/Offline &amp;/20221214/Items_Below_500/4566</v>
      </c>
      <c r="G35" s="14" t="str">
        <f>IFERROR(__xludf.DUMMYFUNCTION("split(F35,""/"")"),"Vin")</f>
        <v>Vin</v>
      </c>
      <c r="H35" s="14" t="str">
        <f>IFERROR(__xludf.DUMMYFUNCTION("""COMPUTED_VALUE"""),"Offline &amp;")</f>
        <v>Offline &amp;</v>
      </c>
      <c r="I35" s="14">
        <f>IFERROR(__xludf.DUMMYFUNCTION("""COMPUTED_VALUE"""),2.0221214E7)</f>
        <v>20221214</v>
      </c>
      <c r="J35" s="14" t="str">
        <f>IFERROR(__xludf.DUMMYFUNCTION("""COMPUTED_VALUE"""),"Items_Below_500")</f>
        <v>Items_Below_500</v>
      </c>
      <c r="K35" s="14">
        <f>IFERROR(__xludf.DUMMYFUNCTION("""COMPUTED_VALUE"""),4566.0)</f>
        <v>4566</v>
      </c>
      <c r="L35" s="14" t="str">
        <f t="shared" si="4"/>
        <v>Offline</v>
      </c>
      <c r="M35" s="14" t="str">
        <f t="shared" si="5"/>
        <v>VIN</v>
      </c>
    </row>
    <row r="36">
      <c r="A36" s="8" t="s">
        <v>70</v>
      </c>
      <c r="B36" s="13" t="s">
        <v>11</v>
      </c>
      <c r="C36" s="13">
        <v>99700.0</v>
      </c>
      <c r="D36" s="14" t="str">
        <f t="shared" si="1"/>
        <v> VfS/OnlineDisplay/20221010/premium_tshirt/5676 </v>
      </c>
      <c r="E36" s="14" t="str">
        <f t="shared" si="2"/>
        <v>VfS/OnlineDisplay/20221010/premium_tshirt/5676</v>
      </c>
      <c r="F36" s="14" t="str">
        <f t="shared" si="3"/>
        <v>Vfs/Onlinedisplay/20221010/Premium_Tshirt/5676</v>
      </c>
      <c r="G36" s="14" t="str">
        <f>IFERROR(__xludf.DUMMYFUNCTION("split(F36,""/"")"),"Vfs")</f>
        <v>Vfs</v>
      </c>
      <c r="H36" s="14" t="str">
        <f>IFERROR(__xludf.DUMMYFUNCTION("""COMPUTED_VALUE"""),"Onlinedisplay")</f>
        <v>Onlinedisplay</v>
      </c>
      <c r="I36" s="14">
        <f>IFERROR(__xludf.DUMMYFUNCTION("""COMPUTED_VALUE"""),2.022101E7)</f>
        <v>20221010</v>
      </c>
      <c r="J36" s="14" t="str">
        <f>IFERROR(__xludf.DUMMYFUNCTION("""COMPUTED_VALUE"""),"Premium_Tshirt")</f>
        <v>Premium_Tshirt</v>
      </c>
      <c r="K36" s="14">
        <f>IFERROR(__xludf.DUMMYFUNCTION("""COMPUTED_VALUE"""),5676.0)</f>
        <v>5676</v>
      </c>
      <c r="L36" s="14" t="str">
        <f t="shared" si="4"/>
        <v>Onlinedisplay</v>
      </c>
      <c r="M36" s="14" t="str">
        <f t="shared" si="5"/>
        <v>VFS</v>
      </c>
    </row>
    <row r="37">
      <c r="A37" s="8" t="s">
        <v>71</v>
      </c>
      <c r="B37" s="13" t="s">
        <v>11</v>
      </c>
      <c r="C37" s="13">
        <v>76400.0</v>
      </c>
      <c r="D37" s="14" t="str">
        <f t="shared" si="1"/>
        <v> VIN/Offline/20221026/Sales_60%/4564 </v>
      </c>
      <c r="E37" s="14" t="str">
        <f t="shared" si="2"/>
        <v>VIN/Offline/20221026/Sales_60%/4564</v>
      </c>
      <c r="F37" s="14" t="str">
        <f t="shared" si="3"/>
        <v>Vin/Offline/20221026/Sales_60%/4564</v>
      </c>
      <c r="G37" s="14" t="str">
        <f>IFERROR(__xludf.DUMMYFUNCTION("split(F37,""/"")"),"Vin")</f>
        <v>Vin</v>
      </c>
      <c r="H37" s="14" t="str">
        <f>IFERROR(__xludf.DUMMYFUNCTION("""COMPUTED_VALUE"""),"Offline")</f>
        <v>Offline</v>
      </c>
      <c r="I37" s="14">
        <f>IFERROR(__xludf.DUMMYFUNCTION("""COMPUTED_VALUE"""),2.0221026E7)</f>
        <v>20221026</v>
      </c>
      <c r="J37" s="14" t="str">
        <f>IFERROR(__xludf.DUMMYFUNCTION("""COMPUTED_VALUE"""),"Sales_60%")</f>
        <v>Sales_60%</v>
      </c>
      <c r="K37" s="14">
        <f>IFERROR(__xludf.DUMMYFUNCTION("""COMPUTED_VALUE"""),4564.0)</f>
        <v>4564</v>
      </c>
      <c r="L37" s="14" t="str">
        <f t="shared" si="4"/>
        <v>Offline</v>
      </c>
      <c r="M37" s="14" t="str">
        <f t="shared" si="5"/>
        <v>VIN</v>
      </c>
    </row>
    <row r="38">
      <c r="A38" s="8" t="s">
        <v>72</v>
      </c>
      <c r="B38" s="13" t="s">
        <v>11</v>
      </c>
      <c r="C38" s="13">
        <v>115900.0</v>
      </c>
      <c r="D38" s="14" t="str">
        <f t="shared" si="1"/>
        <v> NEFT/Offline/20221030/premium_quality_shoes/4565 </v>
      </c>
      <c r="E38" s="14" t="str">
        <f t="shared" si="2"/>
        <v>NEFT/Offline/20221030/premium_quality_shoes/4565</v>
      </c>
      <c r="F38" s="14" t="str">
        <f t="shared" si="3"/>
        <v>Neft/Offline/20221030/Premium_Quality_Shoes/4565</v>
      </c>
      <c r="G38" s="14" t="str">
        <f>IFERROR(__xludf.DUMMYFUNCTION("split(F38,""/"")"),"Neft")</f>
        <v>Neft</v>
      </c>
      <c r="H38" s="14" t="str">
        <f>IFERROR(__xludf.DUMMYFUNCTION("""COMPUTED_VALUE"""),"Offline")</f>
        <v>Offline</v>
      </c>
      <c r="I38" s="14">
        <f>IFERROR(__xludf.DUMMYFUNCTION("""COMPUTED_VALUE"""),2.022103E7)</f>
        <v>20221030</v>
      </c>
      <c r="J38" s="14" t="str">
        <f>IFERROR(__xludf.DUMMYFUNCTION("""COMPUTED_VALUE"""),"Premium_Quality_Shoes")</f>
        <v>Premium_Quality_Shoes</v>
      </c>
      <c r="K38" s="14">
        <f>IFERROR(__xludf.DUMMYFUNCTION("""COMPUTED_VALUE"""),4565.0)</f>
        <v>4565</v>
      </c>
      <c r="L38" s="14" t="str">
        <f t="shared" si="4"/>
        <v>Offline</v>
      </c>
      <c r="M38" s="14" t="str">
        <f t="shared" si="5"/>
        <v>NEFT</v>
      </c>
    </row>
    <row r="39">
      <c r="A39" s="8" t="s">
        <v>73</v>
      </c>
      <c r="B39" s="13" t="s">
        <v>11</v>
      </c>
      <c r="C39" s="13">
        <v>117200.0</v>
      </c>
      <c r="D39" s="14" t="str">
        <f t="shared" si="1"/>
        <v> CHQ/Offline &amp;/20221015/items_below_500/4566 </v>
      </c>
      <c r="E39" s="14" t="str">
        <f t="shared" si="2"/>
        <v>CHQ/Offline &amp;/20221015/items_below_500/4566</v>
      </c>
      <c r="F39" s="14" t="str">
        <f t="shared" si="3"/>
        <v>Chq/Offline &amp;/20221015/Items_Below_500/4566</v>
      </c>
      <c r="G39" s="14" t="str">
        <f>IFERROR(__xludf.DUMMYFUNCTION("split(F39,""/"")"),"Chq")</f>
        <v>Chq</v>
      </c>
      <c r="H39" s="14" t="str">
        <f>IFERROR(__xludf.DUMMYFUNCTION("""COMPUTED_VALUE"""),"Offline &amp;")</f>
        <v>Offline &amp;</v>
      </c>
      <c r="I39" s="14">
        <f>IFERROR(__xludf.DUMMYFUNCTION("""COMPUTED_VALUE"""),2.0221015E7)</f>
        <v>20221015</v>
      </c>
      <c r="J39" s="14" t="str">
        <f>IFERROR(__xludf.DUMMYFUNCTION("""COMPUTED_VALUE"""),"Items_Below_500")</f>
        <v>Items_Below_500</v>
      </c>
      <c r="K39" s="14">
        <f>IFERROR(__xludf.DUMMYFUNCTION("""COMPUTED_VALUE"""),4566.0)</f>
        <v>4566</v>
      </c>
      <c r="L39" s="14" t="str">
        <f t="shared" si="4"/>
        <v>Offline</v>
      </c>
      <c r="M39" s="14" t="str">
        <f t="shared" si="5"/>
        <v>CHQ</v>
      </c>
    </row>
    <row r="40">
      <c r="A40" s="8" t="s">
        <v>74</v>
      </c>
      <c r="B40" s="13" t="s">
        <v>24</v>
      </c>
      <c r="C40" s="13">
        <v>56400.0</v>
      </c>
      <c r="D40" s="14" t="str">
        <f t="shared" si="1"/>
        <v> VfS/AffiliateLink/20221121/buy_one_get_one/3455 </v>
      </c>
      <c r="E40" s="14" t="str">
        <f t="shared" si="2"/>
        <v>VfS/AffiliateLink/20221121/buy_one_get_one/3455</v>
      </c>
      <c r="F40" s="14" t="str">
        <f t="shared" si="3"/>
        <v>Vfs/Affiliatelink/20221121/Buy_One_Get_One/3455</v>
      </c>
      <c r="G40" s="14" t="str">
        <f>IFERROR(__xludf.DUMMYFUNCTION("split(F40,""/"")"),"Vfs")</f>
        <v>Vfs</v>
      </c>
      <c r="H40" s="14" t="str">
        <f>IFERROR(__xludf.DUMMYFUNCTION("""COMPUTED_VALUE"""),"Affiliatelink")</f>
        <v>Affiliatelink</v>
      </c>
      <c r="I40" s="14">
        <f>IFERROR(__xludf.DUMMYFUNCTION("""COMPUTED_VALUE"""),2.0221121E7)</f>
        <v>20221121</v>
      </c>
      <c r="J40" s="14" t="str">
        <f>IFERROR(__xludf.DUMMYFUNCTION("""COMPUTED_VALUE"""),"Buy_One_Get_One")</f>
        <v>Buy_One_Get_One</v>
      </c>
      <c r="K40" s="14">
        <f>IFERROR(__xludf.DUMMYFUNCTION("""COMPUTED_VALUE"""),3455.0)</f>
        <v>3455</v>
      </c>
      <c r="L40" s="14" t="str">
        <f t="shared" si="4"/>
        <v>Affiliatelink</v>
      </c>
      <c r="M40" s="14" t="str">
        <f t="shared" si="5"/>
        <v>VFS</v>
      </c>
    </row>
    <row r="41">
      <c r="A41" s="8" t="s">
        <v>75</v>
      </c>
      <c r="B41" s="13" t="s">
        <v>11</v>
      </c>
      <c r="C41" s="13">
        <v>71800.0</v>
      </c>
      <c r="D41" s="14" t="str">
        <f t="shared" si="1"/>
        <v> VIN/SocialMedia/20221028/Jeans_under_999/5666 </v>
      </c>
      <c r="E41" s="14" t="str">
        <f t="shared" si="2"/>
        <v>VIN/SocialMedia/20221028/Jeans_under_999/5666</v>
      </c>
      <c r="F41" s="14" t="str">
        <f t="shared" si="3"/>
        <v>Vin/Socialmedia/20221028/Jeans_Under_999/5666</v>
      </c>
      <c r="G41" s="14" t="str">
        <f>IFERROR(__xludf.DUMMYFUNCTION("split(F41,""/"")"),"Vin")</f>
        <v>Vin</v>
      </c>
      <c r="H41" s="14" t="str">
        <f>IFERROR(__xludf.DUMMYFUNCTION("""COMPUTED_VALUE"""),"Socialmedia")</f>
        <v>Socialmedia</v>
      </c>
      <c r="I41" s="14">
        <f>IFERROR(__xludf.DUMMYFUNCTION("""COMPUTED_VALUE"""),2.0221028E7)</f>
        <v>20221028</v>
      </c>
      <c r="J41" s="14" t="str">
        <f>IFERROR(__xludf.DUMMYFUNCTION("""COMPUTED_VALUE"""),"Jeans_Under_999")</f>
        <v>Jeans_Under_999</v>
      </c>
      <c r="K41" s="14">
        <f>IFERROR(__xludf.DUMMYFUNCTION("""COMPUTED_VALUE"""),5666.0)</f>
        <v>5666</v>
      </c>
      <c r="L41" s="14" t="str">
        <f t="shared" si="4"/>
        <v>Socialmedia</v>
      </c>
      <c r="M41" s="14" t="str">
        <f t="shared" si="5"/>
        <v>VIN</v>
      </c>
    </row>
    <row r="42">
      <c r="A42" s="8" t="s">
        <v>76</v>
      </c>
      <c r="B42" s="13" t="s">
        <v>24</v>
      </c>
      <c r="C42" s="13">
        <v>71300.0</v>
      </c>
      <c r="D42" s="14" t="str">
        <f t="shared" si="1"/>
        <v> NEFT/OnlineDisplay/20221101/premium_tshirt/5676 </v>
      </c>
      <c r="E42" s="14" t="str">
        <f t="shared" si="2"/>
        <v>NEFT/OnlineDisplay/20221101/premium_tshirt/5676</v>
      </c>
      <c r="F42" s="14" t="str">
        <f t="shared" si="3"/>
        <v>Neft/Onlinedisplay/20221101/Premium_Tshirt/5676</v>
      </c>
      <c r="G42" s="14" t="str">
        <f>IFERROR(__xludf.DUMMYFUNCTION("split(F42,""/"")"),"Neft")</f>
        <v>Neft</v>
      </c>
      <c r="H42" s="14" t="str">
        <f>IFERROR(__xludf.DUMMYFUNCTION("""COMPUTED_VALUE"""),"Onlinedisplay")</f>
        <v>Onlinedisplay</v>
      </c>
      <c r="I42" s="14">
        <f>IFERROR(__xludf.DUMMYFUNCTION("""COMPUTED_VALUE"""),2.0221101E7)</f>
        <v>20221101</v>
      </c>
      <c r="J42" s="14" t="str">
        <f>IFERROR(__xludf.DUMMYFUNCTION("""COMPUTED_VALUE"""),"Premium_Tshirt")</f>
        <v>Premium_Tshirt</v>
      </c>
      <c r="K42" s="14">
        <f>IFERROR(__xludf.DUMMYFUNCTION("""COMPUTED_VALUE"""),5676.0)</f>
        <v>5676</v>
      </c>
      <c r="L42" s="14" t="str">
        <f t="shared" si="4"/>
        <v>Onlinedisplay</v>
      </c>
      <c r="M42" s="14" t="str">
        <f t="shared" si="5"/>
        <v>NEFT</v>
      </c>
    </row>
    <row r="43">
      <c r="A43" s="8" t="s">
        <v>77</v>
      </c>
      <c r="B43" s="13" t="s">
        <v>24</v>
      </c>
      <c r="C43" s="13">
        <v>51100.0</v>
      </c>
      <c r="D43" s="14" t="str">
        <f t="shared" si="1"/>
        <v> CHQ/EmailMarketing &amp;/20221109/Sales_60%/4564 </v>
      </c>
      <c r="E43" s="14" t="str">
        <f t="shared" si="2"/>
        <v>CHQ/EmailMarketing &amp;/20221109/Sales_60%/4564</v>
      </c>
      <c r="F43" s="14" t="str">
        <f t="shared" si="3"/>
        <v>Chq/Emailmarketing &amp;/20221109/Sales_60%/4564</v>
      </c>
      <c r="G43" s="14" t="str">
        <f>IFERROR(__xludf.DUMMYFUNCTION("split(F43,""/"")"),"Chq")</f>
        <v>Chq</v>
      </c>
      <c r="H43" s="14" t="str">
        <f>IFERROR(__xludf.DUMMYFUNCTION("""COMPUTED_VALUE"""),"Emailmarketing &amp;")</f>
        <v>Emailmarketing &amp;</v>
      </c>
      <c r="I43" s="14">
        <f>IFERROR(__xludf.DUMMYFUNCTION("""COMPUTED_VALUE"""),2.0221109E7)</f>
        <v>20221109</v>
      </c>
      <c r="J43" s="14" t="str">
        <f>IFERROR(__xludf.DUMMYFUNCTION("""COMPUTED_VALUE"""),"Sales_60%")</f>
        <v>Sales_60%</v>
      </c>
      <c r="K43" s="14">
        <f>IFERROR(__xludf.DUMMYFUNCTION("""COMPUTED_VALUE"""),4564.0)</f>
        <v>4564</v>
      </c>
      <c r="L43" s="14" t="str">
        <f t="shared" si="4"/>
        <v>Emailmarketing</v>
      </c>
      <c r="M43" s="14" t="str">
        <f t="shared" si="5"/>
        <v>CHQ</v>
      </c>
    </row>
    <row r="44">
      <c r="A44" s="8" t="s">
        <v>78</v>
      </c>
      <c r="B44" s="13" t="s">
        <v>11</v>
      </c>
      <c r="C44" s="13">
        <v>83500.0</v>
      </c>
      <c r="D44" s="14" t="str">
        <f t="shared" si="1"/>
        <v> VfS/SearchEngine/20221023/premium_quality_shoes/4565 </v>
      </c>
      <c r="E44" s="14" t="str">
        <f t="shared" si="2"/>
        <v>VfS/SearchEngine/20221023/premium_quality_shoes/4565</v>
      </c>
      <c r="F44" s="14" t="str">
        <f t="shared" si="3"/>
        <v>Vfs/Searchengine/20221023/Premium_Quality_Shoes/4565</v>
      </c>
      <c r="G44" s="14" t="str">
        <f>IFERROR(__xludf.DUMMYFUNCTION("split(F44,""/"")"),"Vfs")</f>
        <v>Vfs</v>
      </c>
      <c r="H44" s="14" t="str">
        <f>IFERROR(__xludf.DUMMYFUNCTION("""COMPUTED_VALUE"""),"Searchengine")</f>
        <v>Searchengine</v>
      </c>
      <c r="I44" s="14">
        <f>IFERROR(__xludf.DUMMYFUNCTION("""COMPUTED_VALUE"""),2.0221023E7)</f>
        <v>20221023</v>
      </c>
      <c r="J44" s="14" t="str">
        <f>IFERROR(__xludf.DUMMYFUNCTION("""COMPUTED_VALUE"""),"Premium_Quality_Shoes")</f>
        <v>Premium_Quality_Shoes</v>
      </c>
      <c r="K44" s="14">
        <f>IFERROR(__xludf.DUMMYFUNCTION("""COMPUTED_VALUE"""),4565.0)</f>
        <v>4565</v>
      </c>
      <c r="L44" s="14" t="str">
        <f t="shared" si="4"/>
        <v>Searchengine</v>
      </c>
      <c r="M44" s="14" t="str">
        <f t="shared" si="5"/>
        <v>VFS</v>
      </c>
    </row>
    <row r="45">
      <c r="A45" s="8" t="s">
        <v>79</v>
      </c>
      <c r="B45" s="13" t="s">
        <v>11</v>
      </c>
      <c r="C45" s="13">
        <v>92700.0</v>
      </c>
      <c r="D45" s="14" t="str">
        <f t="shared" si="1"/>
        <v> VIN/SocialMedia &amp;/20221027/items_below_500/4566 </v>
      </c>
      <c r="E45" s="14" t="str">
        <f t="shared" si="2"/>
        <v>VIN/SocialMedia &amp;/20221027/items_below_500/4566</v>
      </c>
      <c r="F45" s="14" t="str">
        <f t="shared" si="3"/>
        <v>Vin/Socialmedia &amp;/20221027/Items_Below_500/4566</v>
      </c>
      <c r="G45" s="14" t="str">
        <f>IFERROR(__xludf.DUMMYFUNCTION("split(F45,""/"")"),"Vin")</f>
        <v>Vin</v>
      </c>
      <c r="H45" s="14" t="str">
        <f>IFERROR(__xludf.DUMMYFUNCTION("""COMPUTED_VALUE"""),"Socialmedia &amp;")</f>
        <v>Socialmedia &amp;</v>
      </c>
      <c r="I45" s="14">
        <f>IFERROR(__xludf.DUMMYFUNCTION("""COMPUTED_VALUE"""),2.0221027E7)</f>
        <v>20221027</v>
      </c>
      <c r="J45" s="14" t="str">
        <f>IFERROR(__xludf.DUMMYFUNCTION("""COMPUTED_VALUE"""),"Items_Below_500")</f>
        <v>Items_Below_500</v>
      </c>
      <c r="K45" s="14">
        <f>IFERROR(__xludf.DUMMYFUNCTION("""COMPUTED_VALUE"""),4566.0)</f>
        <v>4566</v>
      </c>
      <c r="L45" s="14" t="str">
        <f t="shared" si="4"/>
        <v>Socialmedia</v>
      </c>
      <c r="M45" s="14" t="str">
        <f t="shared" si="5"/>
        <v>VIN</v>
      </c>
    </row>
    <row r="46">
      <c r="A46" s="8" t="s">
        <v>80</v>
      </c>
      <c r="B46" s="13" t="s">
        <v>25</v>
      </c>
      <c r="C46" s="13">
        <v>56900.0</v>
      </c>
      <c r="D46" s="14" t="str">
        <f t="shared" si="1"/>
        <v> CHQ/OnlineDisplay/20221214/premium_tshirt/5676 </v>
      </c>
      <c r="E46" s="14" t="str">
        <f t="shared" si="2"/>
        <v>CHQ/OnlineDisplay/20221214/premium_tshirt/5676</v>
      </c>
      <c r="F46" s="14" t="str">
        <f t="shared" si="3"/>
        <v>Chq/Onlinedisplay/20221214/Premium_Tshirt/5676</v>
      </c>
      <c r="G46" s="14" t="str">
        <f>IFERROR(__xludf.DUMMYFUNCTION("split(F46,""/"")"),"Chq")</f>
        <v>Chq</v>
      </c>
      <c r="H46" s="14" t="str">
        <f>IFERROR(__xludf.DUMMYFUNCTION("""COMPUTED_VALUE"""),"Onlinedisplay")</f>
        <v>Onlinedisplay</v>
      </c>
      <c r="I46" s="14">
        <f>IFERROR(__xludf.DUMMYFUNCTION("""COMPUTED_VALUE"""),2.0221214E7)</f>
        <v>20221214</v>
      </c>
      <c r="J46" s="14" t="str">
        <f>IFERROR(__xludf.DUMMYFUNCTION("""COMPUTED_VALUE"""),"Premium_Tshirt")</f>
        <v>Premium_Tshirt</v>
      </c>
      <c r="K46" s="14">
        <f>IFERROR(__xludf.DUMMYFUNCTION("""COMPUTED_VALUE"""),5676.0)</f>
        <v>5676</v>
      </c>
      <c r="L46" s="14" t="str">
        <f t="shared" si="4"/>
        <v>Onlinedisplay</v>
      </c>
      <c r="M46" s="14" t="str">
        <f t="shared" si="5"/>
        <v>CHQ</v>
      </c>
    </row>
    <row r="47">
      <c r="A47" s="8" t="s">
        <v>81</v>
      </c>
      <c r="B47" s="13" t="s">
        <v>25</v>
      </c>
      <c r="C47" s="13">
        <v>32900.0</v>
      </c>
      <c r="D47" s="14" t="str">
        <f t="shared" si="1"/>
        <v> VfS/EmailMarketing/20221219/Sales_60%/4564 </v>
      </c>
      <c r="E47" s="14" t="str">
        <f t="shared" si="2"/>
        <v>VfS/EmailMarketing/20221219/Sales_60%/4564</v>
      </c>
      <c r="F47" s="14" t="str">
        <f t="shared" si="3"/>
        <v>Vfs/Emailmarketing/20221219/Sales_60%/4564</v>
      </c>
      <c r="G47" s="14" t="str">
        <f>IFERROR(__xludf.DUMMYFUNCTION("split(F47,""/"")"),"Vfs")</f>
        <v>Vfs</v>
      </c>
      <c r="H47" s="14" t="str">
        <f>IFERROR(__xludf.DUMMYFUNCTION("""COMPUTED_VALUE"""),"Emailmarketing")</f>
        <v>Emailmarketing</v>
      </c>
      <c r="I47" s="14">
        <f>IFERROR(__xludf.DUMMYFUNCTION("""COMPUTED_VALUE"""),2.0221219E7)</f>
        <v>20221219</v>
      </c>
      <c r="J47" s="14" t="str">
        <f>IFERROR(__xludf.DUMMYFUNCTION("""COMPUTED_VALUE"""),"Sales_60%")</f>
        <v>Sales_60%</v>
      </c>
      <c r="K47" s="14">
        <f>IFERROR(__xludf.DUMMYFUNCTION("""COMPUTED_VALUE"""),4564.0)</f>
        <v>4564</v>
      </c>
      <c r="L47" s="14" t="str">
        <f t="shared" si="4"/>
        <v>Emailmarketing</v>
      </c>
      <c r="M47" s="14" t="str">
        <f t="shared" si="5"/>
        <v>VFS</v>
      </c>
    </row>
    <row r="48">
      <c r="A48" s="8" t="s">
        <v>82</v>
      </c>
      <c r="B48" s="13" t="s">
        <v>11</v>
      </c>
      <c r="C48" s="13">
        <v>76800.0</v>
      </c>
      <c r="D48" s="14" t="str">
        <f t="shared" si="1"/>
        <v> NEFT/Offline/20221025/premium_quality_shoes/4565 </v>
      </c>
      <c r="E48" s="14" t="str">
        <f t="shared" si="2"/>
        <v>NEFT/Offline/20221025/premium_quality_shoes/4565</v>
      </c>
      <c r="F48" s="14" t="str">
        <f t="shared" si="3"/>
        <v>Neft/Offline/20221025/Premium_Quality_Shoes/4565</v>
      </c>
      <c r="G48" s="14" t="str">
        <f>IFERROR(__xludf.DUMMYFUNCTION("split(F48,""/"")"),"Neft")</f>
        <v>Neft</v>
      </c>
      <c r="H48" s="14" t="str">
        <f>IFERROR(__xludf.DUMMYFUNCTION("""COMPUTED_VALUE"""),"Offline")</f>
        <v>Offline</v>
      </c>
      <c r="I48" s="14">
        <f>IFERROR(__xludf.DUMMYFUNCTION("""COMPUTED_VALUE"""),2.0221025E7)</f>
        <v>20221025</v>
      </c>
      <c r="J48" s="14" t="str">
        <f>IFERROR(__xludf.DUMMYFUNCTION("""COMPUTED_VALUE"""),"Premium_Quality_Shoes")</f>
        <v>Premium_Quality_Shoes</v>
      </c>
      <c r="K48" s="14">
        <f>IFERROR(__xludf.DUMMYFUNCTION("""COMPUTED_VALUE"""),4565.0)</f>
        <v>4565</v>
      </c>
      <c r="L48" s="14" t="str">
        <f t="shared" si="4"/>
        <v>Offline</v>
      </c>
      <c r="M48" s="14" t="str">
        <f t="shared" si="5"/>
        <v>NEFT</v>
      </c>
    </row>
    <row r="49">
      <c r="A49" s="8" t="s">
        <v>83</v>
      </c>
      <c r="B49" s="13" t="s">
        <v>25</v>
      </c>
      <c r="C49" s="8">
        <v>18600.0</v>
      </c>
      <c r="D49" s="14" t="str">
        <f t="shared" si="1"/>
        <v> CHQ/Offline &amp;/20221230/items_below_500/4566 </v>
      </c>
      <c r="E49" s="14" t="str">
        <f t="shared" si="2"/>
        <v>CHQ/Offline &amp;/20221230/items_below_500/4566</v>
      </c>
      <c r="F49" s="14" t="str">
        <f t="shared" si="3"/>
        <v>Chq/Offline &amp;/20221230/Items_Below_500/4566</v>
      </c>
      <c r="G49" s="14" t="str">
        <f>IFERROR(__xludf.DUMMYFUNCTION("split(F49,""/"")"),"Chq")</f>
        <v>Chq</v>
      </c>
      <c r="H49" s="14" t="str">
        <f>IFERROR(__xludf.DUMMYFUNCTION("""COMPUTED_VALUE"""),"Offline &amp;")</f>
        <v>Offline &amp;</v>
      </c>
      <c r="I49" s="14">
        <f>IFERROR(__xludf.DUMMYFUNCTION("""COMPUTED_VALUE"""),2.022123E7)</f>
        <v>20221230</v>
      </c>
      <c r="J49" s="14" t="str">
        <f>IFERROR(__xludf.DUMMYFUNCTION("""COMPUTED_VALUE"""),"Items_Below_500")</f>
        <v>Items_Below_500</v>
      </c>
      <c r="K49" s="14">
        <f>IFERROR(__xludf.DUMMYFUNCTION("""COMPUTED_VALUE"""),4566.0)</f>
        <v>4566</v>
      </c>
      <c r="L49" s="14" t="str">
        <f t="shared" si="4"/>
        <v>Offline</v>
      </c>
      <c r="M49" s="14" t="str">
        <f t="shared" si="5"/>
        <v>CHQ</v>
      </c>
    </row>
    <row r="50">
      <c r="A50" s="8" t="s">
        <v>84</v>
      </c>
      <c r="B50" s="13" t="s">
        <v>11</v>
      </c>
      <c r="C50" s="13">
        <v>65700.0</v>
      </c>
      <c r="D50" s="14" t="str">
        <f t="shared" si="1"/>
        <v> VfS/EmailMarketing/20221007/buy_one_get_one/3455 </v>
      </c>
      <c r="E50" s="14" t="str">
        <f t="shared" si="2"/>
        <v>VfS/EmailMarketing/20221007/buy_one_get_one/3455</v>
      </c>
      <c r="F50" s="14" t="str">
        <f t="shared" si="3"/>
        <v>Vfs/Emailmarketing/20221007/Buy_One_Get_One/3455</v>
      </c>
      <c r="G50" s="14" t="str">
        <f>IFERROR(__xludf.DUMMYFUNCTION("split(F50,""/"")"),"Vfs")</f>
        <v>Vfs</v>
      </c>
      <c r="H50" s="14" t="str">
        <f>IFERROR(__xludf.DUMMYFUNCTION("""COMPUTED_VALUE"""),"Emailmarketing")</f>
        <v>Emailmarketing</v>
      </c>
      <c r="I50" s="14">
        <f>IFERROR(__xludf.DUMMYFUNCTION("""COMPUTED_VALUE"""),2.0221007E7)</f>
        <v>20221007</v>
      </c>
      <c r="J50" s="14" t="str">
        <f>IFERROR(__xludf.DUMMYFUNCTION("""COMPUTED_VALUE"""),"Buy_One_Get_One")</f>
        <v>Buy_One_Get_One</v>
      </c>
      <c r="K50" s="14">
        <f>IFERROR(__xludf.DUMMYFUNCTION("""COMPUTED_VALUE"""),3455.0)</f>
        <v>3455</v>
      </c>
      <c r="L50" s="14" t="str">
        <f t="shared" si="4"/>
        <v>Emailmarketing</v>
      </c>
      <c r="M50" s="14" t="str">
        <f t="shared" si="5"/>
        <v>VFS</v>
      </c>
    </row>
    <row r="51">
      <c r="A51" s="8" t="s">
        <v>85</v>
      </c>
      <c r="B51" s="13" t="s">
        <v>11</v>
      </c>
      <c r="C51" s="13">
        <v>54900.0</v>
      </c>
      <c r="D51" s="14" t="str">
        <f t="shared" si="1"/>
        <v> VIN/offline/20221010/Jeans_under_999/5666 </v>
      </c>
      <c r="E51" s="14" t="str">
        <f t="shared" si="2"/>
        <v>VIN/offline/20221010/Jeans_under_999/5666</v>
      </c>
      <c r="F51" s="14" t="str">
        <f t="shared" si="3"/>
        <v>Vin/Offline/20221010/Jeans_Under_999/5666</v>
      </c>
      <c r="G51" s="14" t="str">
        <f>IFERROR(__xludf.DUMMYFUNCTION("split(F51,""/"")"),"Vin")</f>
        <v>Vin</v>
      </c>
      <c r="H51" s="14" t="str">
        <f>IFERROR(__xludf.DUMMYFUNCTION("""COMPUTED_VALUE"""),"Offline")</f>
        <v>Offline</v>
      </c>
      <c r="I51" s="14">
        <f>IFERROR(__xludf.DUMMYFUNCTION("""COMPUTED_VALUE"""),2.022101E7)</f>
        <v>20221010</v>
      </c>
      <c r="J51" s="14" t="str">
        <f>IFERROR(__xludf.DUMMYFUNCTION("""COMPUTED_VALUE"""),"Jeans_Under_999")</f>
        <v>Jeans_Under_999</v>
      </c>
      <c r="K51" s="14">
        <f>IFERROR(__xludf.DUMMYFUNCTION("""COMPUTED_VALUE"""),5666.0)</f>
        <v>5666</v>
      </c>
      <c r="L51" s="14" t="str">
        <f t="shared" si="4"/>
        <v>Offline</v>
      </c>
      <c r="M51" s="14" t="str">
        <f t="shared" si="5"/>
        <v>VIN</v>
      </c>
    </row>
    <row r="52">
      <c r="A52" s="8" t="s">
        <v>86</v>
      </c>
      <c r="B52" s="13" t="s">
        <v>11</v>
      </c>
      <c r="C52" s="8">
        <v>11800.0</v>
      </c>
      <c r="D52" s="14" t="str">
        <f t="shared" si="1"/>
        <v> NEFT/OnlineDisplay/20221015/premium_tshirt/5676 </v>
      </c>
      <c r="E52" s="14" t="str">
        <f t="shared" si="2"/>
        <v>NEFT/OnlineDisplay/20221015/premium_tshirt/5676</v>
      </c>
      <c r="F52" s="14" t="str">
        <f t="shared" si="3"/>
        <v>Neft/Onlinedisplay/20221015/Premium_Tshirt/5676</v>
      </c>
      <c r="G52" s="14" t="str">
        <f>IFERROR(__xludf.DUMMYFUNCTION("split(F52,""/"")"),"Neft")</f>
        <v>Neft</v>
      </c>
      <c r="H52" s="14" t="str">
        <f>IFERROR(__xludf.DUMMYFUNCTION("""COMPUTED_VALUE"""),"Onlinedisplay")</f>
        <v>Onlinedisplay</v>
      </c>
      <c r="I52" s="14">
        <f>IFERROR(__xludf.DUMMYFUNCTION("""COMPUTED_VALUE"""),2.0221015E7)</f>
        <v>20221015</v>
      </c>
      <c r="J52" s="14" t="str">
        <f>IFERROR(__xludf.DUMMYFUNCTION("""COMPUTED_VALUE"""),"Premium_Tshirt")</f>
        <v>Premium_Tshirt</v>
      </c>
      <c r="K52" s="14">
        <f>IFERROR(__xludf.DUMMYFUNCTION("""COMPUTED_VALUE"""),5676.0)</f>
        <v>5676</v>
      </c>
      <c r="L52" s="14" t="str">
        <f t="shared" si="4"/>
        <v>Onlinedisplay</v>
      </c>
      <c r="M52" s="14" t="str">
        <f t="shared" si="5"/>
        <v>NEFT</v>
      </c>
    </row>
    <row r="53">
      <c r="A53" s="8" t="s">
        <v>87</v>
      </c>
      <c r="B53" s="13" t="s">
        <v>11</v>
      </c>
      <c r="C53" s="13">
        <v>108500.0</v>
      </c>
      <c r="D53" s="14" t="str">
        <f t="shared" si="1"/>
        <v> CHQ/AffiliateLink &amp;/20221019/Sales_60%/4564 </v>
      </c>
      <c r="E53" s="14" t="str">
        <f t="shared" si="2"/>
        <v>CHQ/AffiliateLink &amp;/20221019/Sales_60%/4564</v>
      </c>
      <c r="F53" s="14" t="str">
        <f t="shared" si="3"/>
        <v>Chq/Affiliatelink &amp;/20221019/Sales_60%/4564</v>
      </c>
      <c r="G53" s="14" t="str">
        <f>IFERROR(__xludf.DUMMYFUNCTION("split(F53,""/"")"),"Chq")</f>
        <v>Chq</v>
      </c>
      <c r="H53" s="14" t="str">
        <f>IFERROR(__xludf.DUMMYFUNCTION("""COMPUTED_VALUE"""),"Affiliatelink &amp;")</f>
        <v>Affiliatelink &amp;</v>
      </c>
      <c r="I53" s="14">
        <f>IFERROR(__xludf.DUMMYFUNCTION("""COMPUTED_VALUE"""),2.0221019E7)</f>
        <v>20221019</v>
      </c>
      <c r="J53" s="14" t="str">
        <f>IFERROR(__xludf.DUMMYFUNCTION("""COMPUTED_VALUE"""),"Sales_60%")</f>
        <v>Sales_60%</v>
      </c>
      <c r="K53" s="14">
        <f>IFERROR(__xludf.DUMMYFUNCTION("""COMPUTED_VALUE"""),4564.0)</f>
        <v>4564</v>
      </c>
      <c r="L53" s="14" t="str">
        <f t="shared" si="4"/>
        <v>Affiliatelink</v>
      </c>
      <c r="M53" s="14" t="str">
        <f t="shared" si="5"/>
        <v>CHQ</v>
      </c>
    </row>
    <row r="54">
      <c r="A54" s="8" t="s">
        <v>88</v>
      </c>
      <c r="B54" s="13" t="s">
        <v>24</v>
      </c>
      <c r="C54" s="13">
        <v>58500.0</v>
      </c>
      <c r="D54" s="14" t="str">
        <f t="shared" si="1"/>
        <v> VfS/SocialMedia/20221101/premium_quality_shoes/4565 </v>
      </c>
      <c r="E54" s="14" t="str">
        <f t="shared" si="2"/>
        <v>VfS/SocialMedia/20221101/premium_quality_shoes/4565</v>
      </c>
      <c r="F54" s="14" t="str">
        <f t="shared" si="3"/>
        <v>Vfs/Socialmedia/20221101/Premium_Quality_Shoes/4565</v>
      </c>
      <c r="G54" s="14" t="str">
        <f>IFERROR(__xludf.DUMMYFUNCTION("split(F54,""/"")"),"Vfs")</f>
        <v>Vfs</v>
      </c>
      <c r="H54" s="14" t="str">
        <f>IFERROR(__xludf.DUMMYFUNCTION("""COMPUTED_VALUE"""),"Socialmedia")</f>
        <v>Socialmedia</v>
      </c>
      <c r="I54" s="14">
        <f>IFERROR(__xludf.DUMMYFUNCTION("""COMPUTED_VALUE"""),2.0221101E7)</f>
        <v>20221101</v>
      </c>
      <c r="J54" s="14" t="str">
        <f>IFERROR(__xludf.DUMMYFUNCTION("""COMPUTED_VALUE"""),"Premium_Quality_Shoes")</f>
        <v>Premium_Quality_Shoes</v>
      </c>
      <c r="K54" s="14">
        <f>IFERROR(__xludf.DUMMYFUNCTION("""COMPUTED_VALUE"""),4565.0)</f>
        <v>4565</v>
      </c>
      <c r="L54" s="14" t="str">
        <f t="shared" si="4"/>
        <v>Socialmedia</v>
      </c>
      <c r="M54" s="14" t="str">
        <f t="shared" si="5"/>
        <v>VFS</v>
      </c>
    </row>
    <row r="55">
      <c r="A55" s="8" t="s">
        <v>89</v>
      </c>
      <c r="B55" s="13" t="s">
        <v>11</v>
      </c>
      <c r="C55" s="13">
        <v>122000.0</v>
      </c>
      <c r="D55" s="14" t="str">
        <f t="shared" si="1"/>
        <v> VIN/OfflINe &amp;/20221026/items_below_500/4566 </v>
      </c>
      <c r="E55" s="14" t="str">
        <f t="shared" si="2"/>
        <v>VIN/OfflINe &amp;/20221026/items_below_500/4566</v>
      </c>
      <c r="F55" s="14" t="str">
        <f t="shared" si="3"/>
        <v>Vin/Offline &amp;/20221026/Items_Below_500/4566</v>
      </c>
      <c r="G55" s="14" t="str">
        <f>IFERROR(__xludf.DUMMYFUNCTION("split(F55,""/"")"),"Vin")</f>
        <v>Vin</v>
      </c>
      <c r="H55" s="14" t="str">
        <f>IFERROR(__xludf.DUMMYFUNCTION("""COMPUTED_VALUE"""),"Offline &amp;")</f>
        <v>Offline &amp;</v>
      </c>
      <c r="I55" s="14">
        <f>IFERROR(__xludf.DUMMYFUNCTION("""COMPUTED_VALUE"""),2.0221026E7)</f>
        <v>20221026</v>
      </c>
      <c r="J55" s="14" t="str">
        <f>IFERROR(__xludf.DUMMYFUNCTION("""COMPUTED_VALUE"""),"Items_Below_500")</f>
        <v>Items_Below_500</v>
      </c>
      <c r="K55" s="14">
        <f>IFERROR(__xludf.DUMMYFUNCTION("""COMPUTED_VALUE"""),4566.0)</f>
        <v>4566</v>
      </c>
      <c r="L55" s="14" t="str">
        <f t="shared" si="4"/>
        <v>Offline</v>
      </c>
      <c r="M55" s="14" t="str">
        <f t="shared" si="5"/>
        <v>VIN</v>
      </c>
    </row>
    <row r="56">
      <c r="A56" s="8" t="s">
        <v>36</v>
      </c>
      <c r="B56" s="13" t="s">
        <v>11</v>
      </c>
      <c r="C56" s="13">
        <v>103100.0</v>
      </c>
      <c r="D56" s="14" t="str">
        <f t="shared" si="1"/>
        <v> VfS/OnlineDisplay/20221015/premium_tshirt/5676 </v>
      </c>
      <c r="E56" s="14" t="str">
        <f t="shared" si="2"/>
        <v>VfS/OnlineDisplay/20221015/premium_tshirt/5676</v>
      </c>
      <c r="F56" s="14" t="str">
        <f t="shared" si="3"/>
        <v>Vfs/Onlinedisplay/20221015/Premium_Tshirt/5676</v>
      </c>
      <c r="G56" s="14" t="str">
        <f>IFERROR(__xludf.DUMMYFUNCTION("split(F56,""/"")"),"Vfs")</f>
        <v>Vfs</v>
      </c>
      <c r="H56" s="14" t="str">
        <f>IFERROR(__xludf.DUMMYFUNCTION("""COMPUTED_VALUE"""),"Onlinedisplay")</f>
        <v>Onlinedisplay</v>
      </c>
      <c r="I56" s="14">
        <f>IFERROR(__xludf.DUMMYFUNCTION("""COMPUTED_VALUE"""),2.0221015E7)</f>
        <v>20221015</v>
      </c>
      <c r="J56" s="14" t="str">
        <f>IFERROR(__xludf.DUMMYFUNCTION("""COMPUTED_VALUE"""),"Premium_Tshirt")</f>
        <v>Premium_Tshirt</v>
      </c>
      <c r="K56" s="14">
        <f>IFERROR(__xludf.DUMMYFUNCTION("""COMPUTED_VALUE"""),5676.0)</f>
        <v>5676</v>
      </c>
      <c r="L56" s="14" t="str">
        <f t="shared" si="4"/>
        <v>Onlinedisplay</v>
      </c>
      <c r="M56" s="14" t="str">
        <f t="shared" si="5"/>
        <v>VFS</v>
      </c>
    </row>
    <row r="57">
      <c r="A57" s="8" t="s">
        <v>90</v>
      </c>
      <c r="B57" s="13" t="s">
        <v>11</v>
      </c>
      <c r="C57" s="13">
        <v>42400.0</v>
      </c>
      <c r="D57" s="14" t="str">
        <f t="shared" si="1"/>
        <v> VIN/SearchEngine/20221002/Sales_60%/4564 </v>
      </c>
      <c r="E57" s="14" t="str">
        <f t="shared" si="2"/>
        <v>VIN/SearchEngine/20221002/Sales_60%/4564</v>
      </c>
      <c r="F57" s="14" t="str">
        <f t="shared" si="3"/>
        <v>Vin/Searchengine/20221002/Sales_60%/4564</v>
      </c>
      <c r="G57" s="14" t="str">
        <f>IFERROR(__xludf.DUMMYFUNCTION("split(F57,""/"")"),"Vin")</f>
        <v>Vin</v>
      </c>
      <c r="H57" s="14" t="str">
        <f>IFERROR(__xludf.DUMMYFUNCTION("""COMPUTED_VALUE"""),"Searchengine")</f>
        <v>Searchengine</v>
      </c>
      <c r="I57" s="14">
        <f>IFERROR(__xludf.DUMMYFUNCTION("""COMPUTED_VALUE"""),2.0221002E7)</f>
        <v>20221002</v>
      </c>
      <c r="J57" s="14" t="str">
        <f>IFERROR(__xludf.DUMMYFUNCTION("""COMPUTED_VALUE"""),"Sales_60%")</f>
        <v>Sales_60%</v>
      </c>
      <c r="K57" s="14">
        <f>IFERROR(__xludf.DUMMYFUNCTION("""COMPUTED_VALUE"""),4564.0)</f>
        <v>4564</v>
      </c>
      <c r="L57" s="14" t="str">
        <f t="shared" si="4"/>
        <v>Searchengine</v>
      </c>
      <c r="M57" s="14" t="str">
        <f t="shared" si="5"/>
        <v>VIN</v>
      </c>
    </row>
    <row r="58">
      <c r="A58" s="8" t="s">
        <v>91</v>
      </c>
      <c r="B58" s="13" t="s">
        <v>25</v>
      </c>
      <c r="C58" s="13">
        <v>61700.0</v>
      </c>
      <c r="D58" s="14" t="str">
        <f t="shared" si="1"/>
        <v> NEFT/SocialMedia/20221210/premium_quality_shoes/4565 </v>
      </c>
      <c r="E58" s="14" t="str">
        <f t="shared" si="2"/>
        <v>NEFT/SocialMedia/20221210/premium_quality_shoes/4565</v>
      </c>
      <c r="F58" s="14" t="str">
        <f t="shared" si="3"/>
        <v>Neft/Socialmedia/20221210/Premium_Quality_Shoes/4565</v>
      </c>
      <c r="G58" s="14" t="str">
        <f>IFERROR(__xludf.DUMMYFUNCTION("split(F58,""/"")"),"Neft")</f>
        <v>Neft</v>
      </c>
      <c r="H58" s="14" t="str">
        <f>IFERROR(__xludf.DUMMYFUNCTION("""COMPUTED_VALUE"""),"Socialmedia")</f>
        <v>Socialmedia</v>
      </c>
      <c r="I58" s="14">
        <f>IFERROR(__xludf.DUMMYFUNCTION("""COMPUTED_VALUE"""),2.022121E7)</f>
        <v>20221210</v>
      </c>
      <c r="J58" s="14" t="str">
        <f>IFERROR(__xludf.DUMMYFUNCTION("""COMPUTED_VALUE"""),"Premium_Quality_Shoes")</f>
        <v>Premium_Quality_Shoes</v>
      </c>
      <c r="K58" s="14">
        <f>IFERROR(__xludf.DUMMYFUNCTION("""COMPUTED_VALUE"""),4565.0)</f>
        <v>4565</v>
      </c>
      <c r="L58" s="14" t="str">
        <f t="shared" si="4"/>
        <v>Socialmedia</v>
      </c>
      <c r="M58" s="14" t="str">
        <f t="shared" si="5"/>
        <v>NEFT</v>
      </c>
    </row>
    <row r="59">
      <c r="A59" s="8" t="s">
        <v>92</v>
      </c>
      <c r="B59" s="13" t="s">
        <v>25</v>
      </c>
      <c r="C59" s="13">
        <v>81200.0</v>
      </c>
      <c r="D59" s="14" t="str">
        <f t="shared" si="1"/>
        <v> CHQ/Offline &amp;/20221221/items_below_500/4566 </v>
      </c>
      <c r="E59" s="14" t="str">
        <f t="shared" si="2"/>
        <v>CHQ/Offline &amp;/20221221/items_below_500/4566</v>
      </c>
      <c r="F59" s="14" t="str">
        <f t="shared" si="3"/>
        <v>Chq/Offline &amp;/20221221/Items_Below_500/4566</v>
      </c>
      <c r="G59" s="14" t="str">
        <f>IFERROR(__xludf.DUMMYFUNCTION("split(F59,""/"")"),"Chq")</f>
        <v>Chq</v>
      </c>
      <c r="H59" s="14" t="str">
        <f>IFERROR(__xludf.DUMMYFUNCTION("""COMPUTED_VALUE"""),"Offline &amp;")</f>
        <v>Offline &amp;</v>
      </c>
      <c r="I59" s="14">
        <f>IFERROR(__xludf.DUMMYFUNCTION("""COMPUTED_VALUE"""),2.0221221E7)</f>
        <v>20221221</v>
      </c>
      <c r="J59" s="14" t="str">
        <f>IFERROR(__xludf.DUMMYFUNCTION("""COMPUTED_VALUE"""),"Items_Below_500")</f>
        <v>Items_Below_500</v>
      </c>
      <c r="K59" s="14">
        <f>IFERROR(__xludf.DUMMYFUNCTION("""COMPUTED_VALUE"""),4566.0)</f>
        <v>4566</v>
      </c>
      <c r="L59" s="14" t="str">
        <f t="shared" si="4"/>
        <v>Offline</v>
      </c>
      <c r="M59" s="14" t="str">
        <f t="shared" si="5"/>
        <v>CHQ</v>
      </c>
    </row>
    <row r="60">
      <c r="A60" s="8" t="s">
        <v>93</v>
      </c>
      <c r="B60" s="13" t="s">
        <v>24</v>
      </c>
      <c r="C60" s="8">
        <v>17100.0</v>
      </c>
      <c r="D60" s="14" t="str">
        <f t="shared" si="1"/>
        <v> VfS/AffiliateLink/20221118/buy_one_get_one/3455 </v>
      </c>
      <c r="E60" s="14" t="str">
        <f t="shared" si="2"/>
        <v>VfS/AffiliateLink/20221118/buy_one_get_one/3455</v>
      </c>
      <c r="F60" s="14" t="str">
        <f t="shared" si="3"/>
        <v>Vfs/Affiliatelink/20221118/Buy_One_Get_One/3455</v>
      </c>
      <c r="G60" s="14" t="str">
        <f>IFERROR(__xludf.DUMMYFUNCTION("split(F60,""/"")"),"Vfs")</f>
        <v>Vfs</v>
      </c>
      <c r="H60" s="14" t="str">
        <f>IFERROR(__xludf.DUMMYFUNCTION("""COMPUTED_VALUE"""),"Affiliatelink")</f>
        <v>Affiliatelink</v>
      </c>
      <c r="I60" s="14">
        <f>IFERROR(__xludf.DUMMYFUNCTION("""COMPUTED_VALUE"""),2.0221118E7)</f>
        <v>20221118</v>
      </c>
      <c r="J60" s="14" t="str">
        <f>IFERROR(__xludf.DUMMYFUNCTION("""COMPUTED_VALUE"""),"Buy_One_Get_One")</f>
        <v>Buy_One_Get_One</v>
      </c>
      <c r="K60" s="14">
        <f>IFERROR(__xludf.DUMMYFUNCTION("""COMPUTED_VALUE"""),3455.0)</f>
        <v>3455</v>
      </c>
      <c r="L60" s="14" t="str">
        <f t="shared" si="4"/>
        <v>Affiliatelink</v>
      </c>
      <c r="M60" s="14" t="str">
        <f t="shared" si="5"/>
        <v>VFS</v>
      </c>
    </row>
    <row r="61">
      <c r="A61" s="8" t="s">
        <v>94</v>
      </c>
      <c r="B61" s="13" t="s">
        <v>11</v>
      </c>
      <c r="C61" s="13">
        <v>102800.0</v>
      </c>
      <c r="D61" s="14" t="str">
        <f t="shared" si="1"/>
        <v> VIN/AffiliateLink/20221005/Jeans_under_999/5666 </v>
      </c>
      <c r="E61" s="14" t="str">
        <f t="shared" si="2"/>
        <v>VIN/AffiliateLink/20221005/Jeans_under_999/5666</v>
      </c>
      <c r="F61" s="14" t="str">
        <f t="shared" si="3"/>
        <v>Vin/Affiliatelink/20221005/Jeans_Under_999/5666</v>
      </c>
      <c r="G61" s="14" t="str">
        <f>IFERROR(__xludf.DUMMYFUNCTION("split(F61,""/"")"),"Vin")</f>
        <v>Vin</v>
      </c>
      <c r="H61" s="14" t="str">
        <f>IFERROR(__xludf.DUMMYFUNCTION("""COMPUTED_VALUE"""),"Affiliatelink")</f>
        <v>Affiliatelink</v>
      </c>
      <c r="I61" s="14">
        <f>IFERROR(__xludf.DUMMYFUNCTION("""COMPUTED_VALUE"""),2.0221005E7)</f>
        <v>20221005</v>
      </c>
      <c r="J61" s="14" t="str">
        <f>IFERROR(__xludf.DUMMYFUNCTION("""COMPUTED_VALUE"""),"Jeans_Under_999")</f>
        <v>Jeans_Under_999</v>
      </c>
      <c r="K61" s="14">
        <f>IFERROR(__xludf.DUMMYFUNCTION("""COMPUTED_VALUE"""),5666.0)</f>
        <v>5666</v>
      </c>
      <c r="L61" s="14" t="str">
        <f t="shared" si="4"/>
        <v>Affiliatelink</v>
      </c>
      <c r="M61" s="14" t="str">
        <f t="shared" si="5"/>
        <v>VIN</v>
      </c>
    </row>
    <row r="62">
      <c r="A62" s="8" t="s">
        <v>95</v>
      </c>
      <c r="B62" s="13" t="s">
        <v>25</v>
      </c>
      <c r="C62" s="13">
        <v>29800.0</v>
      </c>
      <c r="D62" s="14" t="str">
        <f t="shared" si="1"/>
        <v> NEFT/OnlineDisplay/20221212/premium_tshirt/5676 </v>
      </c>
      <c r="E62" s="14" t="str">
        <f t="shared" si="2"/>
        <v>NEFT/OnlineDisplay/20221212/premium_tshirt/5676</v>
      </c>
      <c r="F62" s="14" t="str">
        <f t="shared" si="3"/>
        <v>Neft/Onlinedisplay/20221212/Premium_Tshirt/5676</v>
      </c>
      <c r="G62" s="14" t="str">
        <f>IFERROR(__xludf.DUMMYFUNCTION("split(F62,""/"")"),"Neft")</f>
        <v>Neft</v>
      </c>
      <c r="H62" s="14" t="str">
        <f>IFERROR(__xludf.DUMMYFUNCTION("""COMPUTED_VALUE"""),"Onlinedisplay")</f>
        <v>Onlinedisplay</v>
      </c>
      <c r="I62" s="14">
        <f>IFERROR(__xludf.DUMMYFUNCTION("""COMPUTED_VALUE"""),2.0221212E7)</f>
        <v>20221212</v>
      </c>
      <c r="J62" s="14" t="str">
        <f>IFERROR(__xludf.DUMMYFUNCTION("""COMPUTED_VALUE"""),"Premium_Tshirt")</f>
        <v>Premium_Tshirt</v>
      </c>
      <c r="K62" s="14">
        <f>IFERROR(__xludf.DUMMYFUNCTION("""COMPUTED_VALUE"""),5676.0)</f>
        <v>5676</v>
      </c>
      <c r="L62" s="14" t="str">
        <f t="shared" si="4"/>
        <v>Onlinedisplay</v>
      </c>
      <c r="M62" s="14" t="str">
        <f t="shared" si="5"/>
        <v>NEFT</v>
      </c>
    </row>
    <row r="63">
      <c r="A63" s="8" t="s">
        <v>47</v>
      </c>
      <c r="B63" s="13" t="s">
        <v>11</v>
      </c>
      <c r="C63" s="13">
        <v>61400.0</v>
      </c>
      <c r="D63" s="14" t="str">
        <f t="shared" si="1"/>
        <v> CHQ/EmailMarketing &amp;/20221030/Sales_60%/4564 </v>
      </c>
      <c r="E63" s="14" t="str">
        <f t="shared" si="2"/>
        <v>CHQ/EmailMarketing &amp;/20221030/Sales_60%/4564</v>
      </c>
      <c r="F63" s="14" t="str">
        <f t="shared" si="3"/>
        <v>Chq/Emailmarketing &amp;/20221030/Sales_60%/4564</v>
      </c>
      <c r="G63" s="14" t="str">
        <f>IFERROR(__xludf.DUMMYFUNCTION("split(F63,""/"")"),"Chq")</f>
        <v>Chq</v>
      </c>
      <c r="H63" s="14" t="str">
        <f>IFERROR(__xludf.DUMMYFUNCTION("""COMPUTED_VALUE"""),"Emailmarketing &amp;")</f>
        <v>Emailmarketing &amp;</v>
      </c>
      <c r="I63" s="14">
        <f>IFERROR(__xludf.DUMMYFUNCTION("""COMPUTED_VALUE"""),2.022103E7)</f>
        <v>20221030</v>
      </c>
      <c r="J63" s="14" t="str">
        <f>IFERROR(__xludf.DUMMYFUNCTION("""COMPUTED_VALUE"""),"Sales_60%")</f>
        <v>Sales_60%</v>
      </c>
      <c r="K63" s="14">
        <f>IFERROR(__xludf.DUMMYFUNCTION("""COMPUTED_VALUE"""),4564.0)</f>
        <v>4564</v>
      </c>
      <c r="L63" s="14" t="str">
        <f t="shared" si="4"/>
        <v>Emailmarketing</v>
      </c>
      <c r="M63" s="14" t="str">
        <f t="shared" si="5"/>
        <v>CHQ</v>
      </c>
    </row>
    <row r="64">
      <c r="A64" s="8" t="s">
        <v>96</v>
      </c>
      <c r="B64" s="13" t="s">
        <v>24</v>
      </c>
      <c r="C64" s="13">
        <v>77600.0</v>
      </c>
      <c r="D64" s="14" t="str">
        <f t="shared" si="1"/>
        <v> VfS/SocialMedia/20221107/premium_quality_shoes/4565 </v>
      </c>
      <c r="E64" s="14" t="str">
        <f t="shared" si="2"/>
        <v>VfS/SocialMedia/20221107/premium_quality_shoes/4565</v>
      </c>
      <c r="F64" s="14" t="str">
        <f t="shared" si="3"/>
        <v>Vfs/Socialmedia/20221107/Premium_Quality_Shoes/4565</v>
      </c>
      <c r="G64" s="14" t="str">
        <f>IFERROR(__xludf.DUMMYFUNCTION("split(F64,""/"")"),"Vfs")</f>
        <v>Vfs</v>
      </c>
      <c r="H64" s="14" t="str">
        <f>IFERROR(__xludf.DUMMYFUNCTION("""COMPUTED_VALUE"""),"Socialmedia")</f>
        <v>Socialmedia</v>
      </c>
      <c r="I64" s="14">
        <f>IFERROR(__xludf.DUMMYFUNCTION("""COMPUTED_VALUE"""),2.0221107E7)</f>
        <v>20221107</v>
      </c>
      <c r="J64" s="14" t="str">
        <f>IFERROR(__xludf.DUMMYFUNCTION("""COMPUTED_VALUE"""),"Premium_Quality_Shoes")</f>
        <v>Premium_Quality_Shoes</v>
      </c>
      <c r="K64" s="14">
        <f>IFERROR(__xludf.DUMMYFUNCTION("""COMPUTED_VALUE"""),4565.0)</f>
        <v>4565</v>
      </c>
      <c r="L64" s="14" t="str">
        <f t="shared" si="4"/>
        <v>Socialmedia</v>
      </c>
      <c r="M64" s="14" t="str">
        <f t="shared" si="5"/>
        <v>VFS</v>
      </c>
    </row>
    <row r="65">
      <c r="A65" s="8" t="s">
        <v>97</v>
      </c>
      <c r="B65" s="13" t="s">
        <v>25</v>
      </c>
      <c r="C65" s="13">
        <v>32100.0</v>
      </c>
      <c r="D65" s="14" t="str">
        <f t="shared" si="1"/>
        <v> VIN/OfflINe &amp;/20221225/items_below_500/4566 </v>
      </c>
      <c r="E65" s="14" t="str">
        <f t="shared" si="2"/>
        <v>VIN/OfflINe &amp;/20221225/items_below_500/4566</v>
      </c>
      <c r="F65" s="14" t="str">
        <f t="shared" si="3"/>
        <v>Vin/Offline &amp;/20221225/Items_Below_500/4566</v>
      </c>
      <c r="G65" s="14" t="str">
        <f>IFERROR(__xludf.DUMMYFUNCTION("split(F65,""/"")"),"Vin")</f>
        <v>Vin</v>
      </c>
      <c r="H65" s="14" t="str">
        <f>IFERROR(__xludf.DUMMYFUNCTION("""COMPUTED_VALUE"""),"Offline &amp;")</f>
        <v>Offline &amp;</v>
      </c>
      <c r="I65" s="14">
        <f>IFERROR(__xludf.DUMMYFUNCTION("""COMPUTED_VALUE"""),2.0221225E7)</f>
        <v>20221225</v>
      </c>
      <c r="J65" s="14" t="str">
        <f>IFERROR(__xludf.DUMMYFUNCTION("""COMPUTED_VALUE"""),"Items_Below_500")</f>
        <v>Items_Below_500</v>
      </c>
      <c r="K65" s="14">
        <f>IFERROR(__xludf.DUMMYFUNCTION("""COMPUTED_VALUE"""),4566.0)</f>
        <v>4566</v>
      </c>
      <c r="L65" s="14" t="str">
        <f t="shared" si="4"/>
        <v>Offline</v>
      </c>
      <c r="M65" s="14" t="str">
        <f t="shared" si="5"/>
        <v>VIN</v>
      </c>
    </row>
    <row r="66">
      <c r="A66" s="8" t="s">
        <v>50</v>
      </c>
      <c r="B66" s="13" t="s">
        <v>11</v>
      </c>
      <c r="C66" s="13">
        <v>87400.0</v>
      </c>
      <c r="D66" s="14" t="str">
        <f t="shared" si="1"/>
        <v> NEFT/OnlineDisplay/20221013/premium_tshirt/5676 </v>
      </c>
      <c r="E66" s="14" t="str">
        <f t="shared" si="2"/>
        <v>NEFT/OnlineDisplay/20221013/premium_tshirt/5676</v>
      </c>
      <c r="F66" s="14" t="str">
        <f t="shared" si="3"/>
        <v>Neft/Onlinedisplay/20221013/Premium_Tshirt/5676</v>
      </c>
      <c r="G66" s="14" t="str">
        <f>IFERROR(__xludf.DUMMYFUNCTION("split(F66,""/"")"),"Neft")</f>
        <v>Neft</v>
      </c>
      <c r="H66" s="14" t="str">
        <f>IFERROR(__xludf.DUMMYFUNCTION("""COMPUTED_VALUE"""),"Onlinedisplay")</f>
        <v>Onlinedisplay</v>
      </c>
      <c r="I66" s="14">
        <f>IFERROR(__xludf.DUMMYFUNCTION("""COMPUTED_VALUE"""),2.0221013E7)</f>
        <v>20221013</v>
      </c>
      <c r="J66" s="14" t="str">
        <f>IFERROR(__xludf.DUMMYFUNCTION("""COMPUTED_VALUE"""),"Premium_Tshirt")</f>
        <v>Premium_Tshirt</v>
      </c>
      <c r="K66" s="14">
        <f>IFERROR(__xludf.DUMMYFUNCTION("""COMPUTED_VALUE"""),5676.0)</f>
        <v>5676</v>
      </c>
      <c r="L66" s="14" t="str">
        <f t="shared" si="4"/>
        <v>Onlinedisplay</v>
      </c>
      <c r="M66" s="14" t="str">
        <f t="shared" si="5"/>
        <v>NEFT</v>
      </c>
    </row>
    <row r="67">
      <c r="A67" s="8" t="s">
        <v>98</v>
      </c>
      <c r="B67" s="13" t="s">
        <v>11</v>
      </c>
      <c r="C67" s="13">
        <v>109200.0</v>
      </c>
      <c r="D67" s="14" t="str">
        <f t="shared" si="1"/>
        <v> VfS/EmailMarketing/20221022/Sales_60%/4564 </v>
      </c>
      <c r="E67" s="14" t="str">
        <f t="shared" si="2"/>
        <v>VfS/EmailMarketing/20221022/Sales_60%/4564</v>
      </c>
      <c r="F67" s="14" t="str">
        <f t="shared" si="3"/>
        <v>Vfs/Emailmarketing/20221022/Sales_60%/4564</v>
      </c>
      <c r="G67" s="14" t="str">
        <f>IFERROR(__xludf.DUMMYFUNCTION("split(F67,""/"")"),"Vfs")</f>
        <v>Vfs</v>
      </c>
      <c r="H67" s="14" t="str">
        <f>IFERROR(__xludf.DUMMYFUNCTION("""COMPUTED_VALUE"""),"Emailmarketing")</f>
        <v>Emailmarketing</v>
      </c>
      <c r="I67" s="14">
        <f>IFERROR(__xludf.DUMMYFUNCTION("""COMPUTED_VALUE"""),2.0221022E7)</f>
        <v>20221022</v>
      </c>
      <c r="J67" s="14" t="str">
        <f>IFERROR(__xludf.DUMMYFUNCTION("""COMPUTED_VALUE"""),"Sales_60%")</f>
        <v>Sales_60%</v>
      </c>
      <c r="K67" s="14">
        <f>IFERROR(__xludf.DUMMYFUNCTION("""COMPUTED_VALUE"""),4564.0)</f>
        <v>4564</v>
      </c>
      <c r="L67" s="14" t="str">
        <f t="shared" si="4"/>
        <v>Emailmarketing</v>
      </c>
      <c r="M67" s="14" t="str">
        <f t="shared" si="5"/>
        <v>VFS</v>
      </c>
    </row>
    <row r="68">
      <c r="A68" s="8" t="s">
        <v>99</v>
      </c>
      <c r="B68" s="13" t="s">
        <v>11</v>
      </c>
      <c r="C68" s="13">
        <v>104200.0</v>
      </c>
      <c r="D68" s="14" t="str">
        <f t="shared" si="1"/>
        <v> CHQ/SocialMedia/20221027/premium_quality_shoes/4565 </v>
      </c>
      <c r="E68" s="14" t="str">
        <f t="shared" si="2"/>
        <v>CHQ/SocialMedia/20221027/premium_quality_shoes/4565</v>
      </c>
      <c r="F68" s="14" t="str">
        <f t="shared" si="3"/>
        <v>Chq/Socialmedia/20221027/Premium_Quality_Shoes/4565</v>
      </c>
      <c r="G68" s="14" t="str">
        <f>IFERROR(__xludf.DUMMYFUNCTION("split(F68,""/"")"),"Chq")</f>
        <v>Chq</v>
      </c>
      <c r="H68" s="14" t="str">
        <f>IFERROR(__xludf.DUMMYFUNCTION("""COMPUTED_VALUE"""),"Socialmedia")</f>
        <v>Socialmedia</v>
      </c>
      <c r="I68" s="14">
        <f>IFERROR(__xludf.DUMMYFUNCTION("""COMPUTED_VALUE"""),2.0221027E7)</f>
        <v>20221027</v>
      </c>
      <c r="J68" s="14" t="str">
        <f>IFERROR(__xludf.DUMMYFUNCTION("""COMPUTED_VALUE"""),"Premium_Quality_Shoes")</f>
        <v>Premium_Quality_Shoes</v>
      </c>
      <c r="K68" s="14">
        <f>IFERROR(__xludf.DUMMYFUNCTION("""COMPUTED_VALUE"""),4565.0)</f>
        <v>4565</v>
      </c>
      <c r="L68" s="14" t="str">
        <f t="shared" si="4"/>
        <v>Socialmedia</v>
      </c>
      <c r="M68" s="14" t="str">
        <f t="shared" si="5"/>
        <v>CHQ</v>
      </c>
    </row>
    <row r="69">
      <c r="A69" s="8" t="s">
        <v>100</v>
      </c>
      <c r="B69" s="13" t="s">
        <v>11</v>
      </c>
      <c r="C69" s="13">
        <v>110400.0</v>
      </c>
      <c r="D69" s="14" t="str">
        <f t="shared" si="1"/>
        <v> VIN/Offline &amp;/20221019/items_below_500/4566 </v>
      </c>
      <c r="E69" s="14" t="str">
        <f t="shared" si="2"/>
        <v>VIN/Offline &amp;/20221019/items_below_500/4566</v>
      </c>
      <c r="F69" s="14" t="str">
        <f t="shared" si="3"/>
        <v>Vin/Offline &amp;/20221019/Items_Below_500/4566</v>
      </c>
      <c r="G69" s="14" t="str">
        <f>IFERROR(__xludf.DUMMYFUNCTION("split(F69,""/"")"),"Vin")</f>
        <v>Vin</v>
      </c>
      <c r="H69" s="14" t="str">
        <f>IFERROR(__xludf.DUMMYFUNCTION("""COMPUTED_VALUE"""),"Offline &amp;")</f>
        <v>Offline &amp;</v>
      </c>
      <c r="I69" s="14">
        <f>IFERROR(__xludf.DUMMYFUNCTION("""COMPUTED_VALUE"""),2.0221019E7)</f>
        <v>20221019</v>
      </c>
      <c r="J69" s="14" t="str">
        <f>IFERROR(__xludf.DUMMYFUNCTION("""COMPUTED_VALUE"""),"Items_Below_500")</f>
        <v>Items_Below_500</v>
      </c>
      <c r="K69" s="14">
        <f>IFERROR(__xludf.DUMMYFUNCTION("""COMPUTED_VALUE"""),4566.0)</f>
        <v>4566</v>
      </c>
      <c r="L69" s="14" t="str">
        <f t="shared" si="4"/>
        <v>Offline</v>
      </c>
      <c r="M69" s="14" t="str">
        <f t="shared" si="5"/>
        <v>VIN</v>
      </c>
    </row>
    <row r="70">
      <c r="A70" s="8" t="s">
        <v>101</v>
      </c>
      <c r="B70" s="13" t="s">
        <v>24</v>
      </c>
      <c r="C70" s="13">
        <v>59700.0</v>
      </c>
      <c r="D70" s="14" t="str">
        <f t="shared" si="1"/>
        <v> NEFT/AffiliateLink/20221105/buy_one_get_one/3455 </v>
      </c>
      <c r="E70" s="14" t="str">
        <f t="shared" si="2"/>
        <v>NEFT/AffiliateLink/20221105/buy_one_get_one/3455</v>
      </c>
      <c r="F70" s="14" t="str">
        <f t="shared" si="3"/>
        <v>Neft/Affiliatelink/20221105/Buy_One_Get_One/3455</v>
      </c>
      <c r="G70" s="14" t="str">
        <f>IFERROR(__xludf.DUMMYFUNCTION("split(F70,""/"")"),"Neft")</f>
        <v>Neft</v>
      </c>
      <c r="H70" s="14" t="str">
        <f>IFERROR(__xludf.DUMMYFUNCTION("""COMPUTED_VALUE"""),"Affiliatelink")</f>
        <v>Affiliatelink</v>
      </c>
      <c r="I70" s="14">
        <f>IFERROR(__xludf.DUMMYFUNCTION("""COMPUTED_VALUE"""),2.0221105E7)</f>
        <v>20221105</v>
      </c>
      <c r="J70" s="14" t="str">
        <f>IFERROR(__xludf.DUMMYFUNCTION("""COMPUTED_VALUE"""),"Buy_One_Get_One")</f>
        <v>Buy_One_Get_One</v>
      </c>
      <c r="K70" s="14">
        <f>IFERROR(__xludf.DUMMYFUNCTION("""COMPUTED_VALUE"""),3455.0)</f>
        <v>3455</v>
      </c>
      <c r="L70" s="14" t="str">
        <f t="shared" si="4"/>
        <v>Affiliatelink</v>
      </c>
      <c r="M70" s="14" t="str">
        <f t="shared" si="5"/>
        <v>NEFT</v>
      </c>
    </row>
    <row r="71">
      <c r="A71" s="8" t="s">
        <v>102</v>
      </c>
      <c r="B71" s="13" t="s">
        <v>11</v>
      </c>
      <c r="C71" s="13">
        <v>46100.0</v>
      </c>
      <c r="D71" s="14" t="str">
        <f t="shared" si="1"/>
        <v> CHQ/SearchEngine/20221008/Jeans_under_999/5666 </v>
      </c>
      <c r="E71" s="14" t="str">
        <f t="shared" si="2"/>
        <v>CHQ/SearchEngine/20221008/Jeans_under_999/5666</v>
      </c>
      <c r="F71" s="14" t="str">
        <f t="shared" si="3"/>
        <v>Chq/Searchengine/20221008/Jeans_Under_999/5666</v>
      </c>
      <c r="G71" s="14" t="str">
        <f>IFERROR(__xludf.DUMMYFUNCTION("split(F71,""/"")"),"Chq")</f>
        <v>Chq</v>
      </c>
      <c r="H71" s="14" t="str">
        <f>IFERROR(__xludf.DUMMYFUNCTION("""COMPUTED_VALUE"""),"Searchengine")</f>
        <v>Searchengine</v>
      </c>
      <c r="I71" s="14">
        <f>IFERROR(__xludf.DUMMYFUNCTION("""COMPUTED_VALUE"""),2.0221008E7)</f>
        <v>20221008</v>
      </c>
      <c r="J71" s="14" t="str">
        <f>IFERROR(__xludf.DUMMYFUNCTION("""COMPUTED_VALUE"""),"Jeans_Under_999")</f>
        <v>Jeans_Under_999</v>
      </c>
      <c r="K71" s="14">
        <f>IFERROR(__xludf.DUMMYFUNCTION("""COMPUTED_VALUE"""),5666.0)</f>
        <v>5666</v>
      </c>
      <c r="L71" s="14" t="str">
        <f t="shared" si="4"/>
        <v>Searchengine</v>
      </c>
      <c r="M71" s="14" t="str">
        <f t="shared" si="5"/>
        <v>CHQ</v>
      </c>
    </row>
    <row r="72">
      <c r="A72" s="8" t="s">
        <v>56</v>
      </c>
      <c r="B72" s="13" t="s">
        <v>11</v>
      </c>
      <c r="C72" s="13">
        <v>63500.0</v>
      </c>
      <c r="D72" s="14" t="str">
        <f t="shared" si="1"/>
        <v> VfS/OnlineDisplay/20221016/premium_tshirt/5676 </v>
      </c>
      <c r="E72" s="14" t="str">
        <f t="shared" si="2"/>
        <v>VfS/OnlineDisplay/20221016/premium_tshirt/5676</v>
      </c>
      <c r="F72" s="14" t="str">
        <f t="shared" si="3"/>
        <v>Vfs/Onlinedisplay/20221016/Premium_Tshirt/5676</v>
      </c>
      <c r="G72" s="14" t="str">
        <f>IFERROR(__xludf.DUMMYFUNCTION("split(F72,""/"")"),"Vfs")</f>
        <v>Vfs</v>
      </c>
      <c r="H72" s="14" t="str">
        <f>IFERROR(__xludf.DUMMYFUNCTION("""COMPUTED_VALUE"""),"Onlinedisplay")</f>
        <v>Onlinedisplay</v>
      </c>
      <c r="I72" s="14">
        <f>IFERROR(__xludf.DUMMYFUNCTION("""COMPUTED_VALUE"""),2.0221016E7)</f>
        <v>20221016</v>
      </c>
      <c r="J72" s="14" t="str">
        <f>IFERROR(__xludf.DUMMYFUNCTION("""COMPUTED_VALUE"""),"Premium_Tshirt")</f>
        <v>Premium_Tshirt</v>
      </c>
      <c r="K72" s="14">
        <f>IFERROR(__xludf.DUMMYFUNCTION("""COMPUTED_VALUE"""),5676.0)</f>
        <v>5676</v>
      </c>
      <c r="L72" s="14" t="str">
        <f t="shared" si="4"/>
        <v>Onlinedisplay</v>
      </c>
      <c r="M72" s="14" t="str">
        <f t="shared" si="5"/>
        <v>VFS</v>
      </c>
    </row>
    <row r="73">
      <c r="A73" s="8" t="s">
        <v>103</v>
      </c>
      <c r="B73" s="13" t="s">
        <v>11</v>
      </c>
      <c r="C73" s="13">
        <v>98600.0</v>
      </c>
      <c r="D73" s="14" t="str">
        <f t="shared" si="1"/>
        <v> NEFT/EmailMarketing &amp;/20221024/Sales_60%/4564 </v>
      </c>
      <c r="E73" s="14" t="str">
        <f t="shared" si="2"/>
        <v>NEFT/EmailMarketing &amp;/20221024/Sales_60%/4564</v>
      </c>
      <c r="F73" s="14" t="str">
        <f t="shared" si="3"/>
        <v>Neft/Emailmarketing &amp;/20221024/Sales_60%/4564</v>
      </c>
      <c r="G73" s="14" t="str">
        <f>IFERROR(__xludf.DUMMYFUNCTION("split(F73,""/"")"),"Neft")</f>
        <v>Neft</v>
      </c>
      <c r="H73" s="14" t="str">
        <f>IFERROR(__xludf.DUMMYFUNCTION("""COMPUTED_VALUE"""),"Emailmarketing &amp;")</f>
        <v>Emailmarketing &amp;</v>
      </c>
      <c r="I73" s="14">
        <f>IFERROR(__xludf.DUMMYFUNCTION("""COMPUTED_VALUE"""),2.0221024E7)</f>
        <v>20221024</v>
      </c>
      <c r="J73" s="14" t="str">
        <f>IFERROR(__xludf.DUMMYFUNCTION("""COMPUTED_VALUE"""),"Sales_60%")</f>
        <v>Sales_60%</v>
      </c>
      <c r="K73" s="14">
        <f>IFERROR(__xludf.DUMMYFUNCTION("""COMPUTED_VALUE"""),4564.0)</f>
        <v>4564</v>
      </c>
      <c r="L73" s="14" t="str">
        <f t="shared" si="4"/>
        <v>Emailmarketing</v>
      </c>
      <c r="M73" s="14" t="str">
        <f t="shared" si="5"/>
        <v>NEFT</v>
      </c>
    </row>
    <row r="74">
      <c r="A74" s="8" t="s">
        <v>104</v>
      </c>
      <c r="B74" s="13" t="s">
        <v>24</v>
      </c>
      <c r="C74" s="13">
        <v>89700.0</v>
      </c>
      <c r="D74" s="14" t="str">
        <f t="shared" si="1"/>
        <v> VfS/SocialMedia/20221109/premium_quality_shoes/4565 </v>
      </c>
      <c r="E74" s="14" t="str">
        <f t="shared" si="2"/>
        <v>VfS/SocialMedia/20221109/premium_quality_shoes/4565</v>
      </c>
      <c r="F74" s="14" t="str">
        <f t="shared" si="3"/>
        <v>Vfs/Socialmedia/20221109/Premium_Quality_Shoes/4565</v>
      </c>
      <c r="G74" s="14" t="str">
        <f>IFERROR(__xludf.DUMMYFUNCTION("split(F74,""/"")"),"Vfs")</f>
        <v>Vfs</v>
      </c>
      <c r="H74" s="14" t="str">
        <f>IFERROR(__xludf.DUMMYFUNCTION("""COMPUTED_VALUE"""),"Socialmedia")</f>
        <v>Socialmedia</v>
      </c>
      <c r="I74" s="14">
        <f>IFERROR(__xludf.DUMMYFUNCTION("""COMPUTED_VALUE"""),2.0221109E7)</f>
        <v>20221109</v>
      </c>
      <c r="J74" s="14" t="str">
        <f>IFERROR(__xludf.DUMMYFUNCTION("""COMPUTED_VALUE"""),"Premium_Quality_Shoes")</f>
        <v>Premium_Quality_Shoes</v>
      </c>
      <c r="K74" s="14">
        <f>IFERROR(__xludf.DUMMYFUNCTION("""COMPUTED_VALUE"""),4565.0)</f>
        <v>4565</v>
      </c>
      <c r="L74" s="14" t="str">
        <f t="shared" si="4"/>
        <v>Socialmedia</v>
      </c>
      <c r="M74" s="14" t="str">
        <f t="shared" si="5"/>
        <v>VFS</v>
      </c>
    </row>
    <row r="75">
      <c r="A75" s="8" t="s">
        <v>105</v>
      </c>
      <c r="B75" s="13" t="s">
        <v>11</v>
      </c>
      <c r="C75" s="13">
        <v>43900.0</v>
      </c>
      <c r="D75" s="14" t="str">
        <f t="shared" si="1"/>
        <v> VIN/OfflINe &amp;/20221023/items_below_500/4566 </v>
      </c>
      <c r="E75" s="14" t="str">
        <f t="shared" si="2"/>
        <v>VIN/OfflINe &amp;/20221023/items_below_500/4566</v>
      </c>
      <c r="F75" s="14" t="str">
        <f t="shared" si="3"/>
        <v>Vin/Offline &amp;/20221023/Items_Below_500/4566</v>
      </c>
      <c r="G75" s="14" t="str">
        <f>IFERROR(__xludf.DUMMYFUNCTION("split(F75,""/"")"),"Vin")</f>
        <v>Vin</v>
      </c>
      <c r="H75" s="14" t="str">
        <f>IFERROR(__xludf.DUMMYFUNCTION("""COMPUTED_VALUE"""),"Offline &amp;")</f>
        <v>Offline &amp;</v>
      </c>
      <c r="I75" s="14">
        <f>IFERROR(__xludf.DUMMYFUNCTION("""COMPUTED_VALUE"""),2.0221023E7)</f>
        <v>20221023</v>
      </c>
      <c r="J75" s="14" t="str">
        <f>IFERROR(__xludf.DUMMYFUNCTION("""COMPUTED_VALUE"""),"Items_Below_500")</f>
        <v>Items_Below_500</v>
      </c>
      <c r="K75" s="14">
        <f>IFERROR(__xludf.DUMMYFUNCTION("""COMPUTED_VALUE"""),4566.0)</f>
        <v>4566</v>
      </c>
      <c r="L75" s="14" t="str">
        <f t="shared" si="4"/>
        <v>Offline</v>
      </c>
      <c r="M75" s="14" t="str">
        <f t="shared" si="5"/>
        <v>VIN</v>
      </c>
    </row>
    <row r="76">
      <c r="A76" s="8" t="s">
        <v>60</v>
      </c>
      <c r="B76" s="13" t="s">
        <v>24</v>
      </c>
      <c r="C76" s="13">
        <v>67300.0</v>
      </c>
      <c r="D76" s="14" t="str">
        <f t="shared" si="1"/>
        <v> CHQ/OnlineDisplay/20221107/premium_tshirt/5676 </v>
      </c>
      <c r="E76" s="14" t="str">
        <f t="shared" si="2"/>
        <v>CHQ/OnlineDisplay/20221107/premium_tshirt/5676</v>
      </c>
      <c r="F76" s="14" t="str">
        <f t="shared" si="3"/>
        <v>Chq/Onlinedisplay/20221107/Premium_Tshirt/5676</v>
      </c>
      <c r="G76" s="14" t="str">
        <f>IFERROR(__xludf.DUMMYFUNCTION("split(F76,""/"")"),"Chq")</f>
        <v>Chq</v>
      </c>
      <c r="H76" s="14" t="str">
        <f>IFERROR(__xludf.DUMMYFUNCTION("""COMPUTED_VALUE"""),"Onlinedisplay")</f>
        <v>Onlinedisplay</v>
      </c>
      <c r="I76" s="14">
        <f>IFERROR(__xludf.DUMMYFUNCTION("""COMPUTED_VALUE"""),2.0221107E7)</f>
        <v>20221107</v>
      </c>
      <c r="J76" s="14" t="str">
        <f>IFERROR(__xludf.DUMMYFUNCTION("""COMPUTED_VALUE"""),"Premium_Tshirt")</f>
        <v>Premium_Tshirt</v>
      </c>
      <c r="K76" s="14">
        <f>IFERROR(__xludf.DUMMYFUNCTION("""COMPUTED_VALUE"""),5676.0)</f>
        <v>5676</v>
      </c>
      <c r="L76" s="14" t="str">
        <f t="shared" si="4"/>
        <v>Onlinedisplay</v>
      </c>
      <c r="M76" s="14" t="str">
        <f t="shared" si="5"/>
        <v>CHQ</v>
      </c>
    </row>
    <row r="77">
      <c r="A77" s="8" t="s">
        <v>61</v>
      </c>
      <c r="B77" s="13" t="s">
        <v>24</v>
      </c>
      <c r="C77" s="13">
        <v>54100.0</v>
      </c>
      <c r="D77" s="14" t="str">
        <f t="shared" si="1"/>
        <v> VfS/EmailMarketing/20221121/Sales_60%/4564 </v>
      </c>
      <c r="E77" s="14" t="str">
        <f t="shared" si="2"/>
        <v>VfS/EmailMarketing/20221121/Sales_60%/4564</v>
      </c>
      <c r="F77" s="14" t="str">
        <f t="shared" si="3"/>
        <v>Vfs/Emailmarketing/20221121/Sales_60%/4564</v>
      </c>
      <c r="G77" s="14" t="str">
        <f>IFERROR(__xludf.DUMMYFUNCTION("split(F77,""/"")"),"Vfs")</f>
        <v>Vfs</v>
      </c>
      <c r="H77" s="14" t="str">
        <f>IFERROR(__xludf.DUMMYFUNCTION("""COMPUTED_VALUE"""),"Emailmarketing")</f>
        <v>Emailmarketing</v>
      </c>
      <c r="I77" s="14">
        <f>IFERROR(__xludf.DUMMYFUNCTION("""COMPUTED_VALUE"""),2.0221121E7)</f>
        <v>20221121</v>
      </c>
      <c r="J77" s="14" t="str">
        <f>IFERROR(__xludf.DUMMYFUNCTION("""COMPUTED_VALUE"""),"Sales_60%")</f>
        <v>Sales_60%</v>
      </c>
      <c r="K77" s="14">
        <f>IFERROR(__xludf.DUMMYFUNCTION("""COMPUTED_VALUE"""),4564.0)</f>
        <v>4564</v>
      </c>
      <c r="L77" s="14" t="str">
        <f t="shared" si="4"/>
        <v>Emailmarketing</v>
      </c>
      <c r="M77" s="14" t="str">
        <f t="shared" si="5"/>
        <v>VFS</v>
      </c>
    </row>
    <row r="78">
      <c r="A78" s="8" t="s">
        <v>62</v>
      </c>
      <c r="B78" s="13" t="s">
        <v>24</v>
      </c>
      <c r="C78" s="13">
        <v>67500.0</v>
      </c>
      <c r="D78" s="14" t="str">
        <f t="shared" si="1"/>
        <v> NEFT/SocialMedia/20221124/premium_quality_shoes/4565 </v>
      </c>
      <c r="E78" s="14" t="str">
        <f t="shared" si="2"/>
        <v>NEFT/SocialMedia/20221124/premium_quality_shoes/4565</v>
      </c>
      <c r="F78" s="14" t="str">
        <f t="shared" si="3"/>
        <v>Neft/Socialmedia/20221124/Premium_Quality_Shoes/4565</v>
      </c>
      <c r="G78" s="14" t="str">
        <f>IFERROR(__xludf.DUMMYFUNCTION("split(F78,""/"")"),"Neft")</f>
        <v>Neft</v>
      </c>
      <c r="H78" s="14" t="str">
        <f>IFERROR(__xludf.DUMMYFUNCTION("""COMPUTED_VALUE"""),"Socialmedia")</f>
        <v>Socialmedia</v>
      </c>
      <c r="I78" s="14">
        <f>IFERROR(__xludf.DUMMYFUNCTION("""COMPUTED_VALUE"""),2.0221124E7)</f>
        <v>20221124</v>
      </c>
      <c r="J78" s="14" t="str">
        <f>IFERROR(__xludf.DUMMYFUNCTION("""COMPUTED_VALUE"""),"Premium_Quality_Shoes")</f>
        <v>Premium_Quality_Shoes</v>
      </c>
      <c r="K78" s="14">
        <f>IFERROR(__xludf.DUMMYFUNCTION("""COMPUTED_VALUE"""),4565.0)</f>
        <v>4565</v>
      </c>
      <c r="L78" s="14" t="str">
        <f t="shared" si="4"/>
        <v>Socialmedia</v>
      </c>
      <c r="M78" s="14" t="str">
        <f t="shared" si="5"/>
        <v>NEFT</v>
      </c>
    </row>
    <row r="79">
      <c r="A79" s="8" t="s">
        <v>106</v>
      </c>
      <c r="B79" s="13" t="s">
        <v>25</v>
      </c>
      <c r="C79" s="13">
        <v>55100.0</v>
      </c>
      <c r="D79" s="14" t="str">
        <f t="shared" si="1"/>
        <v> CHQ/Offline &amp;/20221207/items_below_500/4566 </v>
      </c>
      <c r="E79" s="14" t="str">
        <f t="shared" si="2"/>
        <v>CHQ/Offline &amp;/20221207/items_below_500/4566</v>
      </c>
      <c r="F79" s="14" t="str">
        <f t="shared" si="3"/>
        <v>Chq/Offline &amp;/20221207/Items_Below_500/4566</v>
      </c>
      <c r="G79" s="14" t="str">
        <f>IFERROR(__xludf.DUMMYFUNCTION("split(F79,""/"")"),"Chq")</f>
        <v>Chq</v>
      </c>
      <c r="H79" s="14" t="str">
        <f>IFERROR(__xludf.DUMMYFUNCTION("""COMPUTED_VALUE"""),"Offline &amp;")</f>
        <v>Offline &amp;</v>
      </c>
      <c r="I79" s="14">
        <f>IFERROR(__xludf.DUMMYFUNCTION("""COMPUTED_VALUE"""),2.0221207E7)</f>
        <v>20221207</v>
      </c>
      <c r="J79" s="14" t="str">
        <f>IFERROR(__xludf.DUMMYFUNCTION("""COMPUTED_VALUE"""),"Items_Below_500")</f>
        <v>Items_Below_500</v>
      </c>
      <c r="K79" s="14">
        <f>IFERROR(__xludf.DUMMYFUNCTION("""COMPUTED_VALUE"""),4566.0)</f>
        <v>4566</v>
      </c>
      <c r="L79" s="14" t="str">
        <f t="shared" si="4"/>
        <v>Offline</v>
      </c>
      <c r="M79" s="14" t="str">
        <f t="shared" si="5"/>
        <v>CHQ</v>
      </c>
    </row>
    <row r="80">
      <c r="A80" s="8" t="s">
        <v>64</v>
      </c>
      <c r="B80" s="13" t="s">
        <v>25</v>
      </c>
      <c r="C80" s="13">
        <v>42400.0</v>
      </c>
      <c r="D80" s="14" t="str">
        <f t="shared" si="1"/>
        <v> VfS/AffiliateLink/20221212/buy_one_get_one/3455 </v>
      </c>
      <c r="E80" s="14" t="str">
        <f t="shared" si="2"/>
        <v>VfS/AffiliateLink/20221212/buy_one_get_one/3455</v>
      </c>
      <c r="F80" s="14" t="str">
        <f t="shared" si="3"/>
        <v>Vfs/Affiliatelink/20221212/Buy_One_Get_One/3455</v>
      </c>
      <c r="G80" s="14" t="str">
        <f>IFERROR(__xludf.DUMMYFUNCTION("split(F80,""/"")"),"Vfs")</f>
        <v>Vfs</v>
      </c>
      <c r="H80" s="14" t="str">
        <f>IFERROR(__xludf.DUMMYFUNCTION("""COMPUTED_VALUE"""),"Affiliatelink")</f>
        <v>Affiliatelink</v>
      </c>
      <c r="I80" s="14">
        <f>IFERROR(__xludf.DUMMYFUNCTION("""COMPUTED_VALUE"""),2.0221212E7)</f>
        <v>20221212</v>
      </c>
      <c r="J80" s="14" t="str">
        <f>IFERROR(__xludf.DUMMYFUNCTION("""COMPUTED_VALUE"""),"Buy_One_Get_One")</f>
        <v>Buy_One_Get_One</v>
      </c>
      <c r="K80" s="14">
        <f>IFERROR(__xludf.DUMMYFUNCTION("""COMPUTED_VALUE"""),3455.0)</f>
        <v>3455</v>
      </c>
      <c r="L80" s="14" t="str">
        <f t="shared" si="4"/>
        <v>Affiliatelink</v>
      </c>
      <c r="M80" s="14" t="str">
        <f t="shared" si="5"/>
        <v>VFS</v>
      </c>
    </row>
    <row r="81">
      <c r="A81" s="8" t="s">
        <v>107</v>
      </c>
      <c r="B81" s="13" t="s">
        <v>24</v>
      </c>
      <c r="C81" s="8">
        <v>11730.0</v>
      </c>
      <c r="D81" s="14" t="str">
        <f t="shared" si="1"/>
        <v> VIN/SearchEngine/20221115/Jeans_under_999/5666 </v>
      </c>
      <c r="E81" s="14" t="str">
        <f t="shared" si="2"/>
        <v>VIN/SearchEngine/20221115/Jeans_under_999/5666</v>
      </c>
      <c r="F81" s="14" t="str">
        <f t="shared" si="3"/>
        <v>Vin/Searchengine/20221115/Jeans_Under_999/5666</v>
      </c>
      <c r="G81" s="14" t="str">
        <f>IFERROR(__xludf.DUMMYFUNCTION("split(F81,""/"")"),"Vin")</f>
        <v>Vin</v>
      </c>
      <c r="H81" s="14" t="str">
        <f>IFERROR(__xludf.DUMMYFUNCTION("""COMPUTED_VALUE"""),"Searchengine")</f>
        <v>Searchengine</v>
      </c>
      <c r="I81" s="14">
        <f>IFERROR(__xludf.DUMMYFUNCTION("""COMPUTED_VALUE"""),2.0221115E7)</f>
        <v>20221115</v>
      </c>
      <c r="J81" s="14" t="str">
        <f>IFERROR(__xludf.DUMMYFUNCTION("""COMPUTED_VALUE"""),"Jeans_Under_999")</f>
        <v>Jeans_Under_999</v>
      </c>
      <c r="K81" s="14">
        <f>IFERROR(__xludf.DUMMYFUNCTION("""COMPUTED_VALUE"""),5666.0)</f>
        <v>5666</v>
      </c>
      <c r="L81" s="14" t="str">
        <f t="shared" si="4"/>
        <v>Searchengine</v>
      </c>
      <c r="M81" s="14" t="str">
        <f t="shared" si="5"/>
        <v>VIN</v>
      </c>
    </row>
    <row r="82">
      <c r="A82" s="8" t="s">
        <v>66</v>
      </c>
      <c r="B82" s="13" t="s">
        <v>24</v>
      </c>
      <c r="C82" s="8">
        <v>10800.0</v>
      </c>
      <c r="D82" s="14" t="str">
        <f t="shared" si="1"/>
        <v> NEFT/OnlineDisplay/20221126/premium_tshirt/5676 </v>
      </c>
      <c r="E82" s="14" t="str">
        <f t="shared" si="2"/>
        <v>NEFT/OnlineDisplay/20221126/premium_tshirt/5676</v>
      </c>
      <c r="F82" s="14" t="str">
        <f t="shared" si="3"/>
        <v>Neft/Onlinedisplay/20221126/Premium_Tshirt/5676</v>
      </c>
      <c r="G82" s="14" t="str">
        <f>IFERROR(__xludf.DUMMYFUNCTION("split(F82,""/"")"),"Neft")</f>
        <v>Neft</v>
      </c>
      <c r="H82" s="14" t="str">
        <f>IFERROR(__xludf.DUMMYFUNCTION("""COMPUTED_VALUE"""),"Onlinedisplay")</f>
        <v>Onlinedisplay</v>
      </c>
      <c r="I82" s="14">
        <f>IFERROR(__xludf.DUMMYFUNCTION("""COMPUTED_VALUE"""),2.0221126E7)</f>
        <v>20221126</v>
      </c>
      <c r="J82" s="14" t="str">
        <f>IFERROR(__xludf.DUMMYFUNCTION("""COMPUTED_VALUE"""),"Premium_Tshirt")</f>
        <v>Premium_Tshirt</v>
      </c>
      <c r="K82" s="14">
        <f>IFERROR(__xludf.DUMMYFUNCTION("""COMPUTED_VALUE"""),5676.0)</f>
        <v>5676</v>
      </c>
      <c r="L82" s="14" t="str">
        <f t="shared" si="4"/>
        <v>Onlinedisplay</v>
      </c>
      <c r="M82" s="14" t="str">
        <f t="shared" si="5"/>
        <v>NEFT</v>
      </c>
    </row>
    <row r="83">
      <c r="A83" s="8" t="s">
        <v>67</v>
      </c>
      <c r="B83" s="13" t="s">
        <v>25</v>
      </c>
      <c r="C83" s="13">
        <v>56100.0</v>
      </c>
      <c r="D83" s="14" t="str">
        <f t="shared" si="1"/>
        <v> CHQ/EmailMarketing &amp;/20221203/Sales_60%/4564 </v>
      </c>
      <c r="E83" s="14" t="str">
        <f t="shared" si="2"/>
        <v>CHQ/EmailMarketing &amp;/20221203/Sales_60%/4564</v>
      </c>
      <c r="F83" s="14" t="str">
        <f t="shared" si="3"/>
        <v>Chq/Emailmarketing &amp;/20221203/Sales_60%/4564</v>
      </c>
      <c r="G83" s="14" t="str">
        <f>IFERROR(__xludf.DUMMYFUNCTION("split(F83,""/"")"),"Chq")</f>
        <v>Chq</v>
      </c>
      <c r="H83" s="14" t="str">
        <f>IFERROR(__xludf.DUMMYFUNCTION("""COMPUTED_VALUE"""),"Emailmarketing &amp;")</f>
        <v>Emailmarketing &amp;</v>
      </c>
      <c r="I83" s="14">
        <f>IFERROR(__xludf.DUMMYFUNCTION("""COMPUTED_VALUE"""),2.0221203E7)</f>
        <v>20221203</v>
      </c>
      <c r="J83" s="14" t="str">
        <f>IFERROR(__xludf.DUMMYFUNCTION("""COMPUTED_VALUE"""),"Sales_60%")</f>
        <v>Sales_60%</v>
      </c>
      <c r="K83" s="14">
        <f>IFERROR(__xludf.DUMMYFUNCTION("""COMPUTED_VALUE"""),4564.0)</f>
        <v>4564</v>
      </c>
      <c r="L83" s="14" t="str">
        <f t="shared" si="4"/>
        <v>Emailmarketing</v>
      </c>
      <c r="M83" s="14" t="str">
        <f t="shared" si="5"/>
        <v>CHQ</v>
      </c>
    </row>
    <row r="84">
      <c r="A84" s="8" t="s">
        <v>68</v>
      </c>
      <c r="B84" s="13" t="s">
        <v>25</v>
      </c>
      <c r="C84" s="13">
        <v>57900.0</v>
      </c>
      <c r="D84" s="14" t="str">
        <f t="shared" si="1"/>
        <v> VfS/SocialMedia/20221218/premium_quality_shoes/4565 </v>
      </c>
      <c r="E84" s="14" t="str">
        <f t="shared" si="2"/>
        <v>VfS/SocialMedia/20221218/premium_quality_shoes/4565</v>
      </c>
      <c r="F84" s="14" t="str">
        <f t="shared" si="3"/>
        <v>Vfs/Socialmedia/20221218/Premium_Quality_Shoes/4565</v>
      </c>
      <c r="G84" s="14" t="str">
        <f>IFERROR(__xludf.DUMMYFUNCTION("split(F84,""/"")"),"Vfs")</f>
        <v>Vfs</v>
      </c>
      <c r="H84" s="14" t="str">
        <f>IFERROR(__xludf.DUMMYFUNCTION("""COMPUTED_VALUE"""),"Socialmedia")</f>
        <v>Socialmedia</v>
      </c>
      <c r="I84" s="14">
        <f>IFERROR(__xludf.DUMMYFUNCTION("""COMPUTED_VALUE"""),2.0221218E7)</f>
        <v>20221218</v>
      </c>
      <c r="J84" s="14" t="str">
        <f>IFERROR(__xludf.DUMMYFUNCTION("""COMPUTED_VALUE"""),"Premium_Quality_Shoes")</f>
        <v>Premium_Quality_Shoes</v>
      </c>
      <c r="K84" s="14">
        <f>IFERROR(__xludf.DUMMYFUNCTION("""COMPUTED_VALUE"""),4565.0)</f>
        <v>4565</v>
      </c>
      <c r="L84" s="14" t="str">
        <f t="shared" si="4"/>
        <v>Socialmedia</v>
      </c>
      <c r="M84" s="14" t="str">
        <f t="shared" si="5"/>
        <v>VFS</v>
      </c>
    </row>
    <row r="85">
      <c r="A85" s="8" t="s">
        <v>69</v>
      </c>
      <c r="B85" s="13" t="s">
        <v>25</v>
      </c>
      <c r="C85" s="13">
        <v>36400.0</v>
      </c>
      <c r="D85" s="14" t="str">
        <f t="shared" si="1"/>
        <v> VIN/OfflINe &amp;/20221214/items_below_500/4566 </v>
      </c>
      <c r="E85" s="14" t="str">
        <f t="shared" si="2"/>
        <v>VIN/OfflINe &amp;/20221214/items_below_500/4566</v>
      </c>
      <c r="F85" s="14" t="str">
        <f t="shared" si="3"/>
        <v>Vin/Offline &amp;/20221214/Items_Below_500/4566</v>
      </c>
      <c r="G85" s="14" t="str">
        <f>IFERROR(__xludf.DUMMYFUNCTION("split(F85,""/"")"),"Vin")</f>
        <v>Vin</v>
      </c>
      <c r="H85" s="14" t="str">
        <f>IFERROR(__xludf.DUMMYFUNCTION("""COMPUTED_VALUE"""),"Offline &amp;")</f>
        <v>Offline &amp;</v>
      </c>
      <c r="I85" s="14">
        <f>IFERROR(__xludf.DUMMYFUNCTION("""COMPUTED_VALUE"""),2.0221214E7)</f>
        <v>20221214</v>
      </c>
      <c r="J85" s="14" t="str">
        <f>IFERROR(__xludf.DUMMYFUNCTION("""COMPUTED_VALUE"""),"Items_Below_500")</f>
        <v>Items_Below_500</v>
      </c>
      <c r="K85" s="14">
        <f>IFERROR(__xludf.DUMMYFUNCTION("""COMPUTED_VALUE"""),4566.0)</f>
        <v>4566</v>
      </c>
      <c r="L85" s="14" t="str">
        <f t="shared" si="4"/>
        <v>Offline</v>
      </c>
      <c r="M85" s="14" t="str">
        <f t="shared" si="5"/>
        <v>VIN</v>
      </c>
    </row>
    <row r="86">
      <c r="A86" s="8" t="s">
        <v>70</v>
      </c>
      <c r="B86" s="13" t="s">
        <v>11</v>
      </c>
      <c r="C86" s="13">
        <v>49500.0</v>
      </c>
      <c r="D86" s="14" t="str">
        <f t="shared" si="1"/>
        <v> VfS/OnlineDisplay/20221010/premium_tshirt/5676 </v>
      </c>
      <c r="E86" s="14" t="str">
        <f t="shared" si="2"/>
        <v>VfS/OnlineDisplay/20221010/premium_tshirt/5676</v>
      </c>
      <c r="F86" s="14" t="str">
        <f t="shared" si="3"/>
        <v>Vfs/Onlinedisplay/20221010/Premium_Tshirt/5676</v>
      </c>
      <c r="G86" s="14" t="str">
        <f>IFERROR(__xludf.DUMMYFUNCTION("split(F86,""/"")"),"Vfs")</f>
        <v>Vfs</v>
      </c>
      <c r="H86" s="14" t="str">
        <f>IFERROR(__xludf.DUMMYFUNCTION("""COMPUTED_VALUE"""),"Onlinedisplay")</f>
        <v>Onlinedisplay</v>
      </c>
      <c r="I86" s="14">
        <f>IFERROR(__xludf.DUMMYFUNCTION("""COMPUTED_VALUE"""),2.022101E7)</f>
        <v>20221010</v>
      </c>
      <c r="J86" s="14" t="str">
        <f>IFERROR(__xludf.DUMMYFUNCTION("""COMPUTED_VALUE"""),"Premium_Tshirt")</f>
        <v>Premium_Tshirt</v>
      </c>
      <c r="K86" s="14">
        <f>IFERROR(__xludf.DUMMYFUNCTION("""COMPUTED_VALUE"""),5676.0)</f>
        <v>5676</v>
      </c>
      <c r="L86" s="14" t="str">
        <f t="shared" si="4"/>
        <v>Onlinedisplay</v>
      </c>
      <c r="M86" s="14" t="str">
        <f t="shared" si="5"/>
        <v>VFS</v>
      </c>
    </row>
    <row r="87">
      <c r="A87" s="8" t="s">
        <v>108</v>
      </c>
      <c r="B87" s="13" t="s">
        <v>11</v>
      </c>
      <c r="C87" s="13">
        <v>121200.0</v>
      </c>
      <c r="D87" s="14" t="str">
        <f t="shared" si="1"/>
        <v> VIN/EmailMarketing/20221026/Sales_60%/4564 </v>
      </c>
      <c r="E87" s="14" t="str">
        <f t="shared" si="2"/>
        <v>VIN/EmailMarketing/20221026/Sales_60%/4564</v>
      </c>
      <c r="F87" s="14" t="str">
        <f t="shared" si="3"/>
        <v>Vin/Emailmarketing/20221026/Sales_60%/4564</v>
      </c>
      <c r="G87" s="14" t="str">
        <f>IFERROR(__xludf.DUMMYFUNCTION("split(F87,""/"")"),"Vin")</f>
        <v>Vin</v>
      </c>
      <c r="H87" s="14" t="str">
        <f>IFERROR(__xludf.DUMMYFUNCTION("""COMPUTED_VALUE"""),"Emailmarketing")</f>
        <v>Emailmarketing</v>
      </c>
      <c r="I87" s="14">
        <f>IFERROR(__xludf.DUMMYFUNCTION("""COMPUTED_VALUE"""),2.0221026E7)</f>
        <v>20221026</v>
      </c>
      <c r="J87" s="14" t="str">
        <f>IFERROR(__xludf.DUMMYFUNCTION("""COMPUTED_VALUE"""),"Sales_60%")</f>
        <v>Sales_60%</v>
      </c>
      <c r="K87" s="14">
        <f>IFERROR(__xludf.DUMMYFUNCTION("""COMPUTED_VALUE"""),4564.0)</f>
        <v>4564</v>
      </c>
      <c r="L87" s="14" t="str">
        <f t="shared" si="4"/>
        <v>Emailmarketing</v>
      </c>
      <c r="M87" s="14" t="str">
        <f t="shared" si="5"/>
        <v>VIN</v>
      </c>
    </row>
    <row r="88">
      <c r="A88" s="8" t="s">
        <v>109</v>
      </c>
      <c r="B88" s="13" t="s">
        <v>11</v>
      </c>
      <c r="C88" s="13">
        <v>108800.0</v>
      </c>
      <c r="D88" s="14" t="str">
        <f t="shared" si="1"/>
        <v> NEFT/SocialMedia/20221030/premium_quality_shoes/4565 </v>
      </c>
      <c r="E88" s="14" t="str">
        <f t="shared" si="2"/>
        <v>NEFT/SocialMedia/20221030/premium_quality_shoes/4565</v>
      </c>
      <c r="F88" s="14" t="str">
        <f t="shared" si="3"/>
        <v>Neft/Socialmedia/20221030/Premium_Quality_Shoes/4565</v>
      </c>
      <c r="G88" s="14" t="str">
        <f>IFERROR(__xludf.DUMMYFUNCTION("split(F88,""/"")"),"Neft")</f>
        <v>Neft</v>
      </c>
      <c r="H88" s="14" t="str">
        <f>IFERROR(__xludf.DUMMYFUNCTION("""COMPUTED_VALUE"""),"Socialmedia")</f>
        <v>Socialmedia</v>
      </c>
      <c r="I88" s="14">
        <f>IFERROR(__xludf.DUMMYFUNCTION("""COMPUTED_VALUE"""),2.022103E7)</f>
        <v>20221030</v>
      </c>
      <c r="J88" s="14" t="str">
        <f>IFERROR(__xludf.DUMMYFUNCTION("""COMPUTED_VALUE"""),"Premium_Quality_Shoes")</f>
        <v>Premium_Quality_Shoes</v>
      </c>
      <c r="K88" s="14">
        <f>IFERROR(__xludf.DUMMYFUNCTION("""COMPUTED_VALUE"""),4565.0)</f>
        <v>4565</v>
      </c>
      <c r="L88" s="14" t="str">
        <f t="shared" si="4"/>
        <v>Socialmedia</v>
      </c>
      <c r="M88" s="14" t="str">
        <f t="shared" si="5"/>
        <v>NEFT</v>
      </c>
    </row>
    <row r="89">
      <c r="A89" s="8" t="s">
        <v>73</v>
      </c>
      <c r="B89" s="13" t="s">
        <v>11</v>
      </c>
      <c r="C89" s="13">
        <v>70600.0</v>
      </c>
      <c r="D89" s="14" t="str">
        <f t="shared" si="1"/>
        <v> CHQ/Offline &amp;/20221015/items_below_500/4566 </v>
      </c>
      <c r="E89" s="14" t="str">
        <f t="shared" si="2"/>
        <v>CHQ/Offline &amp;/20221015/items_below_500/4566</v>
      </c>
      <c r="F89" s="14" t="str">
        <f t="shared" si="3"/>
        <v>Chq/Offline &amp;/20221015/Items_Below_500/4566</v>
      </c>
      <c r="G89" s="14" t="str">
        <f>IFERROR(__xludf.DUMMYFUNCTION("split(F89,""/"")"),"Chq")</f>
        <v>Chq</v>
      </c>
      <c r="H89" s="14" t="str">
        <f>IFERROR(__xludf.DUMMYFUNCTION("""COMPUTED_VALUE"""),"Offline &amp;")</f>
        <v>Offline &amp;</v>
      </c>
      <c r="I89" s="14">
        <f>IFERROR(__xludf.DUMMYFUNCTION("""COMPUTED_VALUE"""),2.0221015E7)</f>
        <v>20221015</v>
      </c>
      <c r="J89" s="14" t="str">
        <f>IFERROR(__xludf.DUMMYFUNCTION("""COMPUTED_VALUE"""),"Items_Below_500")</f>
        <v>Items_Below_500</v>
      </c>
      <c r="K89" s="14">
        <f>IFERROR(__xludf.DUMMYFUNCTION("""COMPUTED_VALUE"""),4566.0)</f>
        <v>4566</v>
      </c>
      <c r="L89" s="14" t="str">
        <f t="shared" si="4"/>
        <v>Offline</v>
      </c>
      <c r="M89" s="14" t="str">
        <f t="shared" si="5"/>
        <v>CHQ</v>
      </c>
    </row>
    <row r="90">
      <c r="A90" s="8" t="s">
        <v>74</v>
      </c>
      <c r="B90" s="13" t="s">
        <v>24</v>
      </c>
      <c r="C90" s="13">
        <v>71300.0</v>
      </c>
      <c r="D90" s="14" t="str">
        <f t="shared" si="1"/>
        <v> VfS/AffiliateLink/20221121/buy_one_get_one/3455 </v>
      </c>
      <c r="E90" s="14" t="str">
        <f t="shared" si="2"/>
        <v>VfS/AffiliateLink/20221121/buy_one_get_one/3455</v>
      </c>
      <c r="F90" s="14" t="str">
        <f t="shared" si="3"/>
        <v>Vfs/Affiliatelink/20221121/Buy_One_Get_One/3455</v>
      </c>
      <c r="G90" s="14" t="str">
        <f>IFERROR(__xludf.DUMMYFUNCTION("split(F90,""/"")"),"Vfs")</f>
        <v>Vfs</v>
      </c>
      <c r="H90" s="14" t="str">
        <f>IFERROR(__xludf.DUMMYFUNCTION("""COMPUTED_VALUE"""),"Affiliatelink")</f>
        <v>Affiliatelink</v>
      </c>
      <c r="I90" s="14">
        <f>IFERROR(__xludf.DUMMYFUNCTION("""COMPUTED_VALUE"""),2.0221121E7)</f>
        <v>20221121</v>
      </c>
      <c r="J90" s="14" t="str">
        <f>IFERROR(__xludf.DUMMYFUNCTION("""COMPUTED_VALUE"""),"Buy_One_Get_One")</f>
        <v>Buy_One_Get_One</v>
      </c>
      <c r="K90" s="14">
        <f>IFERROR(__xludf.DUMMYFUNCTION("""COMPUTED_VALUE"""),3455.0)</f>
        <v>3455</v>
      </c>
      <c r="L90" s="14" t="str">
        <f t="shared" si="4"/>
        <v>Affiliatelink</v>
      </c>
      <c r="M90" s="14" t="str">
        <f t="shared" si="5"/>
        <v>VFS</v>
      </c>
    </row>
    <row r="91">
      <c r="A91" s="8" t="s">
        <v>110</v>
      </c>
      <c r="B91" s="13" t="s">
        <v>11</v>
      </c>
      <c r="C91" s="13">
        <v>114400.0</v>
      </c>
      <c r="D91" s="14" t="str">
        <f t="shared" si="1"/>
        <v> VIN/SearchEngine/20221028/Jeans_under_999/5666 </v>
      </c>
      <c r="E91" s="14" t="str">
        <f t="shared" si="2"/>
        <v>VIN/SearchEngine/20221028/Jeans_under_999/5666</v>
      </c>
      <c r="F91" s="14" t="str">
        <f t="shared" si="3"/>
        <v>Vin/Searchengine/20221028/Jeans_Under_999/5666</v>
      </c>
      <c r="G91" s="14" t="str">
        <f>IFERROR(__xludf.DUMMYFUNCTION("split(F91,""/"")"),"Vin")</f>
        <v>Vin</v>
      </c>
      <c r="H91" s="14" t="str">
        <f>IFERROR(__xludf.DUMMYFUNCTION("""COMPUTED_VALUE"""),"Searchengine")</f>
        <v>Searchengine</v>
      </c>
      <c r="I91" s="14">
        <f>IFERROR(__xludf.DUMMYFUNCTION("""COMPUTED_VALUE"""),2.0221028E7)</f>
        <v>20221028</v>
      </c>
      <c r="J91" s="14" t="str">
        <f>IFERROR(__xludf.DUMMYFUNCTION("""COMPUTED_VALUE"""),"Jeans_Under_999")</f>
        <v>Jeans_Under_999</v>
      </c>
      <c r="K91" s="14">
        <f>IFERROR(__xludf.DUMMYFUNCTION("""COMPUTED_VALUE"""),5666.0)</f>
        <v>5666</v>
      </c>
      <c r="L91" s="14" t="str">
        <f t="shared" si="4"/>
        <v>Searchengine</v>
      </c>
      <c r="M91" s="14" t="str">
        <f t="shared" si="5"/>
        <v>VIN</v>
      </c>
    </row>
    <row r="92">
      <c r="A92" s="8" t="s">
        <v>76</v>
      </c>
      <c r="B92" s="13" t="s">
        <v>24</v>
      </c>
      <c r="C92" s="13">
        <v>63000.0</v>
      </c>
      <c r="D92" s="14" t="str">
        <f t="shared" si="1"/>
        <v> NEFT/OnlineDisplay/20221101/premium_tshirt/5676 </v>
      </c>
      <c r="E92" s="14" t="str">
        <f t="shared" si="2"/>
        <v>NEFT/OnlineDisplay/20221101/premium_tshirt/5676</v>
      </c>
      <c r="F92" s="14" t="str">
        <f t="shared" si="3"/>
        <v>Neft/Onlinedisplay/20221101/Premium_Tshirt/5676</v>
      </c>
      <c r="G92" s="14" t="str">
        <f>IFERROR(__xludf.DUMMYFUNCTION("split(F92,""/"")"),"Neft")</f>
        <v>Neft</v>
      </c>
      <c r="H92" s="14" t="str">
        <f>IFERROR(__xludf.DUMMYFUNCTION("""COMPUTED_VALUE"""),"Onlinedisplay")</f>
        <v>Onlinedisplay</v>
      </c>
      <c r="I92" s="14">
        <f>IFERROR(__xludf.DUMMYFUNCTION("""COMPUTED_VALUE"""),2.0221101E7)</f>
        <v>20221101</v>
      </c>
      <c r="J92" s="14" t="str">
        <f>IFERROR(__xludf.DUMMYFUNCTION("""COMPUTED_VALUE"""),"Premium_Tshirt")</f>
        <v>Premium_Tshirt</v>
      </c>
      <c r="K92" s="14">
        <f>IFERROR(__xludf.DUMMYFUNCTION("""COMPUTED_VALUE"""),5676.0)</f>
        <v>5676</v>
      </c>
      <c r="L92" s="14" t="str">
        <f t="shared" si="4"/>
        <v>Onlinedisplay</v>
      </c>
      <c r="M92" s="14" t="str">
        <f t="shared" si="5"/>
        <v>NEFT</v>
      </c>
    </row>
    <row r="93">
      <c r="A93" s="8" t="s">
        <v>77</v>
      </c>
      <c r="B93" s="13" t="s">
        <v>24</v>
      </c>
      <c r="C93" s="13">
        <v>71300.0</v>
      </c>
      <c r="D93" s="14" t="str">
        <f t="shared" si="1"/>
        <v> CHQ/EmailMarketing &amp;/20221109/Sales_60%/4564 </v>
      </c>
      <c r="E93" s="14" t="str">
        <f t="shared" si="2"/>
        <v>CHQ/EmailMarketing &amp;/20221109/Sales_60%/4564</v>
      </c>
      <c r="F93" s="14" t="str">
        <f t="shared" si="3"/>
        <v>Chq/Emailmarketing &amp;/20221109/Sales_60%/4564</v>
      </c>
      <c r="G93" s="14" t="str">
        <f>IFERROR(__xludf.DUMMYFUNCTION("split(F93,""/"")"),"Chq")</f>
        <v>Chq</v>
      </c>
      <c r="H93" s="14" t="str">
        <f>IFERROR(__xludf.DUMMYFUNCTION("""COMPUTED_VALUE"""),"Emailmarketing &amp;")</f>
        <v>Emailmarketing &amp;</v>
      </c>
      <c r="I93" s="14">
        <f>IFERROR(__xludf.DUMMYFUNCTION("""COMPUTED_VALUE"""),2.0221109E7)</f>
        <v>20221109</v>
      </c>
      <c r="J93" s="14" t="str">
        <f>IFERROR(__xludf.DUMMYFUNCTION("""COMPUTED_VALUE"""),"Sales_60%")</f>
        <v>Sales_60%</v>
      </c>
      <c r="K93" s="14">
        <f>IFERROR(__xludf.DUMMYFUNCTION("""COMPUTED_VALUE"""),4564.0)</f>
        <v>4564</v>
      </c>
      <c r="L93" s="14" t="str">
        <f t="shared" si="4"/>
        <v>Emailmarketing</v>
      </c>
      <c r="M93" s="14" t="str">
        <f t="shared" si="5"/>
        <v>CHQ</v>
      </c>
    </row>
    <row r="94">
      <c r="A94" s="8" t="s">
        <v>111</v>
      </c>
      <c r="B94" s="13" t="s">
        <v>24</v>
      </c>
      <c r="C94" s="13">
        <v>69900.0</v>
      </c>
      <c r="D94" s="14" t="str">
        <f t="shared" si="1"/>
        <v> VfS/SocialMedia/20221123/premium_quality_shoes/4565 </v>
      </c>
      <c r="E94" s="14" t="str">
        <f t="shared" si="2"/>
        <v>VfS/SocialMedia/20221123/premium_quality_shoes/4565</v>
      </c>
      <c r="F94" s="14" t="str">
        <f t="shared" si="3"/>
        <v>Vfs/Socialmedia/20221123/Premium_Quality_Shoes/4565</v>
      </c>
      <c r="G94" s="14" t="str">
        <f>IFERROR(__xludf.DUMMYFUNCTION("split(F94,""/"")"),"Vfs")</f>
        <v>Vfs</v>
      </c>
      <c r="H94" s="14" t="str">
        <f>IFERROR(__xludf.DUMMYFUNCTION("""COMPUTED_VALUE"""),"Socialmedia")</f>
        <v>Socialmedia</v>
      </c>
      <c r="I94" s="14">
        <f>IFERROR(__xludf.DUMMYFUNCTION("""COMPUTED_VALUE"""),2.0221123E7)</f>
        <v>20221123</v>
      </c>
      <c r="J94" s="14" t="str">
        <f>IFERROR(__xludf.DUMMYFUNCTION("""COMPUTED_VALUE"""),"Premium_Quality_Shoes")</f>
        <v>Premium_Quality_Shoes</v>
      </c>
      <c r="K94" s="14">
        <f>IFERROR(__xludf.DUMMYFUNCTION("""COMPUTED_VALUE"""),4565.0)</f>
        <v>4565</v>
      </c>
      <c r="L94" s="14" t="str">
        <f t="shared" si="4"/>
        <v>Socialmedia</v>
      </c>
      <c r="M94" s="14" t="str">
        <f t="shared" si="5"/>
        <v>VFS</v>
      </c>
    </row>
    <row r="95">
      <c r="A95" s="8" t="s">
        <v>112</v>
      </c>
      <c r="B95" s="13" t="s">
        <v>24</v>
      </c>
      <c r="C95" s="13">
        <v>39400.0</v>
      </c>
      <c r="D95" s="14" t="str">
        <f t="shared" si="1"/>
        <v> VIN/OfflINe &amp;/20221127/items_below_500/4566 </v>
      </c>
      <c r="E95" s="14" t="str">
        <f t="shared" si="2"/>
        <v>VIN/OfflINe &amp;/20221127/items_below_500/4566</v>
      </c>
      <c r="F95" s="14" t="str">
        <f t="shared" si="3"/>
        <v>Vin/Offline &amp;/20221127/Items_Below_500/4566</v>
      </c>
      <c r="G95" s="14" t="str">
        <f>IFERROR(__xludf.DUMMYFUNCTION("split(F95,""/"")"),"Vin")</f>
        <v>Vin</v>
      </c>
      <c r="H95" s="14" t="str">
        <f>IFERROR(__xludf.DUMMYFUNCTION("""COMPUTED_VALUE"""),"Offline &amp;")</f>
        <v>Offline &amp;</v>
      </c>
      <c r="I95" s="14">
        <f>IFERROR(__xludf.DUMMYFUNCTION("""COMPUTED_VALUE"""),2.0221127E7)</f>
        <v>20221127</v>
      </c>
      <c r="J95" s="14" t="str">
        <f>IFERROR(__xludf.DUMMYFUNCTION("""COMPUTED_VALUE"""),"Items_Below_500")</f>
        <v>Items_Below_500</v>
      </c>
      <c r="K95" s="14">
        <f>IFERROR(__xludf.DUMMYFUNCTION("""COMPUTED_VALUE"""),4566.0)</f>
        <v>4566</v>
      </c>
      <c r="L95" s="14" t="str">
        <f t="shared" si="4"/>
        <v>Offline</v>
      </c>
      <c r="M95" s="14" t="str">
        <f t="shared" si="5"/>
        <v>VIN</v>
      </c>
    </row>
    <row r="96">
      <c r="A96" s="8" t="s">
        <v>80</v>
      </c>
      <c r="B96" s="13" t="s">
        <v>25</v>
      </c>
      <c r="C96" s="13">
        <v>75700.0</v>
      </c>
      <c r="D96" s="14" t="str">
        <f t="shared" si="1"/>
        <v> CHQ/OnlineDisplay/20221214/premium_tshirt/5676 </v>
      </c>
      <c r="E96" s="14" t="str">
        <f t="shared" si="2"/>
        <v>CHQ/OnlineDisplay/20221214/premium_tshirt/5676</v>
      </c>
      <c r="F96" s="14" t="str">
        <f t="shared" si="3"/>
        <v>Chq/Onlinedisplay/20221214/Premium_Tshirt/5676</v>
      </c>
      <c r="G96" s="14" t="str">
        <f>IFERROR(__xludf.DUMMYFUNCTION("split(F96,""/"")"),"Chq")</f>
        <v>Chq</v>
      </c>
      <c r="H96" s="14" t="str">
        <f>IFERROR(__xludf.DUMMYFUNCTION("""COMPUTED_VALUE"""),"Onlinedisplay")</f>
        <v>Onlinedisplay</v>
      </c>
      <c r="I96" s="14">
        <f>IFERROR(__xludf.DUMMYFUNCTION("""COMPUTED_VALUE"""),2.0221214E7)</f>
        <v>20221214</v>
      </c>
      <c r="J96" s="14" t="str">
        <f>IFERROR(__xludf.DUMMYFUNCTION("""COMPUTED_VALUE"""),"Premium_Tshirt")</f>
        <v>Premium_Tshirt</v>
      </c>
      <c r="K96" s="14">
        <f>IFERROR(__xludf.DUMMYFUNCTION("""COMPUTED_VALUE"""),5676.0)</f>
        <v>5676</v>
      </c>
      <c r="L96" s="14" t="str">
        <f t="shared" si="4"/>
        <v>Onlinedisplay</v>
      </c>
      <c r="M96" s="14" t="str">
        <f t="shared" si="5"/>
        <v>CHQ</v>
      </c>
    </row>
    <row r="97">
      <c r="A97" s="8" t="s">
        <v>81</v>
      </c>
      <c r="B97" s="13" t="s">
        <v>25</v>
      </c>
      <c r="C97" s="13">
        <v>91600.0</v>
      </c>
      <c r="D97" s="14" t="str">
        <f t="shared" si="1"/>
        <v> VfS/EmailMarketing/20221219/Sales_60%/4564 </v>
      </c>
      <c r="E97" s="14" t="str">
        <f t="shared" si="2"/>
        <v>VfS/EmailMarketing/20221219/Sales_60%/4564</v>
      </c>
      <c r="F97" s="14" t="str">
        <f t="shared" si="3"/>
        <v>Vfs/Emailmarketing/20221219/Sales_60%/4564</v>
      </c>
      <c r="G97" s="14" t="str">
        <f>IFERROR(__xludf.DUMMYFUNCTION("split(F97,""/"")"),"Vfs")</f>
        <v>Vfs</v>
      </c>
      <c r="H97" s="14" t="str">
        <f>IFERROR(__xludf.DUMMYFUNCTION("""COMPUTED_VALUE"""),"Emailmarketing")</f>
        <v>Emailmarketing</v>
      </c>
      <c r="I97" s="14">
        <f>IFERROR(__xludf.DUMMYFUNCTION("""COMPUTED_VALUE"""),2.0221219E7)</f>
        <v>20221219</v>
      </c>
      <c r="J97" s="14" t="str">
        <f>IFERROR(__xludf.DUMMYFUNCTION("""COMPUTED_VALUE"""),"Sales_60%")</f>
        <v>Sales_60%</v>
      </c>
      <c r="K97" s="14">
        <f>IFERROR(__xludf.DUMMYFUNCTION("""COMPUTED_VALUE"""),4564.0)</f>
        <v>4564</v>
      </c>
      <c r="L97" s="14" t="str">
        <f t="shared" si="4"/>
        <v>Emailmarketing</v>
      </c>
      <c r="M97" s="14" t="str">
        <f t="shared" si="5"/>
        <v>VFS</v>
      </c>
    </row>
    <row r="98">
      <c r="A98" s="8" t="s">
        <v>113</v>
      </c>
      <c r="B98" s="13" t="s">
        <v>25</v>
      </c>
      <c r="C98" s="8">
        <v>16900.0</v>
      </c>
      <c r="D98" s="14" t="str">
        <f t="shared" si="1"/>
        <v> NEFT/SocialMedia/20221225/premium_quality_shoes/4565 </v>
      </c>
      <c r="E98" s="14" t="str">
        <f t="shared" si="2"/>
        <v>NEFT/SocialMedia/20221225/premium_quality_shoes/4565</v>
      </c>
      <c r="F98" s="14" t="str">
        <f t="shared" si="3"/>
        <v>Neft/Socialmedia/20221225/Premium_Quality_Shoes/4565</v>
      </c>
      <c r="G98" s="14" t="str">
        <f>IFERROR(__xludf.DUMMYFUNCTION("split(F98,""/"")"),"Neft")</f>
        <v>Neft</v>
      </c>
      <c r="H98" s="14" t="str">
        <f>IFERROR(__xludf.DUMMYFUNCTION("""COMPUTED_VALUE"""),"Socialmedia")</f>
        <v>Socialmedia</v>
      </c>
      <c r="I98" s="14">
        <f>IFERROR(__xludf.DUMMYFUNCTION("""COMPUTED_VALUE"""),2.0221225E7)</f>
        <v>20221225</v>
      </c>
      <c r="J98" s="14" t="str">
        <f>IFERROR(__xludf.DUMMYFUNCTION("""COMPUTED_VALUE"""),"Premium_Quality_Shoes")</f>
        <v>Premium_Quality_Shoes</v>
      </c>
      <c r="K98" s="14">
        <f>IFERROR(__xludf.DUMMYFUNCTION("""COMPUTED_VALUE"""),4565.0)</f>
        <v>4565</v>
      </c>
      <c r="L98" s="14" t="str">
        <f t="shared" si="4"/>
        <v>Socialmedia</v>
      </c>
      <c r="M98" s="14" t="str">
        <f t="shared" si="5"/>
        <v>NEFT</v>
      </c>
    </row>
    <row r="99">
      <c r="A99" s="8" t="s">
        <v>83</v>
      </c>
      <c r="B99" s="13" t="s">
        <v>25</v>
      </c>
      <c r="C99" s="13">
        <v>83500.0</v>
      </c>
      <c r="D99" s="14" t="str">
        <f t="shared" si="1"/>
        <v> CHQ/Offline &amp;/20221230/items_below_500/4566 </v>
      </c>
      <c r="E99" s="14" t="str">
        <f t="shared" si="2"/>
        <v>CHQ/Offline &amp;/20221230/items_below_500/4566</v>
      </c>
      <c r="F99" s="14" t="str">
        <f t="shared" si="3"/>
        <v>Chq/Offline &amp;/20221230/Items_Below_500/4566</v>
      </c>
      <c r="G99" s="14" t="str">
        <f>IFERROR(__xludf.DUMMYFUNCTION("split(F99,""/"")"),"Chq")</f>
        <v>Chq</v>
      </c>
      <c r="H99" s="14" t="str">
        <f>IFERROR(__xludf.DUMMYFUNCTION("""COMPUTED_VALUE"""),"Offline &amp;")</f>
        <v>Offline &amp;</v>
      </c>
      <c r="I99" s="14">
        <f>IFERROR(__xludf.DUMMYFUNCTION("""COMPUTED_VALUE"""),2.022123E7)</f>
        <v>20221230</v>
      </c>
      <c r="J99" s="14" t="str">
        <f>IFERROR(__xludf.DUMMYFUNCTION("""COMPUTED_VALUE"""),"Items_Below_500")</f>
        <v>Items_Below_500</v>
      </c>
      <c r="K99" s="14">
        <f>IFERROR(__xludf.DUMMYFUNCTION("""COMPUTED_VALUE"""),4566.0)</f>
        <v>4566</v>
      </c>
      <c r="L99" s="14" t="str">
        <f t="shared" si="4"/>
        <v>Offline</v>
      </c>
      <c r="M99" s="14" t="str">
        <f t="shared" si="5"/>
        <v>CHQ</v>
      </c>
    </row>
    <row r="100">
      <c r="A100" s="8" t="s">
        <v>114</v>
      </c>
      <c r="B100" s="13" t="s">
        <v>11</v>
      </c>
      <c r="C100" s="13">
        <v>46000.0</v>
      </c>
      <c r="D100" s="14" t="str">
        <f t="shared" si="1"/>
        <v> VfS/SearchEngine/20221007/buy_one_get_one/3455 </v>
      </c>
      <c r="E100" s="14" t="str">
        <f t="shared" si="2"/>
        <v>VfS/SearchEngine/20221007/buy_one_get_one/3455</v>
      </c>
      <c r="F100" s="14" t="str">
        <f t="shared" si="3"/>
        <v>Vfs/Searchengine/20221007/Buy_One_Get_One/3455</v>
      </c>
      <c r="G100" s="14" t="str">
        <f>IFERROR(__xludf.DUMMYFUNCTION("split(F100,""/"")"),"Vfs")</f>
        <v>Vfs</v>
      </c>
      <c r="H100" s="14" t="str">
        <f>IFERROR(__xludf.DUMMYFUNCTION("""COMPUTED_VALUE"""),"Searchengine")</f>
        <v>Searchengine</v>
      </c>
      <c r="I100" s="14">
        <f>IFERROR(__xludf.DUMMYFUNCTION("""COMPUTED_VALUE"""),2.0221007E7)</f>
        <v>20221007</v>
      </c>
      <c r="J100" s="14" t="str">
        <f>IFERROR(__xludf.DUMMYFUNCTION("""COMPUTED_VALUE"""),"Buy_One_Get_One")</f>
        <v>Buy_One_Get_One</v>
      </c>
      <c r="K100" s="14">
        <f>IFERROR(__xludf.DUMMYFUNCTION("""COMPUTED_VALUE"""),3455.0)</f>
        <v>3455</v>
      </c>
      <c r="L100" s="14" t="str">
        <f t="shared" si="4"/>
        <v>Searchengine</v>
      </c>
      <c r="M100" s="14" t="str">
        <f t="shared" si="5"/>
        <v>VFS</v>
      </c>
    </row>
    <row r="101">
      <c r="A101" s="8" t="s">
        <v>115</v>
      </c>
      <c r="B101" s="13" t="s">
        <v>25</v>
      </c>
      <c r="C101" s="13">
        <v>43600.0</v>
      </c>
      <c r="D101" s="14" t="str">
        <f t="shared" si="1"/>
        <v> VIN/SearchEngine/20221210/Jeans_under_999/5666 </v>
      </c>
      <c r="E101" s="14" t="str">
        <f t="shared" si="2"/>
        <v>VIN/SearchEngine/20221210/Jeans_under_999/5666</v>
      </c>
      <c r="F101" s="14" t="str">
        <f t="shared" si="3"/>
        <v>Vin/Searchengine/20221210/Jeans_Under_999/5666</v>
      </c>
      <c r="G101" s="14" t="str">
        <f>IFERROR(__xludf.DUMMYFUNCTION("split(F101,""/"")"),"Vin")</f>
        <v>Vin</v>
      </c>
      <c r="H101" s="14" t="str">
        <f>IFERROR(__xludf.DUMMYFUNCTION("""COMPUTED_VALUE"""),"Searchengine")</f>
        <v>Searchengine</v>
      </c>
      <c r="I101" s="14">
        <f>IFERROR(__xludf.DUMMYFUNCTION("""COMPUTED_VALUE"""),2.022121E7)</f>
        <v>20221210</v>
      </c>
      <c r="J101" s="14" t="str">
        <f>IFERROR(__xludf.DUMMYFUNCTION("""COMPUTED_VALUE"""),"Jeans_Under_999")</f>
        <v>Jeans_Under_999</v>
      </c>
      <c r="K101" s="14">
        <f>IFERROR(__xludf.DUMMYFUNCTION("""COMPUTED_VALUE"""),5666.0)</f>
        <v>5666</v>
      </c>
      <c r="L101" s="14" t="str">
        <f t="shared" si="4"/>
        <v>Searchengine</v>
      </c>
      <c r="M101" s="14" t="str">
        <f t="shared" si="5"/>
        <v>VIN</v>
      </c>
    </row>
    <row r="102">
      <c r="A102" s="8" t="s">
        <v>86</v>
      </c>
      <c r="B102" s="13" t="s">
        <v>11</v>
      </c>
      <c r="C102" s="13">
        <v>77400.0</v>
      </c>
      <c r="D102" s="14" t="str">
        <f t="shared" si="1"/>
        <v> NEFT/OnlineDisplay/20221015/premium_tshirt/5676 </v>
      </c>
      <c r="E102" s="14" t="str">
        <f t="shared" si="2"/>
        <v>NEFT/OnlineDisplay/20221015/premium_tshirt/5676</v>
      </c>
      <c r="F102" s="14" t="str">
        <f t="shared" si="3"/>
        <v>Neft/Onlinedisplay/20221015/Premium_Tshirt/5676</v>
      </c>
      <c r="G102" s="14" t="str">
        <f>IFERROR(__xludf.DUMMYFUNCTION("split(F102,""/"")"),"Neft")</f>
        <v>Neft</v>
      </c>
      <c r="H102" s="14" t="str">
        <f>IFERROR(__xludf.DUMMYFUNCTION("""COMPUTED_VALUE"""),"Onlinedisplay")</f>
        <v>Onlinedisplay</v>
      </c>
      <c r="I102" s="14">
        <f>IFERROR(__xludf.DUMMYFUNCTION("""COMPUTED_VALUE"""),2.0221015E7)</f>
        <v>20221015</v>
      </c>
      <c r="J102" s="14" t="str">
        <f>IFERROR(__xludf.DUMMYFUNCTION("""COMPUTED_VALUE"""),"Premium_Tshirt")</f>
        <v>Premium_Tshirt</v>
      </c>
      <c r="K102" s="14">
        <f>IFERROR(__xludf.DUMMYFUNCTION("""COMPUTED_VALUE"""),5676.0)</f>
        <v>5676</v>
      </c>
      <c r="L102" s="14" t="str">
        <f t="shared" si="4"/>
        <v>Onlinedisplay</v>
      </c>
      <c r="M102" s="14" t="str">
        <f t="shared" si="5"/>
        <v>NEFT</v>
      </c>
    </row>
    <row r="103">
      <c r="A103" s="8" t="s">
        <v>116</v>
      </c>
      <c r="B103" s="13" t="s">
        <v>11</v>
      </c>
      <c r="C103" s="13">
        <v>44900.0</v>
      </c>
      <c r="D103" s="14" t="str">
        <f t="shared" si="1"/>
        <v> CHQ/EmailMarketing &amp;/20221019/Sales_60%/4564 </v>
      </c>
      <c r="E103" s="14" t="str">
        <f t="shared" si="2"/>
        <v>CHQ/EmailMarketing &amp;/20221019/Sales_60%/4564</v>
      </c>
      <c r="F103" s="14" t="str">
        <f t="shared" si="3"/>
        <v>Chq/Emailmarketing &amp;/20221019/Sales_60%/4564</v>
      </c>
      <c r="G103" s="14" t="str">
        <f>IFERROR(__xludf.DUMMYFUNCTION("split(F103,""/"")"),"Chq")</f>
        <v>Chq</v>
      </c>
      <c r="H103" s="14" t="str">
        <f>IFERROR(__xludf.DUMMYFUNCTION("""COMPUTED_VALUE"""),"Emailmarketing &amp;")</f>
        <v>Emailmarketing &amp;</v>
      </c>
      <c r="I103" s="14">
        <f>IFERROR(__xludf.DUMMYFUNCTION("""COMPUTED_VALUE"""),2.0221019E7)</f>
        <v>20221019</v>
      </c>
      <c r="J103" s="14" t="str">
        <f>IFERROR(__xludf.DUMMYFUNCTION("""COMPUTED_VALUE"""),"Sales_60%")</f>
        <v>Sales_60%</v>
      </c>
      <c r="K103" s="14">
        <f>IFERROR(__xludf.DUMMYFUNCTION("""COMPUTED_VALUE"""),4564.0)</f>
        <v>4564</v>
      </c>
      <c r="L103" s="14" t="str">
        <f t="shared" si="4"/>
        <v>Emailmarketing</v>
      </c>
      <c r="M103" s="14" t="str">
        <f t="shared" si="5"/>
        <v>CHQ</v>
      </c>
    </row>
    <row r="104">
      <c r="A104" s="8" t="s">
        <v>88</v>
      </c>
      <c r="B104" s="13" t="s">
        <v>24</v>
      </c>
      <c r="C104" s="13">
        <v>62400.0</v>
      </c>
      <c r="D104" s="14" t="str">
        <f t="shared" si="1"/>
        <v> VfS/SocialMedia/20221101/premium_quality_shoes/4565 </v>
      </c>
      <c r="E104" s="14" t="str">
        <f t="shared" si="2"/>
        <v>VfS/SocialMedia/20221101/premium_quality_shoes/4565</v>
      </c>
      <c r="F104" s="14" t="str">
        <f t="shared" si="3"/>
        <v>Vfs/Socialmedia/20221101/Premium_Quality_Shoes/4565</v>
      </c>
      <c r="G104" s="14" t="str">
        <f>IFERROR(__xludf.DUMMYFUNCTION("split(F104,""/"")"),"Vfs")</f>
        <v>Vfs</v>
      </c>
      <c r="H104" s="14" t="str">
        <f>IFERROR(__xludf.DUMMYFUNCTION("""COMPUTED_VALUE"""),"Socialmedia")</f>
        <v>Socialmedia</v>
      </c>
      <c r="I104" s="14">
        <f>IFERROR(__xludf.DUMMYFUNCTION("""COMPUTED_VALUE"""),2.0221101E7)</f>
        <v>20221101</v>
      </c>
      <c r="J104" s="14" t="str">
        <f>IFERROR(__xludf.DUMMYFUNCTION("""COMPUTED_VALUE"""),"Premium_Quality_Shoes")</f>
        <v>Premium_Quality_Shoes</v>
      </c>
      <c r="K104" s="14">
        <f>IFERROR(__xludf.DUMMYFUNCTION("""COMPUTED_VALUE"""),4565.0)</f>
        <v>4565</v>
      </c>
      <c r="L104" s="14" t="str">
        <f t="shared" si="4"/>
        <v>Socialmedia</v>
      </c>
      <c r="M104" s="14" t="str">
        <f t="shared" si="5"/>
        <v>VFS</v>
      </c>
    </row>
    <row r="105">
      <c r="A105" s="8" t="s">
        <v>89</v>
      </c>
      <c r="B105" s="13" t="s">
        <v>11</v>
      </c>
      <c r="C105" s="13">
        <v>118400.0</v>
      </c>
      <c r="D105" s="14" t="str">
        <f t="shared" si="1"/>
        <v> VIN/OfflINe &amp;/20221026/items_below_500/4566 </v>
      </c>
      <c r="E105" s="14" t="str">
        <f t="shared" si="2"/>
        <v>VIN/OfflINe &amp;/20221026/items_below_500/4566</v>
      </c>
      <c r="F105" s="14" t="str">
        <f t="shared" si="3"/>
        <v>Vin/Offline &amp;/20221026/Items_Below_500/4566</v>
      </c>
      <c r="G105" s="14" t="str">
        <f>IFERROR(__xludf.DUMMYFUNCTION("split(F105,""/"")"),"Vin")</f>
        <v>Vin</v>
      </c>
      <c r="H105" s="14" t="str">
        <f>IFERROR(__xludf.DUMMYFUNCTION("""COMPUTED_VALUE"""),"Offline &amp;")</f>
        <v>Offline &amp;</v>
      </c>
      <c r="I105" s="14">
        <f>IFERROR(__xludf.DUMMYFUNCTION("""COMPUTED_VALUE"""),2.0221026E7)</f>
        <v>20221026</v>
      </c>
      <c r="J105" s="14" t="str">
        <f>IFERROR(__xludf.DUMMYFUNCTION("""COMPUTED_VALUE"""),"Items_Below_500")</f>
        <v>Items_Below_500</v>
      </c>
      <c r="K105" s="14">
        <f>IFERROR(__xludf.DUMMYFUNCTION("""COMPUTED_VALUE"""),4566.0)</f>
        <v>4566</v>
      </c>
      <c r="L105" s="14" t="str">
        <f t="shared" si="4"/>
        <v>Offline</v>
      </c>
      <c r="M105" s="14" t="str">
        <f t="shared" si="5"/>
        <v>VIN</v>
      </c>
    </row>
    <row r="106">
      <c r="A106" s="8" t="s">
        <v>117</v>
      </c>
      <c r="B106" s="13" t="s">
        <v>11</v>
      </c>
      <c r="C106" s="13">
        <v>45900.0</v>
      </c>
      <c r="D106" s="14" t="str">
        <f t="shared" si="1"/>
        <v> CHQ/OnlineDisplay/20221002/premium_tshirt/5676 </v>
      </c>
      <c r="E106" s="14" t="str">
        <f t="shared" si="2"/>
        <v>CHQ/OnlineDisplay/20221002/premium_tshirt/5676</v>
      </c>
      <c r="F106" s="14" t="str">
        <f t="shared" si="3"/>
        <v>Chq/Onlinedisplay/20221002/Premium_Tshirt/5676</v>
      </c>
      <c r="G106" s="14" t="str">
        <f>IFERROR(__xludf.DUMMYFUNCTION("split(F106,""/"")"),"Chq")</f>
        <v>Chq</v>
      </c>
      <c r="H106" s="14" t="str">
        <f>IFERROR(__xludf.DUMMYFUNCTION("""COMPUTED_VALUE"""),"Onlinedisplay")</f>
        <v>Onlinedisplay</v>
      </c>
      <c r="I106" s="14">
        <f>IFERROR(__xludf.DUMMYFUNCTION("""COMPUTED_VALUE"""),2.0221002E7)</f>
        <v>20221002</v>
      </c>
      <c r="J106" s="14" t="str">
        <f>IFERROR(__xludf.DUMMYFUNCTION("""COMPUTED_VALUE"""),"Premium_Tshirt")</f>
        <v>Premium_Tshirt</v>
      </c>
      <c r="K106" s="14">
        <f>IFERROR(__xludf.DUMMYFUNCTION("""COMPUTED_VALUE"""),5676.0)</f>
        <v>5676</v>
      </c>
      <c r="L106" s="14" t="str">
        <f t="shared" si="4"/>
        <v>Onlinedisplay</v>
      </c>
      <c r="M106" s="14" t="str">
        <f t="shared" si="5"/>
        <v>CHQ</v>
      </c>
    </row>
    <row r="107">
      <c r="A107" s="8" t="s">
        <v>118</v>
      </c>
      <c r="B107" s="13" t="s">
        <v>11</v>
      </c>
      <c r="C107" s="13">
        <v>71900.0</v>
      </c>
      <c r="D107" s="14" t="str">
        <f t="shared" si="1"/>
        <v> VfS/EmailMarketing/20221017/Sales_60%/4564 </v>
      </c>
      <c r="E107" s="14" t="str">
        <f t="shared" si="2"/>
        <v>VfS/EmailMarketing/20221017/Sales_60%/4564</v>
      </c>
      <c r="F107" s="14" t="str">
        <f t="shared" si="3"/>
        <v>Vfs/Emailmarketing/20221017/Sales_60%/4564</v>
      </c>
      <c r="G107" s="14" t="str">
        <f>IFERROR(__xludf.DUMMYFUNCTION("split(F107,""/"")"),"Vfs")</f>
        <v>Vfs</v>
      </c>
      <c r="H107" s="14" t="str">
        <f>IFERROR(__xludf.DUMMYFUNCTION("""COMPUTED_VALUE"""),"Emailmarketing")</f>
        <v>Emailmarketing</v>
      </c>
      <c r="I107" s="14">
        <f>IFERROR(__xludf.DUMMYFUNCTION("""COMPUTED_VALUE"""),2.0221017E7)</f>
        <v>20221017</v>
      </c>
      <c r="J107" s="14" t="str">
        <f>IFERROR(__xludf.DUMMYFUNCTION("""COMPUTED_VALUE"""),"Sales_60%")</f>
        <v>Sales_60%</v>
      </c>
      <c r="K107" s="14">
        <f>IFERROR(__xludf.DUMMYFUNCTION("""COMPUTED_VALUE"""),4564.0)</f>
        <v>4564</v>
      </c>
      <c r="L107" s="14" t="str">
        <f t="shared" si="4"/>
        <v>Emailmarketing</v>
      </c>
      <c r="M107" s="14" t="str">
        <f t="shared" si="5"/>
        <v>VFS</v>
      </c>
    </row>
    <row r="108">
      <c r="A108" s="8" t="s">
        <v>119</v>
      </c>
      <c r="B108" s="13" t="s">
        <v>25</v>
      </c>
      <c r="C108" s="13">
        <v>63800.0</v>
      </c>
      <c r="D108" s="14" t="str">
        <f t="shared" si="1"/>
        <v> NEFT/SocialMedia/20221205/premium_quality_shoes/4565 </v>
      </c>
      <c r="E108" s="14" t="str">
        <f t="shared" si="2"/>
        <v>NEFT/SocialMedia/20221205/premium_quality_shoes/4565</v>
      </c>
      <c r="F108" s="14" t="str">
        <f t="shared" si="3"/>
        <v>Neft/Socialmedia/20221205/Premium_Quality_Shoes/4565</v>
      </c>
      <c r="G108" s="14" t="str">
        <f>IFERROR(__xludf.DUMMYFUNCTION("split(F108,""/"")"),"Neft")</f>
        <v>Neft</v>
      </c>
      <c r="H108" s="14" t="str">
        <f>IFERROR(__xludf.DUMMYFUNCTION("""COMPUTED_VALUE"""),"Socialmedia")</f>
        <v>Socialmedia</v>
      </c>
      <c r="I108" s="14">
        <f>IFERROR(__xludf.DUMMYFUNCTION("""COMPUTED_VALUE"""),2.0221205E7)</f>
        <v>20221205</v>
      </c>
      <c r="J108" s="14" t="str">
        <f>IFERROR(__xludf.DUMMYFUNCTION("""COMPUTED_VALUE"""),"Premium_Quality_Shoes")</f>
        <v>Premium_Quality_Shoes</v>
      </c>
      <c r="K108" s="14">
        <f>IFERROR(__xludf.DUMMYFUNCTION("""COMPUTED_VALUE"""),4565.0)</f>
        <v>4565</v>
      </c>
      <c r="L108" s="14" t="str">
        <f t="shared" si="4"/>
        <v>Socialmedia</v>
      </c>
      <c r="M108" s="14" t="str">
        <f t="shared" si="5"/>
        <v>NEFT</v>
      </c>
    </row>
    <row r="109">
      <c r="A109" s="8" t="s">
        <v>120</v>
      </c>
      <c r="B109" s="13" t="s">
        <v>25</v>
      </c>
      <c r="C109" s="13">
        <v>63800.0</v>
      </c>
      <c r="D109" s="14" t="str">
        <f t="shared" si="1"/>
        <v> CHQ/Offline &amp;/20221208/items_below_500/4566 </v>
      </c>
      <c r="E109" s="14" t="str">
        <f t="shared" si="2"/>
        <v>CHQ/Offline &amp;/20221208/items_below_500/4566</v>
      </c>
      <c r="F109" s="14" t="str">
        <f t="shared" si="3"/>
        <v>Chq/Offline &amp;/20221208/Items_Below_500/4566</v>
      </c>
      <c r="G109" s="14" t="str">
        <f>IFERROR(__xludf.DUMMYFUNCTION("split(F109,""/"")"),"Chq")</f>
        <v>Chq</v>
      </c>
      <c r="H109" s="14" t="str">
        <f>IFERROR(__xludf.DUMMYFUNCTION("""COMPUTED_VALUE"""),"Offline &amp;")</f>
        <v>Offline &amp;</v>
      </c>
      <c r="I109" s="14">
        <f>IFERROR(__xludf.DUMMYFUNCTION("""COMPUTED_VALUE"""),2.0221208E7)</f>
        <v>20221208</v>
      </c>
      <c r="J109" s="14" t="str">
        <f>IFERROR(__xludf.DUMMYFUNCTION("""COMPUTED_VALUE"""),"Items_Below_500")</f>
        <v>Items_Below_500</v>
      </c>
      <c r="K109" s="14">
        <f>IFERROR(__xludf.DUMMYFUNCTION("""COMPUTED_VALUE"""),4566.0)</f>
        <v>4566</v>
      </c>
      <c r="L109" s="14" t="str">
        <f t="shared" si="4"/>
        <v>Offline</v>
      </c>
      <c r="M109" s="14" t="str">
        <f t="shared" si="5"/>
        <v>CHQ</v>
      </c>
    </row>
    <row r="110">
      <c r="A110" s="8" t="s">
        <v>121</v>
      </c>
      <c r="B110" s="13" t="s">
        <v>11</v>
      </c>
      <c r="C110" s="13">
        <v>80800.0</v>
      </c>
      <c r="D110" s="14" t="str">
        <f t="shared" si="1"/>
        <v> VfS/SocialMedia/20221011/buy_one_get_one/3455 </v>
      </c>
      <c r="E110" s="14" t="str">
        <f t="shared" si="2"/>
        <v>VfS/SocialMedia/20221011/buy_one_get_one/3455</v>
      </c>
      <c r="F110" s="14" t="str">
        <f t="shared" si="3"/>
        <v>Vfs/Socialmedia/20221011/Buy_One_Get_One/3455</v>
      </c>
      <c r="G110" s="14" t="str">
        <f>IFERROR(__xludf.DUMMYFUNCTION("split(F110,""/"")"),"Vfs")</f>
        <v>Vfs</v>
      </c>
      <c r="H110" s="14" t="str">
        <f>IFERROR(__xludf.DUMMYFUNCTION("""COMPUTED_VALUE"""),"Socialmedia")</f>
        <v>Socialmedia</v>
      </c>
      <c r="I110" s="14">
        <f>IFERROR(__xludf.DUMMYFUNCTION("""COMPUTED_VALUE"""),2.0221011E7)</f>
        <v>20221011</v>
      </c>
      <c r="J110" s="14" t="str">
        <f>IFERROR(__xludf.DUMMYFUNCTION("""COMPUTED_VALUE"""),"Buy_One_Get_One")</f>
        <v>Buy_One_Get_One</v>
      </c>
      <c r="K110" s="14">
        <f>IFERROR(__xludf.DUMMYFUNCTION("""COMPUTED_VALUE"""),3455.0)</f>
        <v>3455</v>
      </c>
      <c r="L110" s="14" t="str">
        <f t="shared" si="4"/>
        <v>Socialmedia</v>
      </c>
      <c r="M110" s="14" t="str">
        <f t="shared" si="5"/>
        <v>VFS</v>
      </c>
    </row>
    <row r="111">
      <c r="A111" s="8" t="s">
        <v>122</v>
      </c>
      <c r="B111" s="13" t="s">
        <v>24</v>
      </c>
      <c r="C111" s="13">
        <v>60500.0</v>
      </c>
      <c r="D111" s="14" t="str">
        <f t="shared" si="1"/>
        <v> VIN/SearchEngine/20221114/Jeans_under_999/5666 </v>
      </c>
      <c r="E111" s="14" t="str">
        <f t="shared" si="2"/>
        <v>VIN/SearchEngine/20221114/Jeans_under_999/5666</v>
      </c>
      <c r="F111" s="14" t="str">
        <f t="shared" si="3"/>
        <v>Vin/Searchengine/20221114/Jeans_Under_999/5666</v>
      </c>
      <c r="G111" s="14" t="str">
        <f>IFERROR(__xludf.DUMMYFUNCTION("split(F111,""/"")"),"Vin")</f>
        <v>Vin</v>
      </c>
      <c r="H111" s="14" t="str">
        <f>IFERROR(__xludf.DUMMYFUNCTION("""COMPUTED_VALUE"""),"Searchengine")</f>
        <v>Searchengine</v>
      </c>
      <c r="I111" s="14">
        <f>IFERROR(__xludf.DUMMYFUNCTION("""COMPUTED_VALUE"""),2.0221114E7)</f>
        <v>20221114</v>
      </c>
      <c r="J111" s="14" t="str">
        <f>IFERROR(__xludf.DUMMYFUNCTION("""COMPUTED_VALUE"""),"Jeans_Under_999")</f>
        <v>Jeans_Under_999</v>
      </c>
      <c r="K111" s="14">
        <f>IFERROR(__xludf.DUMMYFUNCTION("""COMPUTED_VALUE"""),5666.0)</f>
        <v>5666</v>
      </c>
      <c r="L111" s="14" t="str">
        <f t="shared" si="4"/>
        <v>Searchengine</v>
      </c>
      <c r="M111" s="14" t="str">
        <f t="shared" si="5"/>
        <v>VIN</v>
      </c>
    </row>
    <row r="112">
      <c r="A112" s="8" t="s">
        <v>123</v>
      </c>
      <c r="B112" s="13" t="s">
        <v>24</v>
      </c>
      <c r="C112" s="13">
        <v>65100.0</v>
      </c>
      <c r="D112" s="14" t="str">
        <f t="shared" si="1"/>
        <v> NEFT/OnlineDisplay/20221117/premium_tshirt/5676 </v>
      </c>
      <c r="E112" s="14" t="str">
        <f t="shared" si="2"/>
        <v>NEFT/OnlineDisplay/20221117/premium_tshirt/5676</v>
      </c>
      <c r="F112" s="14" t="str">
        <f t="shared" si="3"/>
        <v>Neft/Onlinedisplay/20221117/Premium_Tshirt/5676</v>
      </c>
      <c r="G112" s="14" t="str">
        <f>IFERROR(__xludf.DUMMYFUNCTION("split(F112,""/"")"),"Neft")</f>
        <v>Neft</v>
      </c>
      <c r="H112" s="14" t="str">
        <f>IFERROR(__xludf.DUMMYFUNCTION("""COMPUTED_VALUE"""),"Onlinedisplay")</f>
        <v>Onlinedisplay</v>
      </c>
      <c r="I112" s="14">
        <f>IFERROR(__xludf.DUMMYFUNCTION("""COMPUTED_VALUE"""),2.0221117E7)</f>
        <v>20221117</v>
      </c>
      <c r="J112" s="14" t="str">
        <f>IFERROR(__xludf.DUMMYFUNCTION("""COMPUTED_VALUE"""),"Premium_Tshirt")</f>
        <v>Premium_Tshirt</v>
      </c>
      <c r="K112" s="14">
        <f>IFERROR(__xludf.DUMMYFUNCTION("""COMPUTED_VALUE"""),5676.0)</f>
        <v>5676</v>
      </c>
      <c r="L112" s="14" t="str">
        <f t="shared" si="4"/>
        <v>Onlinedisplay</v>
      </c>
      <c r="M112" s="14" t="str">
        <f t="shared" si="5"/>
        <v>NEFT</v>
      </c>
    </row>
    <row r="113">
      <c r="A113" s="8" t="s">
        <v>124</v>
      </c>
      <c r="B113" s="13" t="s">
        <v>24</v>
      </c>
      <c r="C113" s="13">
        <v>56800.0</v>
      </c>
      <c r="D113" s="14" t="str">
        <f t="shared" si="1"/>
        <v> CHQ/EmailMarketing &amp;/20221120/Sales_60%/4564 </v>
      </c>
      <c r="E113" s="14" t="str">
        <f t="shared" si="2"/>
        <v>CHQ/EmailMarketing &amp;/20221120/Sales_60%/4564</v>
      </c>
      <c r="F113" s="14" t="str">
        <f t="shared" si="3"/>
        <v>Chq/Emailmarketing &amp;/20221120/Sales_60%/4564</v>
      </c>
      <c r="G113" s="14" t="str">
        <f>IFERROR(__xludf.DUMMYFUNCTION("split(F113,""/"")"),"Chq")</f>
        <v>Chq</v>
      </c>
      <c r="H113" s="14" t="str">
        <f>IFERROR(__xludf.DUMMYFUNCTION("""COMPUTED_VALUE"""),"Emailmarketing &amp;")</f>
        <v>Emailmarketing &amp;</v>
      </c>
      <c r="I113" s="14">
        <f>IFERROR(__xludf.DUMMYFUNCTION("""COMPUTED_VALUE"""),2.022112E7)</f>
        <v>20221120</v>
      </c>
      <c r="J113" s="14" t="str">
        <f>IFERROR(__xludf.DUMMYFUNCTION("""COMPUTED_VALUE"""),"Sales_60%")</f>
        <v>Sales_60%</v>
      </c>
      <c r="K113" s="14">
        <f>IFERROR(__xludf.DUMMYFUNCTION("""COMPUTED_VALUE"""),4564.0)</f>
        <v>4564</v>
      </c>
      <c r="L113" s="14" t="str">
        <f t="shared" si="4"/>
        <v>Emailmarketing</v>
      </c>
      <c r="M113" s="14" t="str">
        <f t="shared" si="5"/>
        <v>CHQ</v>
      </c>
    </row>
    <row r="114">
      <c r="A114" s="8" t="s">
        <v>111</v>
      </c>
      <c r="B114" s="13" t="s">
        <v>24</v>
      </c>
      <c r="C114" s="13">
        <v>87000.0</v>
      </c>
      <c r="D114" s="14" t="str">
        <f t="shared" si="1"/>
        <v> VfS/SocialMedia/20221123/premium_quality_shoes/4565 </v>
      </c>
      <c r="E114" s="14" t="str">
        <f t="shared" si="2"/>
        <v>VfS/SocialMedia/20221123/premium_quality_shoes/4565</v>
      </c>
      <c r="F114" s="14" t="str">
        <f t="shared" si="3"/>
        <v>Vfs/Socialmedia/20221123/Premium_Quality_Shoes/4565</v>
      </c>
      <c r="G114" s="14" t="str">
        <f>IFERROR(__xludf.DUMMYFUNCTION("split(F114,""/"")"),"Vfs")</f>
        <v>Vfs</v>
      </c>
      <c r="H114" s="14" t="str">
        <f>IFERROR(__xludf.DUMMYFUNCTION("""COMPUTED_VALUE"""),"Socialmedia")</f>
        <v>Socialmedia</v>
      </c>
      <c r="I114" s="14">
        <f>IFERROR(__xludf.DUMMYFUNCTION("""COMPUTED_VALUE"""),2.0221123E7)</f>
        <v>20221123</v>
      </c>
      <c r="J114" s="14" t="str">
        <f>IFERROR(__xludf.DUMMYFUNCTION("""COMPUTED_VALUE"""),"Premium_Quality_Shoes")</f>
        <v>Premium_Quality_Shoes</v>
      </c>
      <c r="K114" s="14">
        <f>IFERROR(__xludf.DUMMYFUNCTION("""COMPUTED_VALUE"""),4565.0)</f>
        <v>4565</v>
      </c>
      <c r="L114" s="14" t="str">
        <f t="shared" si="4"/>
        <v>Socialmedia</v>
      </c>
      <c r="M114" s="14" t="str">
        <f t="shared" si="5"/>
        <v>VFS</v>
      </c>
    </row>
    <row r="115">
      <c r="A115" s="8" t="s">
        <v>125</v>
      </c>
      <c r="B115" s="13" t="s">
        <v>24</v>
      </c>
      <c r="C115" s="8">
        <v>10750.0</v>
      </c>
      <c r="D115" s="14" t="str">
        <f t="shared" si="1"/>
        <v> VIN/OfflINe &amp;/20221126/items_below_500/4566 </v>
      </c>
      <c r="E115" s="14" t="str">
        <f t="shared" si="2"/>
        <v>VIN/OfflINe &amp;/20221126/items_below_500/4566</v>
      </c>
      <c r="F115" s="14" t="str">
        <f t="shared" si="3"/>
        <v>Vin/Offline &amp;/20221126/Items_Below_500/4566</v>
      </c>
      <c r="G115" s="14" t="str">
        <f>IFERROR(__xludf.DUMMYFUNCTION("split(F115,""/"")"),"Vin")</f>
        <v>Vin</v>
      </c>
      <c r="H115" s="14" t="str">
        <f>IFERROR(__xludf.DUMMYFUNCTION("""COMPUTED_VALUE"""),"Offline &amp;")</f>
        <v>Offline &amp;</v>
      </c>
      <c r="I115" s="14">
        <f>IFERROR(__xludf.DUMMYFUNCTION("""COMPUTED_VALUE"""),2.0221126E7)</f>
        <v>20221126</v>
      </c>
      <c r="J115" s="14" t="str">
        <f>IFERROR(__xludf.DUMMYFUNCTION("""COMPUTED_VALUE"""),"Items_Below_500")</f>
        <v>Items_Below_500</v>
      </c>
      <c r="K115" s="14">
        <f>IFERROR(__xludf.DUMMYFUNCTION("""COMPUTED_VALUE"""),4566.0)</f>
        <v>4566</v>
      </c>
      <c r="L115" s="14" t="str">
        <f t="shared" si="4"/>
        <v>Offline</v>
      </c>
      <c r="M115" s="14" t="str">
        <f t="shared" si="5"/>
        <v>VIN</v>
      </c>
    </row>
    <row r="116">
      <c r="A116" s="8" t="s">
        <v>126</v>
      </c>
      <c r="B116" s="13" t="s">
        <v>25</v>
      </c>
      <c r="C116" s="13">
        <v>27900.0</v>
      </c>
      <c r="D116" s="14" t="str">
        <f t="shared" si="1"/>
        <v> CHQ/OnlineDisplay/20221201/premium_tshirt/5676 </v>
      </c>
      <c r="E116" s="14" t="str">
        <f t="shared" si="2"/>
        <v>CHQ/OnlineDisplay/20221201/premium_tshirt/5676</v>
      </c>
      <c r="F116" s="14" t="str">
        <f t="shared" si="3"/>
        <v>Chq/Onlinedisplay/20221201/Premium_Tshirt/5676</v>
      </c>
      <c r="G116" s="14" t="str">
        <f>IFERROR(__xludf.DUMMYFUNCTION("split(F116,""/"")"),"Chq")</f>
        <v>Chq</v>
      </c>
      <c r="H116" s="14" t="str">
        <f>IFERROR(__xludf.DUMMYFUNCTION("""COMPUTED_VALUE"""),"Onlinedisplay")</f>
        <v>Onlinedisplay</v>
      </c>
      <c r="I116" s="14">
        <f>IFERROR(__xludf.DUMMYFUNCTION("""COMPUTED_VALUE"""),2.0221201E7)</f>
        <v>20221201</v>
      </c>
      <c r="J116" s="14" t="str">
        <f>IFERROR(__xludf.DUMMYFUNCTION("""COMPUTED_VALUE"""),"Premium_Tshirt")</f>
        <v>Premium_Tshirt</v>
      </c>
      <c r="K116" s="14">
        <f>IFERROR(__xludf.DUMMYFUNCTION("""COMPUTED_VALUE"""),5676.0)</f>
        <v>5676</v>
      </c>
      <c r="L116" s="14" t="str">
        <f t="shared" si="4"/>
        <v>Onlinedisplay</v>
      </c>
      <c r="M116" s="14" t="str">
        <f t="shared" si="5"/>
        <v>CHQ</v>
      </c>
    </row>
    <row r="117">
      <c r="A117" s="8" t="s">
        <v>127</v>
      </c>
      <c r="B117" s="13" t="s">
        <v>25</v>
      </c>
      <c r="C117" s="13">
        <v>28700.0</v>
      </c>
      <c r="D117" s="14" t="str">
        <f t="shared" si="1"/>
        <v> VfS/EmailMarketing/20221204/Sales_60%/4564 </v>
      </c>
      <c r="E117" s="14" t="str">
        <f t="shared" si="2"/>
        <v>VfS/EmailMarketing/20221204/Sales_60%/4564</v>
      </c>
      <c r="F117" s="14" t="str">
        <f t="shared" si="3"/>
        <v>Vfs/Emailmarketing/20221204/Sales_60%/4564</v>
      </c>
      <c r="G117" s="14" t="str">
        <f>IFERROR(__xludf.DUMMYFUNCTION("split(F117,""/"")"),"Vfs")</f>
        <v>Vfs</v>
      </c>
      <c r="H117" s="14" t="str">
        <f>IFERROR(__xludf.DUMMYFUNCTION("""COMPUTED_VALUE"""),"Emailmarketing")</f>
        <v>Emailmarketing</v>
      </c>
      <c r="I117" s="14">
        <f>IFERROR(__xludf.DUMMYFUNCTION("""COMPUTED_VALUE"""),2.0221204E7)</f>
        <v>20221204</v>
      </c>
      <c r="J117" s="14" t="str">
        <f>IFERROR(__xludf.DUMMYFUNCTION("""COMPUTED_VALUE"""),"Sales_60%")</f>
        <v>Sales_60%</v>
      </c>
      <c r="K117" s="14">
        <f>IFERROR(__xludf.DUMMYFUNCTION("""COMPUTED_VALUE"""),4564.0)</f>
        <v>4564</v>
      </c>
      <c r="L117" s="14" t="str">
        <f t="shared" si="4"/>
        <v>Emailmarketing</v>
      </c>
      <c r="M117" s="14" t="str">
        <f t="shared" si="5"/>
        <v>VFS</v>
      </c>
    </row>
    <row r="118">
      <c r="A118" s="8" t="s">
        <v>128</v>
      </c>
      <c r="B118" s="13" t="s">
        <v>25</v>
      </c>
      <c r="C118" s="13">
        <v>40400.0</v>
      </c>
      <c r="D118" s="14" t="str">
        <f t="shared" si="1"/>
        <v> NEFT/SocialMedia/20221207/premium_quality_shoes/4565 </v>
      </c>
      <c r="E118" s="14" t="str">
        <f t="shared" si="2"/>
        <v>NEFT/SocialMedia/20221207/premium_quality_shoes/4565</v>
      </c>
      <c r="F118" s="14" t="str">
        <f t="shared" si="3"/>
        <v>Neft/Socialmedia/20221207/Premium_Quality_Shoes/4565</v>
      </c>
      <c r="G118" s="14" t="str">
        <f>IFERROR(__xludf.DUMMYFUNCTION("split(F118,""/"")"),"Neft")</f>
        <v>Neft</v>
      </c>
      <c r="H118" s="14" t="str">
        <f>IFERROR(__xludf.DUMMYFUNCTION("""COMPUTED_VALUE"""),"Socialmedia")</f>
        <v>Socialmedia</v>
      </c>
      <c r="I118" s="14">
        <f>IFERROR(__xludf.DUMMYFUNCTION("""COMPUTED_VALUE"""),2.0221207E7)</f>
        <v>20221207</v>
      </c>
      <c r="J118" s="14" t="str">
        <f>IFERROR(__xludf.DUMMYFUNCTION("""COMPUTED_VALUE"""),"Premium_Quality_Shoes")</f>
        <v>Premium_Quality_Shoes</v>
      </c>
      <c r="K118" s="14">
        <f>IFERROR(__xludf.DUMMYFUNCTION("""COMPUTED_VALUE"""),4565.0)</f>
        <v>4565</v>
      </c>
      <c r="L118" s="14" t="str">
        <f t="shared" si="4"/>
        <v>Socialmedia</v>
      </c>
      <c r="M118" s="14" t="str">
        <f t="shared" si="5"/>
        <v>NEFT</v>
      </c>
    </row>
    <row r="119">
      <c r="A119" s="8" t="s">
        <v>129</v>
      </c>
      <c r="B119" s="13" t="s">
        <v>25</v>
      </c>
      <c r="C119" s="13">
        <v>98300.0</v>
      </c>
      <c r="D119" s="14" t="str">
        <f t="shared" si="1"/>
        <v> CHQ/Offline &amp;/20221210/items_below_500/4566 </v>
      </c>
      <c r="E119" s="14" t="str">
        <f t="shared" si="2"/>
        <v>CHQ/Offline &amp;/20221210/items_below_500/4566</v>
      </c>
      <c r="F119" s="14" t="str">
        <f t="shared" si="3"/>
        <v>Chq/Offline &amp;/20221210/Items_Below_500/4566</v>
      </c>
      <c r="G119" s="14" t="str">
        <f>IFERROR(__xludf.DUMMYFUNCTION("split(F119,""/"")"),"Chq")</f>
        <v>Chq</v>
      </c>
      <c r="H119" s="14" t="str">
        <f>IFERROR(__xludf.DUMMYFUNCTION("""COMPUTED_VALUE"""),"Offline &amp;")</f>
        <v>Offline &amp;</v>
      </c>
      <c r="I119" s="14">
        <f>IFERROR(__xludf.DUMMYFUNCTION("""COMPUTED_VALUE"""),2.022121E7)</f>
        <v>20221210</v>
      </c>
      <c r="J119" s="14" t="str">
        <f>IFERROR(__xludf.DUMMYFUNCTION("""COMPUTED_VALUE"""),"Items_Below_500")</f>
        <v>Items_Below_500</v>
      </c>
      <c r="K119" s="14">
        <f>IFERROR(__xludf.DUMMYFUNCTION("""COMPUTED_VALUE"""),4566.0)</f>
        <v>4566</v>
      </c>
      <c r="L119" s="14" t="str">
        <f t="shared" si="4"/>
        <v>Offline</v>
      </c>
      <c r="M119" s="14" t="str">
        <f t="shared" si="5"/>
        <v>CHQ</v>
      </c>
    </row>
    <row r="120">
      <c r="A120" s="8" t="s">
        <v>130</v>
      </c>
      <c r="B120" s="13" t="s">
        <v>25</v>
      </c>
      <c r="C120" s="13">
        <v>76000.0</v>
      </c>
      <c r="D120" s="14" t="str">
        <f t="shared" si="1"/>
        <v> VfS/AffiliateLink/20221213/buy_one_get_one/3455 </v>
      </c>
      <c r="E120" s="14" t="str">
        <f t="shared" si="2"/>
        <v>VfS/AffiliateLink/20221213/buy_one_get_one/3455</v>
      </c>
      <c r="F120" s="14" t="str">
        <f t="shared" si="3"/>
        <v>Vfs/Affiliatelink/20221213/Buy_One_Get_One/3455</v>
      </c>
      <c r="G120" s="14" t="str">
        <f>IFERROR(__xludf.DUMMYFUNCTION("split(F120,""/"")"),"Vfs")</f>
        <v>Vfs</v>
      </c>
      <c r="H120" s="14" t="str">
        <f>IFERROR(__xludf.DUMMYFUNCTION("""COMPUTED_VALUE"""),"Affiliatelink")</f>
        <v>Affiliatelink</v>
      </c>
      <c r="I120" s="14">
        <f>IFERROR(__xludf.DUMMYFUNCTION("""COMPUTED_VALUE"""),2.0221213E7)</f>
        <v>20221213</v>
      </c>
      <c r="J120" s="14" t="str">
        <f>IFERROR(__xludf.DUMMYFUNCTION("""COMPUTED_VALUE"""),"Buy_One_Get_One")</f>
        <v>Buy_One_Get_One</v>
      </c>
      <c r="K120" s="14">
        <f>IFERROR(__xludf.DUMMYFUNCTION("""COMPUTED_VALUE"""),3455.0)</f>
        <v>3455</v>
      </c>
      <c r="L120" s="14" t="str">
        <f t="shared" si="4"/>
        <v>Affiliatelink</v>
      </c>
      <c r="M120" s="14" t="str">
        <f t="shared" si="5"/>
        <v>VFS</v>
      </c>
    </row>
    <row r="121">
      <c r="A121" s="8" t="s">
        <v>131</v>
      </c>
      <c r="B121" s="13" t="s">
        <v>25</v>
      </c>
      <c r="C121" s="13">
        <v>105600.0</v>
      </c>
      <c r="D121" s="14" t="str">
        <f t="shared" si="1"/>
        <v> VIN/SearchEngine/20221216/Jeans_under_999/5666 </v>
      </c>
      <c r="E121" s="14" t="str">
        <f t="shared" si="2"/>
        <v>VIN/SearchEngine/20221216/Jeans_under_999/5666</v>
      </c>
      <c r="F121" s="14" t="str">
        <f t="shared" si="3"/>
        <v>Vin/Searchengine/20221216/Jeans_Under_999/5666</v>
      </c>
      <c r="G121" s="14" t="str">
        <f>IFERROR(__xludf.DUMMYFUNCTION("split(F121,""/"")"),"Vin")</f>
        <v>Vin</v>
      </c>
      <c r="H121" s="14" t="str">
        <f>IFERROR(__xludf.DUMMYFUNCTION("""COMPUTED_VALUE"""),"Searchengine")</f>
        <v>Searchengine</v>
      </c>
      <c r="I121" s="14">
        <f>IFERROR(__xludf.DUMMYFUNCTION("""COMPUTED_VALUE"""),2.0221216E7)</f>
        <v>20221216</v>
      </c>
      <c r="J121" s="14" t="str">
        <f>IFERROR(__xludf.DUMMYFUNCTION("""COMPUTED_VALUE"""),"Jeans_Under_999")</f>
        <v>Jeans_Under_999</v>
      </c>
      <c r="K121" s="14">
        <f>IFERROR(__xludf.DUMMYFUNCTION("""COMPUTED_VALUE"""),5666.0)</f>
        <v>5666</v>
      </c>
      <c r="L121" s="14" t="str">
        <f t="shared" si="4"/>
        <v>Searchengine</v>
      </c>
      <c r="M121" s="14" t="str">
        <f t="shared" si="5"/>
        <v>VIN</v>
      </c>
    </row>
    <row r="122">
      <c r="A122" s="8" t="s">
        <v>132</v>
      </c>
      <c r="B122" s="13" t="s">
        <v>25</v>
      </c>
      <c r="C122" s="13">
        <v>58900.0</v>
      </c>
      <c r="D122" s="14" t="str">
        <f t="shared" si="1"/>
        <v> NEFT/OnlineDisplay/20221219/premium_tshirt/5676 </v>
      </c>
      <c r="E122" s="14" t="str">
        <f t="shared" si="2"/>
        <v>NEFT/OnlineDisplay/20221219/premium_tshirt/5676</v>
      </c>
      <c r="F122" s="14" t="str">
        <f t="shared" si="3"/>
        <v>Neft/Onlinedisplay/20221219/Premium_Tshirt/5676</v>
      </c>
      <c r="G122" s="14" t="str">
        <f>IFERROR(__xludf.DUMMYFUNCTION("split(F122,""/"")"),"Neft")</f>
        <v>Neft</v>
      </c>
      <c r="H122" s="14" t="str">
        <f>IFERROR(__xludf.DUMMYFUNCTION("""COMPUTED_VALUE"""),"Onlinedisplay")</f>
        <v>Onlinedisplay</v>
      </c>
      <c r="I122" s="14">
        <f>IFERROR(__xludf.DUMMYFUNCTION("""COMPUTED_VALUE"""),2.0221219E7)</f>
        <v>20221219</v>
      </c>
      <c r="J122" s="14" t="str">
        <f>IFERROR(__xludf.DUMMYFUNCTION("""COMPUTED_VALUE"""),"Premium_Tshirt")</f>
        <v>Premium_Tshirt</v>
      </c>
      <c r="K122" s="14">
        <f>IFERROR(__xludf.DUMMYFUNCTION("""COMPUTED_VALUE"""),5676.0)</f>
        <v>5676</v>
      </c>
      <c r="L122" s="14" t="str">
        <f t="shared" si="4"/>
        <v>Onlinedisplay</v>
      </c>
      <c r="M122" s="14" t="str">
        <f t="shared" si="5"/>
        <v>NEFT</v>
      </c>
    </row>
    <row r="123">
      <c r="A123" s="8" t="s">
        <v>133</v>
      </c>
      <c r="B123" s="13" t="s">
        <v>25</v>
      </c>
      <c r="C123" s="13">
        <v>62000.0</v>
      </c>
      <c r="D123" s="14" t="str">
        <f t="shared" si="1"/>
        <v> CHQ/EmailMarketing &amp;/20221222/Sales_60%/4564 </v>
      </c>
      <c r="E123" s="14" t="str">
        <f t="shared" si="2"/>
        <v>CHQ/EmailMarketing &amp;/20221222/Sales_60%/4564</v>
      </c>
      <c r="F123" s="14" t="str">
        <f t="shared" si="3"/>
        <v>Chq/Emailmarketing &amp;/20221222/Sales_60%/4564</v>
      </c>
      <c r="G123" s="14" t="str">
        <f>IFERROR(__xludf.DUMMYFUNCTION("split(F123,""/"")"),"Chq")</f>
        <v>Chq</v>
      </c>
      <c r="H123" s="14" t="str">
        <f>IFERROR(__xludf.DUMMYFUNCTION("""COMPUTED_VALUE"""),"Emailmarketing &amp;")</f>
        <v>Emailmarketing &amp;</v>
      </c>
      <c r="I123" s="14">
        <f>IFERROR(__xludf.DUMMYFUNCTION("""COMPUTED_VALUE"""),2.0221222E7)</f>
        <v>20221222</v>
      </c>
      <c r="J123" s="14" t="str">
        <f>IFERROR(__xludf.DUMMYFUNCTION("""COMPUTED_VALUE"""),"Sales_60%")</f>
        <v>Sales_60%</v>
      </c>
      <c r="K123" s="14">
        <f>IFERROR(__xludf.DUMMYFUNCTION("""COMPUTED_VALUE"""),4564.0)</f>
        <v>4564</v>
      </c>
      <c r="L123" s="14" t="str">
        <f t="shared" si="4"/>
        <v>Emailmarketing</v>
      </c>
      <c r="M123" s="14" t="str">
        <f t="shared" si="5"/>
        <v>CHQ</v>
      </c>
    </row>
    <row r="124">
      <c r="A124" s="8" t="s">
        <v>134</v>
      </c>
      <c r="B124" s="13" t="s">
        <v>25</v>
      </c>
      <c r="C124" s="13">
        <v>39300.0</v>
      </c>
      <c r="D124" s="14" t="str">
        <f t="shared" si="1"/>
        <v> VfS/SocialMedia/20221225/premium_quality_shoes/4565 </v>
      </c>
      <c r="E124" s="14" t="str">
        <f t="shared" si="2"/>
        <v>VfS/SocialMedia/20221225/premium_quality_shoes/4565</v>
      </c>
      <c r="F124" s="14" t="str">
        <f t="shared" si="3"/>
        <v>Vfs/Socialmedia/20221225/Premium_Quality_Shoes/4565</v>
      </c>
      <c r="G124" s="14" t="str">
        <f>IFERROR(__xludf.DUMMYFUNCTION("split(F124,""/"")"),"Vfs")</f>
        <v>Vfs</v>
      </c>
      <c r="H124" s="14" t="str">
        <f>IFERROR(__xludf.DUMMYFUNCTION("""COMPUTED_VALUE"""),"Socialmedia")</f>
        <v>Socialmedia</v>
      </c>
      <c r="I124" s="14">
        <f>IFERROR(__xludf.DUMMYFUNCTION("""COMPUTED_VALUE"""),2.0221225E7)</f>
        <v>20221225</v>
      </c>
      <c r="J124" s="14" t="str">
        <f>IFERROR(__xludf.DUMMYFUNCTION("""COMPUTED_VALUE"""),"Premium_Quality_Shoes")</f>
        <v>Premium_Quality_Shoes</v>
      </c>
      <c r="K124" s="14">
        <f>IFERROR(__xludf.DUMMYFUNCTION("""COMPUTED_VALUE"""),4565.0)</f>
        <v>4565</v>
      </c>
      <c r="L124" s="14" t="str">
        <f t="shared" si="4"/>
        <v>Socialmedia</v>
      </c>
      <c r="M124" s="14" t="str">
        <f t="shared" si="5"/>
        <v>VFS</v>
      </c>
    </row>
    <row r="125">
      <c r="A125" s="8" t="s">
        <v>135</v>
      </c>
      <c r="B125" s="13" t="s">
        <v>25</v>
      </c>
      <c r="C125" s="13">
        <v>92400.0</v>
      </c>
      <c r="D125" s="14" t="str">
        <f t="shared" si="1"/>
        <v> VIN/OfflINe &amp;/20221228/items_below_500/4566 </v>
      </c>
      <c r="E125" s="14" t="str">
        <f t="shared" si="2"/>
        <v>VIN/OfflINe &amp;/20221228/items_below_500/4566</v>
      </c>
      <c r="F125" s="14" t="str">
        <f t="shared" si="3"/>
        <v>Vin/Offline &amp;/20221228/Items_Below_500/4566</v>
      </c>
      <c r="G125" s="14" t="str">
        <f>IFERROR(__xludf.DUMMYFUNCTION("split(F125,""/"")"),"Vin")</f>
        <v>Vin</v>
      </c>
      <c r="H125" s="14" t="str">
        <f>IFERROR(__xludf.DUMMYFUNCTION("""COMPUTED_VALUE"""),"Offline &amp;")</f>
        <v>Offline &amp;</v>
      </c>
      <c r="I125" s="14">
        <f>IFERROR(__xludf.DUMMYFUNCTION("""COMPUTED_VALUE"""),2.0221228E7)</f>
        <v>20221228</v>
      </c>
      <c r="J125" s="14" t="str">
        <f>IFERROR(__xludf.DUMMYFUNCTION("""COMPUTED_VALUE"""),"Items_Below_500")</f>
        <v>Items_Below_500</v>
      </c>
      <c r="K125" s="14">
        <f>IFERROR(__xludf.DUMMYFUNCTION("""COMPUTED_VALUE"""),4566.0)</f>
        <v>4566</v>
      </c>
      <c r="L125" s="14" t="str">
        <f t="shared" si="4"/>
        <v>Offline</v>
      </c>
      <c r="M125" s="14" t="str">
        <f t="shared" si="5"/>
        <v>VIN</v>
      </c>
    </row>
    <row r="126">
      <c r="A126" s="8" t="s">
        <v>136</v>
      </c>
      <c r="B126" s="13" t="s">
        <v>11</v>
      </c>
      <c r="C126" s="13">
        <v>82800.0</v>
      </c>
      <c r="D126" s="14" t="str">
        <f t="shared" si="1"/>
        <v> CHQ/OnlineDisplay/20221001/premium_tshirt/5676 </v>
      </c>
      <c r="E126" s="14" t="str">
        <f t="shared" si="2"/>
        <v>CHQ/OnlineDisplay/20221001/premium_tshirt/5676</v>
      </c>
      <c r="F126" s="14" t="str">
        <f t="shared" si="3"/>
        <v>Chq/Onlinedisplay/20221001/Premium_Tshirt/5676</v>
      </c>
      <c r="G126" s="14" t="str">
        <f>IFERROR(__xludf.DUMMYFUNCTION("split(F126,""/"")"),"Chq")</f>
        <v>Chq</v>
      </c>
      <c r="H126" s="14" t="str">
        <f>IFERROR(__xludf.DUMMYFUNCTION("""COMPUTED_VALUE"""),"Onlinedisplay")</f>
        <v>Onlinedisplay</v>
      </c>
      <c r="I126" s="14">
        <f>IFERROR(__xludf.DUMMYFUNCTION("""COMPUTED_VALUE"""),2.0221001E7)</f>
        <v>20221001</v>
      </c>
      <c r="J126" s="14" t="str">
        <f>IFERROR(__xludf.DUMMYFUNCTION("""COMPUTED_VALUE"""),"Premium_Tshirt")</f>
        <v>Premium_Tshirt</v>
      </c>
      <c r="K126" s="14">
        <f>IFERROR(__xludf.DUMMYFUNCTION("""COMPUTED_VALUE"""),5676.0)</f>
        <v>5676</v>
      </c>
      <c r="L126" s="14" t="str">
        <f t="shared" si="4"/>
        <v>Onlinedisplay</v>
      </c>
      <c r="M126" s="14" t="str">
        <f t="shared" si="5"/>
        <v>CHQ</v>
      </c>
    </row>
    <row r="127">
      <c r="A127" s="8" t="s">
        <v>137</v>
      </c>
      <c r="B127" s="13" t="s">
        <v>11</v>
      </c>
      <c r="C127" s="13">
        <v>82000.0</v>
      </c>
      <c r="D127" s="14" t="str">
        <f t="shared" si="1"/>
        <v> VfS/EmailMarketing/20221004/Sales_60%/4564 </v>
      </c>
      <c r="E127" s="14" t="str">
        <f t="shared" si="2"/>
        <v>VfS/EmailMarketing/20221004/Sales_60%/4564</v>
      </c>
      <c r="F127" s="14" t="str">
        <f t="shared" si="3"/>
        <v>Vfs/Emailmarketing/20221004/Sales_60%/4564</v>
      </c>
      <c r="G127" s="14" t="str">
        <f>IFERROR(__xludf.DUMMYFUNCTION("split(F127,""/"")"),"Vfs")</f>
        <v>Vfs</v>
      </c>
      <c r="H127" s="14" t="str">
        <f>IFERROR(__xludf.DUMMYFUNCTION("""COMPUTED_VALUE"""),"Emailmarketing")</f>
        <v>Emailmarketing</v>
      </c>
      <c r="I127" s="14">
        <f>IFERROR(__xludf.DUMMYFUNCTION("""COMPUTED_VALUE"""),2.0221004E7)</f>
        <v>20221004</v>
      </c>
      <c r="J127" s="14" t="str">
        <f>IFERROR(__xludf.DUMMYFUNCTION("""COMPUTED_VALUE"""),"Sales_60%")</f>
        <v>Sales_60%</v>
      </c>
      <c r="K127" s="14">
        <f>IFERROR(__xludf.DUMMYFUNCTION("""COMPUTED_VALUE"""),4564.0)</f>
        <v>4564</v>
      </c>
      <c r="L127" s="14" t="str">
        <f t="shared" si="4"/>
        <v>Emailmarketing</v>
      </c>
      <c r="M127" s="14" t="str">
        <f t="shared" si="5"/>
        <v>VFS</v>
      </c>
    </row>
    <row r="128">
      <c r="A128" s="8" t="s">
        <v>138</v>
      </c>
      <c r="B128" s="13" t="s">
        <v>11</v>
      </c>
      <c r="C128" s="13">
        <v>86000.0</v>
      </c>
      <c r="D128" s="14" t="str">
        <f t="shared" si="1"/>
        <v> NEFT/SocialMedia/20221007/premium_quality_shoes/4565 </v>
      </c>
      <c r="E128" s="14" t="str">
        <f t="shared" si="2"/>
        <v>NEFT/SocialMedia/20221007/premium_quality_shoes/4565</v>
      </c>
      <c r="F128" s="14" t="str">
        <f t="shared" si="3"/>
        <v>Neft/Socialmedia/20221007/Premium_Quality_Shoes/4565</v>
      </c>
      <c r="G128" s="14" t="str">
        <f>IFERROR(__xludf.DUMMYFUNCTION("split(F128,""/"")"),"Neft")</f>
        <v>Neft</v>
      </c>
      <c r="H128" s="14" t="str">
        <f>IFERROR(__xludf.DUMMYFUNCTION("""COMPUTED_VALUE"""),"Socialmedia")</f>
        <v>Socialmedia</v>
      </c>
      <c r="I128" s="14">
        <f>IFERROR(__xludf.DUMMYFUNCTION("""COMPUTED_VALUE"""),2.0221007E7)</f>
        <v>20221007</v>
      </c>
      <c r="J128" s="14" t="str">
        <f>IFERROR(__xludf.DUMMYFUNCTION("""COMPUTED_VALUE"""),"Premium_Quality_Shoes")</f>
        <v>Premium_Quality_Shoes</v>
      </c>
      <c r="K128" s="14">
        <f>IFERROR(__xludf.DUMMYFUNCTION("""COMPUTED_VALUE"""),4565.0)</f>
        <v>4565</v>
      </c>
      <c r="L128" s="14" t="str">
        <f t="shared" si="4"/>
        <v>Socialmedia</v>
      </c>
      <c r="M128" s="14" t="str">
        <f t="shared" si="5"/>
        <v>NEFT</v>
      </c>
    </row>
    <row r="129">
      <c r="A129" s="8" t="s">
        <v>139</v>
      </c>
      <c r="B129" s="13" t="s">
        <v>11</v>
      </c>
      <c r="C129" s="8">
        <v>16000.0</v>
      </c>
      <c r="D129" s="14" t="str">
        <f t="shared" si="1"/>
        <v> CHQ/Offline &amp;/20221010/items_below_500/4566 </v>
      </c>
      <c r="E129" s="14" t="str">
        <f t="shared" si="2"/>
        <v>CHQ/Offline &amp;/20221010/items_below_500/4566</v>
      </c>
      <c r="F129" s="14" t="str">
        <f t="shared" si="3"/>
        <v>Chq/Offline &amp;/20221010/Items_Below_500/4566</v>
      </c>
      <c r="G129" s="14" t="str">
        <f>IFERROR(__xludf.DUMMYFUNCTION("split(F129,""/"")"),"Chq")</f>
        <v>Chq</v>
      </c>
      <c r="H129" s="14" t="str">
        <f>IFERROR(__xludf.DUMMYFUNCTION("""COMPUTED_VALUE"""),"Offline &amp;")</f>
        <v>Offline &amp;</v>
      </c>
      <c r="I129" s="14">
        <f>IFERROR(__xludf.DUMMYFUNCTION("""COMPUTED_VALUE"""),2.022101E7)</f>
        <v>20221010</v>
      </c>
      <c r="J129" s="14" t="str">
        <f>IFERROR(__xludf.DUMMYFUNCTION("""COMPUTED_VALUE"""),"Items_Below_500")</f>
        <v>Items_Below_500</v>
      </c>
      <c r="K129" s="14">
        <f>IFERROR(__xludf.DUMMYFUNCTION("""COMPUTED_VALUE"""),4566.0)</f>
        <v>4566</v>
      </c>
      <c r="L129" s="14" t="str">
        <f t="shared" si="4"/>
        <v>Offline</v>
      </c>
      <c r="M129" s="14" t="str">
        <f t="shared" si="5"/>
        <v>CHQ</v>
      </c>
    </row>
    <row r="130">
      <c r="A130" s="8" t="s">
        <v>140</v>
      </c>
      <c r="B130" s="13" t="s">
        <v>11</v>
      </c>
      <c r="C130" s="13">
        <v>39100.0</v>
      </c>
      <c r="D130" s="14" t="str">
        <f t="shared" si="1"/>
        <v> VfS/Offline/20221013/buy_one_get_one/3455 </v>
      </c>
      <c r="E130" s="14" t="str">
        <f t="shared" si="2"/>
        <v>VfS/Offline/20221013/buy_one_get_one/3455</v>
      </c>
      <c r="F130" s="14" t="str">
        <f t="shared" si="3"/>
        <v>Vfs/Offline/20221013/Buy_One_Get_One/3455</v>
      </c>
      <c r="G130" s="14" t="str">
        <f>IFERROR(__xludf.DUMMYFUNCTION("split(F130,""/"")"),"Vfs")</f>
        <v>Vfs</v>
      </c>
      <c r="H130" s="14" t="str">
        <f>IFERROR(__xludf.DUMMYFUNCTION("""COMPUTED_VALUE"""),"Offline")</f>
        <v>Offline</v>
      </c>
      <c r="I130" s="14">
        <f>IFERROR(__xludf.DUMMYFUNCTION("""COMPUTED_VALUE"""),2.0221013E7)</f>
        <v>20221013</v>
      </c>
      <c r="J130" s="14" t="str">
        <f>IFERROR(__xludf.DUMMYFUNCTION("""COMPUTED_VALUE"""),"Buy_One_Get_One")</f>
        <v>Buy_One_Get_One</v>
      </c>
      <c r="K130" s="14">
        <f>IFERROR(__xludf.DUMMYFUNCTION("""COMPUTED_VALUE"""),3455.0)</f>
        <v>3455</v>
      </c>
      <c r="L130" s="14" t="str">
        <f t="shared" si="4"/>
        <v>Offline</v>
      </c>
      <c r="M130" s="14" t="str">
        <f t="shared" si="5"/>
        <v>VFS</v>
      </c>
    </row>
    <row r="131">
      <c r="A131" s="8" t="s">
        <v>141</v>
      </c>
      <c r="B131" s="13" t="s">
        <v>11</v>
      </c>
      <c r="C131" s="13">
        <v>45900.0</v>
      </c>
      <c r="D131" s="14" t="str">
        <f t="shared" si="1"/>
        <v> VIN/SearchEngine/20221016/Jeans_under_999/5666 </v>
      </c>
      <c r="E131" s="14" t="str">
        <f t="shared" si="2"/>
        <v>VIN/SearchEngine/20221016/Jeans_under_999/5666</v>
      </c>
      <c r="F131" s="14" t="str">
        <f t="shared" si="3"/>
        <v>Vin/Searchengine/20221016/Jeans_Under_999/5666</v>
      </c>
      <c r="G131" s="14" t="str">
        <f>IFERROR(__xludf.DUMMYFUNCTION("split(F131,""/"")"),"Vin")</f>
        <v>Vin</v>
      </c>
      <c r="H131" s="14" t="str">
        <f>IFERROR(__xludf.DUMMYFUNCTION("""COMPUTED_VALUE"""),"Searchengine")</f>
        <v>Searchengine</v>
      </c>
      <c r="I131" s="14">
        <f>IFERROR(__xludf.DUMMYFUNCTION("""COMPUTED_VALUE"""),2.0221016E7)</f>
        <v>20221016</v>
      </c>
      <c r="J131" s="14" t="str">
        <f>IFERROR(__xludf.DUMMYFUNCTION("""COMPUTED_VALUE"""),"Jeans_Under_999")</f>
        <v>Jeans_Under_999</v>
      </c>
      <c r="K131" s="14">
        <f>IFERROR(__xludf.DUMMYFUNCTION("""COMPUTED_VALUE"""),5666.0)</f>
        <v>5666</v>
      </c>
      <c r="L131" s="14" t="str">
        <f t="shared" si="4"/>
        <v>Searchengine</v>
      </c>
      <c r="M131" s="14" t="str">
        <f t="shared" si="5"/>
        <v>VIN</v>
      </c>
    </row>
    <row r="132">
      <c r="A132" s="8" t="s">
        <v>142</v>
      </c>
      <c r="B132" s="13" t="s">
        <v>11</v>
      </c>
      <c r="C132" s="13">
        <v>71600.0</v>
      </c>
      <c r="D132" s="14" t="str">
        <f t="shared" si="1"/>
        <v> NEFT/OnlineDisplay/20221019/premium_tshirt/5676 </v>
      </c>
      <c r="E132" s="14" t="str">
        <f t="shared" si="2"/>
        <v>NEFT/OnlineDisplay/20221019/premium_tshirt/5676</v>
      </c>
      <c r="F132" s="14" t="str">
        <f t="shared" si="3"/>
        <v>Neft/Onlinedisplay/20221019/Premium_Tshirt/5676</v>
      </c>
      <c r="G132" s="14" t="str">
        <f>IFERROR(__xludf.DUMMYFUNCTION("split(F132,""/"")"),"Neft")</f>
        <v>Neft</v>
      </c>
      <c r="H132" s="14" t="str">
        <f>IFERROR(__xludf.DUMMYFUNCTION("""COMPUTED_VALUE"""),"Onlinedisplay")</f>
        <v>Onlinedisplay</v>
      </c>
      <c r="I132" s="14">
        <f>IFERROR(__xludf.DUMMYFUNCTION("""COMPUTED_VALUE"""),2.0221019E7)</f>
        <v>20221019</v>
      </c>
      <c r="J132" s="14" t="str">
        <f>IFERROR(__xludf.DUMMYFUNCTION("""COMPUTED_VALUE"""),"Premium_Tshirt")</f>
        <v>Premium_Tshirt</v>
      </c>
      <c r="K132" s="14">
        <f>IFERROR(__xludf.DUMMYFUNCTION("""COMPUTED_VALUE"""),5676.0)</f>
        <v>5676</v>
      </c>
      <c r="L132" s="14" t="str">
        <f t="shared" si="4"/>
        <v>Onlinedisplay</v>
      </c>
      <c r="M132" s="14" t="str">
        <f t="shared" si="5"/>
        <v>NEFT</v>
      </c>
    </row>
    <row r="133">
      <c r="A133" s="8" t="s">
        <v>143</v>
      </c>
      <c r="B133" s="13" t="s">
        <v>11</v>
      </c>
      <c r="C133" s="8">
        <v>11600.0</v>
      </c>
      <c r="D133" s="14" t="str">
        <f t="shared" si="1"/>
        <v> CHQ/EmailMarketing &amp;/20221022/Sales_60%/4564 </v>
      </c>
      <c r="E133" s="14" t="str">
        <f t="shared" si="2"/>
        <v>CHQ/EmailMarketing &amp;/20221022/Sales_60%/4564</v>
      </c>
      <c r="F133" s="14" t="str">
        <f t="shared" si="3"/>
        <v>Chq/Emailmarketing &amp;/20221022/Sales_60%/4564</v>
      </c>
      <c r="G133" s="14" t="str">
        <f>IFERROR(__xludf.DUMMYFUNCTION("split(F133,""/"")"),"Chq")</f>
        <v>Chq</v>
      </c>
      <c r="H133" s="14" t="str">
        <f>IFERROR(__xludf.DUMMYFUNCTION("""COMPUTED_VALUE"""),"Emailmarketing &amp;")</f>
        <v>Emailmarketing &amp;</v>
      </c>
      <c r="I133" s="14">
        <f>IFERROR(__xludf.DUMMYFUNCTION("""COMPUTED_VALUE"""),2.0221022E7)</f>
        <v>20221022</v>
      </c>
      <c r="J133" s="14" t="str">
        <f>IFERROR(__xludf.DUMMYFUNCTION("""COMPUTED_VALUE"""),"Sales_60%")</f>
        <v>Sales_60%</v>
      </c>
      <c r="K133" s="14">
        <f>IFERROR(__xludf.DUMMYFUNCTION("""COMPUTED_VALUE"""),4564.0)</f>
        <v>4564</v>
      </c>
      <c r="L133" s="14" t="str">
        <f t="shared" si="4"/>
        <v>Emailmarketing</v>
      </c>
      <c r="M133" s="14" t="str">
        <f t="shared" si="5"/>
        <v>CHQ</v>
      </c>
    </row>
    <row r="134">
      <c r="A134" s="8" t="s">
        <v>144</v>
      </c>
      <c r="B134" s="13" t="s">
        <v>11</v>
      </c>
      <c r="C134" s="8">
        <v>10900.0</v>
      </c>
      <c r="D134" s="14" t="str">
        <f t="shared" si="1"/>
        <v> VfS/SocialMedia/20221025/premium_quality_shoes/4565 </v>
      </c>
      <c r="E134" s="14" t="str">
        <f t="shared" si="2"/>
        <v>VfS/SocialMedia/20221025/premium_quality_shoes/4565</v>
      </c>
      <c r="F134" s="14" t="str">
        <f t="shared" si="3"/>
        <v>Vfs/Socialmedia/20221025/Premium_Quality_Shoes/4565</v>
      </c>
      <c r="G134" s="14" t="str">
        <f>IFERROR(__xludf.DUMMYFUNCTION("split(F134,""/"")"),"Vfs")</f>
        <v>Vfs</v>
      </c>
      <c r="H134" s="14" t="str">
        <f>IFERROR(__xludf.DUMMYFUNCTION("""COMPUTED_VALUE"""),"Socialmedia")</f>
        <v>Socialmedia</v>
      </c>
      <c r="I134" s="14">
        <f>IFERROR(__xludf.DUMMYFUNCTION("""COMPUTED_VALUE"""),2.0221025E7)</f>
        <v>20221025</v>
      </c>
      <c r="J134" s="14" t="str">
        <f>IFERROR(__xludf.DUMMYFUNCTION("""COMPUTED_VALUE"""),"Premium_Quality_Shoes")</f>
        <v>Premium_Quality_Shoes</v>
      </c>
      <c r="K134" s="14">
        <f>IFERROR(__xludf.DUMMYFUNCTION("""COMPUTED_VALUE"""),4565.0)</f>
        <v>4565</v>
      </c>
      <c r="L134" s="14" t="str">
        <f t="shared" si="4"/>
        <v>Socialmedia</v>
      </c>
      <c r="M134" s="14" t="str">
        <f t="shared" si="5"/>
        <v>VFS</v>
      </c>
    </row>
    <row r="135">
      <c r="A135" s="8" t="s">
        <v>145</v>
      </c>
      <c r="B135" s="13" t="s">
        <v>11</v>
      </c>
      <c r="C135" s="13">
        <v>58300.0</v>
      </c>
      <c r="D135" s="14" t="str">
        <f t="shared" si="1"/>
        <v> VIN/OfflINe &amp;/20221028/items_below_500/4566 </v>
      </c>
      <c r="E135" s="14" t="str">
        <f t="shared" si="2"/>
        <v>VIN/OfflINe &amp;/20221028/items_below_500/4566</v>
      </c>
      <c r="F135" s="14" t="str">
        <f t="shared" si="3"/>
        <v>Vin/Offline &amp;/20221028/Items_Below_500/4566</v>
      </c>
      <c r="G135" s="14" t="str">
        <f>IFERROR(__xludf.DUMMYFUNCTION("split(F135,""/"")"),"Vin")</f>
        <v>Vin</v>
      </c>
      <c r="H135" s="14" t="str">
        <f>IFERROR(__xludf.DUMMYFUNCTION("""COMPUTED_VALUE"""),"Offline &amp;")</f>
        <v>Offline &amp;</v>
      </c>
      <c r="I135" s="14">
        <f>IFERROR(__xludf.DUMMYFUNCTION("""COMPUTED_VALUE"""),2.0221028E7)</f>
        <v>20221028</v>
      </c>
      <c r="J135" s="14" t="str">
        <f>IFERROR(__xludf.DUMMYFUNCTION("""COMPUTED_VALUE"""),"Items_Below_500")</f>
        <v>Items_Below_500</v>
      </c>
      <c r="K135" s="14">
        <f>IFERROR(__xludf.DUMMYFUNCTION("""COMPUTED_VALUE"""),4566.0)</f>
        <v>4566</v>
      </c>
      <c r="L135" s="14" t="str">
        <f t="shared" si="4"/>
        <v>Offline</v>
      </c>
      <c r="M135" s="14" t="str">
        <f t="shared" si="5"/>
        <v>VIN</v>
      </c>
    </row>
    <row r="136">
      <c r="A136" s="8" t="s">
        <v>146</v>
      </c>
      <c r="B136" s="13" t="s">
        <v>24</v>
      </c>
      <c r="C136" s="13">
        <v>50600.0</v>
      </c>
      <c r="D136" s="14" t="str">
        <f t="shared" si="1"/>
        <v> CHQ/OnlineDisplay/20221101/premium_tshirt/5676 </v>
      </c>
      <c r="E136" s="14" t="str">
        <f t="shared" si="2"/>
        <v>CHQ/OnlineDisplay/20221101/premium_tshirt/5676</v>
      </c>
      <c r="F136" s="14" t="str">
        <f t="shared" si="3"/>
        <v>Chq/Onlinedisplay/20221101/Premium_Tshirt/5676</v>
      </c>
      <c r="G136" s="14" t="str">
        <f>IFERROR(__xludf.DUMMYFUNCTION("split(F136,""/"")"),"Chq")</f>
        <v>Chq</v>
      </c>
      <c r="H136" s="14" t="str">
        <f>IFERROR(__xludf.DUMMYFUNCTION("""COMPUTED_VALUE"""),"Onlinedisplay")</f>
        <v>Onlinedisplay</v>
      </c>
      <c r="I136" s="14">
        <f>IFERROR(__xludf.DUMMYFUNCTION("""COMPUTED_VALUE"""),2.0221101E7)</f>
        <v>20221101</v>
      </c>
      <c r="J136" s="14" t="str">
        <f>IFERROR(__xludf.DUMMYFUNCTION("""COMPUTED_VALUE"""),"Premium_Tshirt")</f>
        <v>Premium_Tshirt</v>
      </c>
      <c r="K136" s="14">
        <f>IFERROR(__xludf.DUMMYFUNCTION("""COMPUTED_VALUE"""),5676.0)</f>
        <v>5676</v>
      </c>
      <c r="L136" s="14" t="str">
        <f t="shared" si="4"/>
        <v>Onlinedisplay</v>
      </c>
      <c r="M136" s="14" t="str">
        <f t="shared" si="5"/>
        <v>CHQ</v>
      </c>
    </row>
    <row r="137">
      <c r="A137" s="8" t="s">
        <v>147</v>
      </c>
      <c r="B137" s="13" t="s">
        <v>24</v>
      </c>
      <c r="C137" s="8">
        <v>12610.0</v>
      </c>
      <c r="D137" s="14" t="str">
        <f t="shared" si="1"/>
        <v> VfS/EmailMarketing/20221104/Sales_60%/4564 </v>
      </c>
      <c r="E137" s="14" t="str">
        <f t="shared" si="2"/>
        <v>VfS/EmailMarketing/20221104/Sales_60%/4564</v>
      </c>
      <c r="F137" s="14" t="str">
        <f t="shared" si="3"/>
        <v>Vfs/Emailmarketing/20221104/Sales_60%/4564</v>
      </c>
      <c r="G137" s="14" t="str">
        <f>IFERROR(__xludf.DUMMYFUNCTION("split(F137,""/"")"),"Vfs")</f>
        <v>Vfs</v>
      </c>
      <c r="H137" s="14" t="str">
        <f>IFERROR(__xludf.DUMMYFUNCTION("""COMPUTED_VALUE"""),"Emailmarketing")</f>
        <v>Emailmarketing</v>
      </c>
      <c r="I137" s="14">
        <f>IFERROR(__xludf.DUMMYFUNCTION("""COMPUTED_VALUE"""),2.0221104E7)</f>
        <v>20221104</v>
      </c>
      <c r="J137" s="14" t="str">
        <f>IFERROR(__xludf.DUMMYFUNCTION("""COMPUTED_VALUE"""),"Sales_60%")</f>
        <v>Sales_60%</v>
      </c>
      <c r="K137" s="14">
        <f>IFERROR(__xludf.DUMMYFUNCTION("""COMPUTED_VALUE"""),4564.0)</f>
        <v>4564</v>
      </c>
      <c r="L137" s="14" t="str">
        <f t="shared" si="4"/>
        <v>Emailmarketing</v>
      </c>
      <c r="M137" s="14" t="str">
        <f t="shared" si="5"/>
        <v>VFS</v>
      </c>
    </row>
    <row r="138">
      <c r="A138" s="8" t="s">
        <v>148</v>
      </c>
      <c r="B138" s="13" t="s">
        <v>24</v>
      </c>
      <c r="C138" s="13">
        <v>89000.0</v>
      </c>
      <c r="D138" s="14" t="str">
        <f t="shared" si="1"/>
        <v> NEFT/SocialMedia/20221107/premium_quality_shoes/4565 </v>
      </c>
      <c r="E138" s="14" t="str">
        <f t="shared" si="2"/>
        <v>NEFT/SocialMedia/20221107/premium_quality_shoes/4565</v>
      </c>
      <c r="F138" s="14" t="str">
        <f t="shared" si="3"/>
        <v>Neft/Socialmedia/20221107/Premium_Quality_Shoes/4565</v>
      </c>
      <c r="G138" s="14" t="str">
        <f>IFERROR(__xludf.DUMMYFUNCTION("split(F138,""/"")"),"Neft")</f>
        <v>Neft</v>
      </c>
      <c r="H138" s="14" t="str">
        <f>IFERROR(__xludf.DUMMYFUNCTION("""COMPUTED_VALUE"""),"Socialmedia")</f>
        <v>Socialmedia</v>
      </c>
      <c r="I138" s="14">
        <f>IFERROR(__xludf.DUMMYFUNCTION("""COMPUTED_VALUE"""),2.0221107E7)</f>
        <v>20221107</v>
      </c>
      <c r="J138" s="14" t="str">
        <f>IFERROR(__xludf.DUMMYFUNCTION("""COMPUTED_VALUE"""),"Premium_Quality_Shoes")</f>
        <v>Premium_Quality_Shoes</v>
      </c>
      <c r="K138" s="14">
        <f>IFERROR(__xludf.DUMMYFUNCTION("""COMPUTED_VALUE"""),4565.0)</f>
        <v>4565</v>
      </c>
      <c r="L138" s="14" t="str">
        <f t="shared" si="4"/>
        <v>Socialmedia</v>
      </c>
      <c r="M138" s="14" t="str">
        <f t="shared" si="5"/>
        <v>NEFT</v>
      </c>
    </row>
    <row r="139">
      <c r="A139" s="8" t="s">
        <v>149</v>
      </c>
      <c r="B139" s="13" t="s">
        <v>24</v>
      </c>
      <c r="C139" s="13">
        <v>79100.0</v>
      </c>
      <c r="D139" s="14" t="str">
        <f t="shared" si="1"/>
        <v> CHQ/Offline &amp;/20221110/items_below_500/4566 </v>
      </c>
      <c r="E139" s="14" t="str">
        <f t="shared" si="2"/>
        <v>CHQ/Offline &amp;/20221110/items_below_500/4566</v>
      </c>
      <c r="F139" s="14" t="str">
        <f t="shared" si="3"/>
        <v>Chq/Offline &amp;/20221110/Items_Below_500/4566</v>
      </c>
      <c r="G139" s="14" t="str">
        <f>IFERROR(__xludf.DUMMYFUNCTION("split(F139,""/"")"),"Chq")</f>
        <v>Chq</v>
      </c>
      <c r="H139" s="14" t="str">
        <f>IFERROR(__xludf.DUMMYFUNCTION("""COMPUTED_VALUE"""),"Offline &amp;")</f>
        <v>Offline &amp;</v>
      </c>
      <c r="I139" s="14">
        <f>IFERROR(__xludf.DUMMYFUNCTION("""COMPUTED_VALUE"""),2.022111E7)</f>
        <v>20221110</v>
      </c>
      <c r="J139" s="14" t="str">
        <f>IFERROR(__xludf.DUMMYFUNCTION("""COMPUTED_VALUE"""),"Items_Below_500")</f>
        <v>Items_Below_500</v>
      </c>
      <c r="K139" s="14">
        <f>IFERROR(__xludf.DUMMYFUNCTION("""COMPUTED_VALUE"""),4566.0)</f>
        <v>4566</v>
      </c>
      <c r="L139" s="14" t="str">
        <f t="shared" si="4"/>
        <v>Offline</v>
      </c>
      <c r="M139" s="14" t="str">
        <f t="shared" si="5"/>
        <v>CHQ</v>
      </c>
    </row>
    <row r="140">
      <c r="A140" s="8" t="s">
        <v>150</v>
      </c>
      <c r="B140" s="13" t="s">
        <v>24</v>
      </c>
      <c r="C140" s="13">
        <v>86500.0</v>
      </c>
      <c r="D140" s="14" t="str">
        <f t="shared" si="1"/>
        <v> VfS/AffiliateLink/20221113/buy_one_get_one/3455 </v>
      </c>
      <c r="E140" s="14" t="str">
        <f t="shared" si="2"/>
        <v>VfS/AffiliateLink/20221113/buy_one_get_one/3455</v>
      </c>
      <c r="F140" s="14" t="str">
        <f t="shared" si="3"/>
        <v>Vfs/Affiliatelink/20221113/Buy_One_Get_One/3455</v>
      </c>
      <c r="G140" s="14" t="str">
        <f>IFERROR(__xludf.DUMMYFUNCTION("split(F140,""/"")"),"Vfs")</f>
        <v>Vfs</v>
      </c>
      <c r="H140" s="14" t="str">
        <f>IFERROR(__xludf.DUMMYFUNCTION("""COMPUTED_VALUE"""),"Affiliatelink")</f>
        <v>Affiliatelink</v>
      </c>
      <c r="I140" s="14">
        <f>IFERROR(__xludf.DUMMYFUNCTION("""COMPUTED_VALUE"""),2.0221113E7)</f>
        <v>20221113</v>
      </c>
      <c r="J140" s="14" t="str">
        <f>IFERROR(__xludf.DUMMYFUNCTION("""COMPUTED_VALUE"""),"Buy_One_Get_One")</f>
        <v>Buy_One_Get_One</v>
      </c>
      <c r="K140" s="14">
        <f>IFERROR(__xludf.DUMMYFUNCTION("""COMPUTED_VALUE"""),3455.0)</f>
        <v>3455</v>
      </c>
      <c r="L140" s="14" t="str">
        <f t="shared" si="4"/>
        <v>Affiliatelink</v>
      </c>
      <c r="M140" s="14" t="str">
        <f t="shared" si="5"/>
        <v>VFS</v>
      </c>
    </row>
    <row r="141">
      <c r="A141" s="8" t="s">
        <v>151</v>
      </c>
      <c r="B141" s="13" t="s">
        <v>24</v>
      </c>
      <c r="C141" s="8">
        <v>11570.0</v>
      </c>
      <c r="D141" s="14" t="str">
        <f t="shared" si="1"/>
        <v> VIN/SearchEngine/20221116/Jeans_under_999/5666 </v>
      </c>
      <c r="E141" s="14" t="str">
        <f t="shared" si="2"/>
        <v>VIN/SearchEngine/20221116/Jeans_under_999/5666</v>
      </c>
      <c r="F141" s="14" t="str">
        <f t="shared" si="3"/>
        <v>Vin/Searchengine/20221116/Jeans_Under_999/5666</v>
      </c>
      <c r="G141" s="14" t="str">
        <f>IFERROR(__xludf.DUMMYFUNCTION("split(F141,""/"")"),"Vin")</f>
        <v>Vin</v>
      </c>
      <c r="H141" s="14" t="str">
        <f>IFERROR(__xludf.DUMMYFUNCTION("""COMPUTED_VALUE"""),"Searchengine")</f>
        <v>Searchengine</v>
      </c>
      <c r="I141" s="14">
        <f>IFERROR(__xludf.DUMMYFUNCTION("""COMPUTED_VALUE"""),2.0221116E7)</f>
        <v>20221116</v>
      </c>
      <c r="J141" s="14" t="str">
        <f>IFERROR(__xludf.DUMMYFUNCTION("""COMPUTED_VALUE"""),"Jeans_Under_999")</f>
        <v>Jeans_Under_999</v>
      </c>
      <c r="K141" s="14">
        <f>IFERROR(__xludf.DUMMYFUNCTION("""COMPUTED_VALUE"""),5666.0)</f>
        <v>5666</v>
      </c>
      <c r="L141" s="14" t="str">
        <f t="shared" si="4"/>
        <v>Searchengine</v>
      </c>
      <c r="M141" s="14" t="str">
        <f t="shared" si="5"/>
        <v>VIN</v>
      </c>
    </row>
    <row r="142">
      <c r="A142" s="8" t="s">
        <v>152</v>
      </c>
      <c r="B142" s="13" t="s">
        <v>24</v>
      </c>
      <c r="C142" s="13">
        <v>93600.0</v>
      </c>
      <c r="D142" s="14" t="str">
        <f t="shared" si="1"/>
        <v> NEFT/OnlineDisplay/20221119/premium_tshirt/5676 </v>
      </c>
      <c r="E142" s="14" t="str">
        <f t="shared" si="2"/>
        <v>NEFT/OnlineDisplay/20221119/premium_tshirt/5676</v>
      </c>
      <c r="F142" s="14" t="str">
        <f t="shared" si="3"/>
        <v>Neft/Onlinedisplay/20221119/Premium_Tshirt/5676</v>
      </c>
      <c r="G142" s="14" t="str">
        <f>IFERROR(__xludf.DUMMYFUNCTION("split(F142,""/"")"),"Neft")</f>
        <v>Neft</v>
      </c>
      <c r="H142" s="14" t="str">
        <f>IFERROR(__xludf.DUMMYFUNCTION("""COMPUTED_VALUE"""),"Onlinedisplay")</f>
        <v>Onlinedisplay</v>
      </c>
      <c r="I142" s="14">
        <f>IFERROR(__xludf.DUMMYFUNCTION("""COMPUTED_VALUE"""),2.0221119E7)</f>
        <v>20221119</v>
      </c>
      <c r="J142" s="14" t="str">
        <f>IFERROR(__xludf.DUMMYFUNCTION("""COMPUTED_VALUE"""),"Premium_Tshirt")</f>
        <v>Premium_Tshirt</v>
      </c>
      <c r="K142" s="14">
        <f>IFERROR(__xludf.DUMMYFUNCTION("""COMPUTED_VALUE"""),5676.0)</f>
        <v>5676</v>
      </c>
      <c r="L142" s="14" t="str">
        <f t="shared" si="4"/>
        <v>Onlinedisplay</v>
      </c>
      <c r="M142" s="14" t="str">
        <f t="shared" si="5"/>
        <v>NEFT</v>
      </c>
    </row>
    <row r="143">
      <c r="A143" s="8" t="s">
        <v>153</v>
      </c>
      <c r="B143" s="13" t="s">
        <v>24</v>
      </c>
      <c r="C143" s="13">
        <v>89500.0</v>
      </c>
      <c r="D143" s="14" t="str">
        <f t="shared" si="1"/>
        <v> CHQ/EmailMarketing &amp;/20221122/Sales_60%/4564 </v>
      </c>
      <c r="E143" s="14" t="str">
        <f t="shared" si="2"/>
        <v>CHQ/EmailMarketing &amp;/20221122/Sales_60%/4564</v>
      </c>
      <c r="F143" s="14" t="str">
        <f t="shared" si="3"/>
        <v>Chq/Emailmarketing &amp;/20221122/Sales_60%/4564</v>
      </c>
      <c r="G143" s="14" t="str">
        <f>IFERROR(__xludf.DUMMYFUNCTION("split(F143,""/"")"),"Chq")</f>
        <v>Chq</v>
      </c>
      <c r="H143" s="14" t="str">
        <f>IFERROR(__xludf.DUMMYFUNCTION("""COMPUTED_VALUE"""),"Emailmarketing &amp;")</f>
        <v>Emailmarketing &amp;</v>
      </c>
      <c r="I143" s="14">
        <f>IFERROR(__xludf.DUMMYFUNCTION("""COMPUTED_VALUE"""),2.0221122E7)</f>
        <v>20221122</v>
      </c>
      <c r="J143" s="14" t="str">
        <f>IFERROR(__xludf.DUMMYFUNCTION("""COMPUTED_VALUE"""),"Sales_60%")</f>
        <v>Sales_60%</v>
      </c>
      <c r="K143" s="14">
        <f>IFERROR(__xludf.DUMMYFUNCTION("""COMPUTED_VALUE"""),4564.0)</f>
        <v>4564</v>
      </c>
      <c r="L143" s="14" t="str">
        <f t="shared" si="4"/>
        <v>Emailmarketing</v>
      </c>
      <c r="M143" s="14" t="str">
        <f t="shared" si="5"/>
        <v>CHQ</v>
      </c>
    </row>
    <row r="144">
      <c r="A144" s="8" t="s">
        <v>154</v>
      </c>
      <c r="B144" s="13" t="s">
        <v>24</v>
      </c>
      <c r="C144" s="8">
        <v>10250.0</v>
      </c>
      <c r="D144" s="14" t="str">
        <f t="shared" si="1"/>
        <v> VfS/SocialMedia/20221125/premium_quality_shoes/4565 </v>
      </c>
      <c r="E144" s="14" t="str">
        <f t="shared" si="2"/>
        <v>VfS/SocialMedia/20221125/premium_quality_shoes/4565</v>
      </c>
      <c r="F144" s="14" t="str">
        <f t="shared" si="3"/>
        <v>Vfs/Socialmedia/20221125/Premium_Quality_Shoes/4565</v>
      </c>
      <c r="G144" s="14" t="str">
        <f>IFERROR(__xludf.DUMMYFUNCTION("split(F144,""/"")"),"Vfs")</f>
        <v>Vfs</v>
      </c>
      <c r="H144" s="14" t="str">
        <f>IFERROR(__xludf.DUMMYFUNCTION("""COMPUTED_VALUE"""),"Socialmedia")</f>
        <v>Socialmedia</v>
      </c>
      <c r="I144" s="14">
        <f>IFERROR(__xludf.DUMMYFUNCTION("""COMPUTED_VALUE"""),2.0221125E7)</f>
        <v>20221125</v>
      </c>
      <c r="J144" s="14" t="str">
        <f>IFERROR(__xludf.DUMMYFUNCTION("""COMPUTED_VALUE"""),"Premium_Quality_Shoes")</f>
        <v>Premium_Quality_Shoes</v>
      </c>
      <c r="K144" s="14">
        <f>IFERROR(__xludf.DUMMYFUNCTION("""COMPUTED_VALUE"""),4565.0)</f>
        <v>4565</v>
      </c>
      <c r="L144" s="14" t="str">
        <f t="shared" si="4"/>
        <v>Socialmedia</v>
      </c>
      <c r="M144" s="14" t="str">
        <f t="shared" si="5"/>
        <v>VFS</v>
      </c>
    </row>
    <row r="145">
      <c r="A145" s="8" t="s">
        <v>155</v>
      </c>
      <c r="B145" s="13" t="s">
        <v>24</v>
      </c>
      <c r="C145" s="8">
        <v>10600.0</v>
      </c>
      <c r="D145" s="14" t="str">
        <f t="shared" si="1"/>
        <v> VIN/OfflINe &amp;/20221128/items_below_500/4566 </v>
      </c>
      <c r="E145" s="14" t="str">
        <f t="shared" si="2"/>
        <v>VIN/OfflINe &amp;/20221128/items_below_500/4566</v>
      </c>
      <c r="F145" s="14" t="str">
        <f t="shared" si="3"/>
        <v>Vin/Offline &amp;/20221128/Items_Below_500/4566</v>
      </c>
      <c r="G145" s="14" t="str">
        <f>IFERROR(__xludf.DUMMYFUNCTION("split(F145,""/"")"),"Vin")</f>
        <v>Vin</v>
      </c>
      <c r="H145" s="14" t="str">
        <f>IFERROR(__xludf.DUMMYFUNCTION("""COMPUTED_VALUE"""),"Offline &amp;")</f>
        <v>Offline &amp;</v>
      </c>
      <c r="I145" s="14">
        <f>IFERROR(__xludf.DUMMYFUNCTION("""COMPUTED_VALUE"""),2.0221128E7)</f>
        <v>20221128</v>
      </c>
      <c r="J145" s="14" t="str">
        <f>IFERROR(__xludf.DUMMYFUNCTION("""COMPUTED_VALUE"""),"Items_Below_500")</f>
        <v>Items_Below_500</v>
      </c>
      <c r="K145" s="14">
        <f>IFERROR(__xludf.DUMMYFUNCTION("""COMPUTED_VALUE"""),4566.0)</f>
        <v>4566</v>
      </c>
      <c r="L145" s="14" t="str">
        <f t="shared" si="4"/>
        <v>Offline</v>
      </c>
      <c r="M145" s="14" t="str">
        <f t="shared" si="5"/>
        <v>VIN</v>
      </c>
    </row>
    <row r="146">
      <c r="A146" s="8" t="s">
        <v>126</v>
      </c>
      <c r="B146" s="13" t="s">
        <v>25</v>
      </c>
      <c r="C146" s="13">
        <v>33200.0</v>
      </c>
      <c r="D146" s="14" t="str">
        <f t="shared" si="1"/>
        <v> CHQ/OnlineDisplay/20221201/premium_tshirt/5676 </v>
      </c>
      <c r="E146" s="14" t="str">
        <f t="shared" si="2"/>
        <v>CHQ/OnlineDisplay/20221201/premium_tshirt/5676</v>
      </c>
      <c r="F146" s="14" t="str">
        <f t="shared" si="3"/>
        <v>Chq/Onlinedisplay/20221201/Premium_Tshirt/5676</v>
      </c>
      <c r="G146" s="14" t="str">
        <f>IFERROR(__xludf.DUMMYFUNCTION("split(F146,""/"")"),"Chq")</f>
        <v>Chq</v>
      </c>
      <c r="H146" s="14" t="str">
        <f>IFERROR(__xludf.DUMMYFUNCTION("""COMPUTED_VALUE"""),"Onlinedisplay")</f>
        <v>Onlinedisplay</v>
      </c>
      <c r="I146" s="14">
        <f>IFERROR(__xludf.DUMMYFUNCTION("""COMPUTED_VALUE"""),2.0221201E7)</f>
        <v>20221201</v>
      </c>
      <c r="J146" s="14" t="str">
        <f>IFERROR(__xludf.DUMMYFUNCTION("""COMPUTED_VALUE"""),"Premium_Tshirt")</f>
        <v>Premium_Tshirt</v>
      </c>
      <c r="K146" s="14">
        <f>IFERROR(__xludf.DUMMYFUNCTION("""COMPUTED_VALUE"""),5676.0)</f>
        <v>5676</v>
      </c>
      <c r="L146" s="14" t="str">
        <f t="shared" si="4"/>
        <v>Onlinedisplay</v>
      </c>
      <c r="M146" s="14" t="str">
        <f t="shared" si="5"/>
        <v>CHQ</v>
      </c>
    </row>
    <row r="147">
      <c r="A147" s="8" t="s">
        <v>127</v>
      </c>
      <c r="B147" s="13" t="s">
        <v>25</v>
      </c>
      <c r="C147" s="13">
        <v>106100.0</v>
      </c>
      <c r="D147" s="14" t="str">
        <f t="shared" si="1"/>
        <v> VfS/EmailMarketing/20221204/Sales_60%/4564 </v>
      </c>
      <c r="E147" s="14" t="str">
        <f t="shared" si="2"/>
        <v>VfS/EmailMarketing/20221204/Sales_60%/4564</v>
      </c>
      <c r="F147" s="14" t="str">
        <f t="shared" si="3"/>
        <v>Vfs/Emailmarketing/20221204/Sales_60%/4564</v>
      </c>
      <c r="G147" s="14" t="str">
        <f>IFERROR(__xludf.DUMMYFUNCTION("split(F147,""/"")"),"Vfs")</f>
        <v>Vfs</v>
      </c>
      <c r="H147" s="14" t="str">
        <f>IFERROR(__xludf.DUMMYFUNCTION("""COMPUTED_VALUE"""),"Emailmarketing")</f>
        <v>Emailmarketing</v>
      </c>
      <c r="I147" s="14">
        <f>IFERROR(__xludf.DUMMYFUNCTION("""COMPUTED_VALUE"""),2.0221204E7)</f>
        <v>20221204</v>
      </c>
      <c r="J147" s="14" t="str">
        <f>IFERROR(__xludf.DUMMYFUNCTION("""COMPUTED_VALUE"""),"Sales_60%")</f>
        <v>Sales_60%</v>
      </c>
      <c r="K147" s="14">
        <f>IFERROR(__xludf.DUMMYFUNCTION("""COMPUTED_VALUE"""),4564.0)</f>
        <v>4564</v>
      </c>
      <c r="L147" s="14" t="str">
        <f t="shared" si="4"/>
        <v>Emailmarketing</v>
      </c>
      <c r="M147" s="14" t="str">
        <f t="shared" si="5"/>
        <v>VFS</v>
      </c>
    </row>
    <row r="148">
      <c r="A148" s="8" t="s">
        <v>128</v>
      </c>
      <c r="B148" s="13" t="s">
        <v>25</v>
      </c>
      <c r="C148" s="13">
        <v>40500.0</v>
      </c>
      <c r="D148" s="14" t="str">
        <f t="shared" si="1"/>
        <v> NEFT/SocialMedia/20221207/premium_quality_shoes/4565 </v>
      </c>
      <c r="E148" s="14" t="str">
        <f t="shared" si="2"/>
        <v>NEFT/SocialMedia/20221207/premium_quality_shoes/4565</v>
      </c>
      <c r="F148" s="14" t="str">
        <f t="shared" si="3"/>
        <v>Neft/Socialmedia/20221207/Premium_Quality_Shoes/4565</v>
      </c>
      <c r="G148" s="14" t="str">
        <f>IFERROR(__xludf.DUMMYFUNCTION("split(F148,""/"")"),"Neft")</f>
        <v>Neft</v>
      </c>
      <c r="H148" s="14" t="str">
        <f>IFERROR(__xludf.DUMMYFUNCTION("""COMPUTED_VALUE"""),"Socialmedia")</f>
        <v>Socialmedia</v>
      </c>
      <c r="I148" s="14">
        <f>IFERROR(__xludf.DUMMYFUNCTION("""COMPUTED_VALUE"""),2.0221207E7)</f>
        <v>20221207</v>
      </c>
      <c r="J148" s="14" t="str">
        <f>IFERROR(__xludf.DUMMYFUNCTION("""COMPUTED_VALUE"""),"Premium_Quality_Shoes")</f>
        <v>Premium_Quality_Shoes</v>
      </c>
      <c r="K148" s="14">
        <f>IFERROR(__xludf.DUMMYFUNCTION("""COMPUTED_VALUE"""),4565.0)</f>
        <v>4565</v>
      </c>
      <c r="L148" s="14" t="str">
        <f t="shared" si="4"/>
        <v>Socialmedia</v>
      </c>
      <c r="M148" s="14" t="str">
        <f t="shared" si="5"/>
        <v>NEFT</v>
      </c>
    </row>
    <row r="149">
      <c r="A149" s="8" t="s">
        <v>129</v>
      </c>
      <c r="B149" s="13" t="s">
        <v>25</v>
      </c>
      <c r="C149" s="13">
        <v>80800.0</v>
      </c>
      <c r="D149" s="14" t="str">
        <f t="shared" si="1"/>
        <v> CHQ/Offline &amp;/20221210/items_below_500/4566 </v>
      </c>
      <c r="E149" s="14" t="str">
        <f t="shared" si="2"/>
        <v>CHQ/Offline &amp;/20221210/items_below_500/4566</v>
      </c>
      <c r="F149" s="14" t="str">
        <f t="shared" si="3"/>
        <v>Chq/Offline &amp;/20221210/Items_Below_500/4566</v>
      </c>
      <c r="G149" s="14" t="str">
        <f>IFERROR(__xludf.DUMMYFUNCTION("split(F149,""/"")"),"Chq")</f>
        <v>Chq</v>
      </c>
      <c r="H149" s="14" t="str">
        <f>IFERROR(__xludf.DUMMYFUNCTION("""COMPUTED_VALUE"""),"Offline &amp;")</f>
        <v>Offline &amp;</v>
      </c>
      <c r="I149" s="14">
        <f>IFERROR(__xludf.DUMMYFUNCTION("""COMPUTED_VALUE"""),2.022121E7)</f>
        <v>20221210</v>
      </c>
      <c r="J149" s="14" t="str">
        <f>IFERROR(__xludf.DUMMYFUNCTION("""COMPUTED_VALUE"""),"Items_Below_500")</f>
        <v>Items_Below_500</v>
      </c>
      <c r="K149" s="14">
        <f>IFERROR(__xludf.DUMMYFUNCTION("""COMPUTED_VALUE"""),4566.0)</f>
        <v>4566</v>
      </c>
      <c r="L149" s="14" t="str">
        <f t="shared" si="4"/>
        <v>Offline</v>
      </c>
      <c r="M149" s="14" t="str">
        <f t="shared" si="5"/>
        <v>CHQ</v>
      </c>
    </row>
    <row r="150">
      <c r="A150" s="8" t="s">
        <v>130</v>
      </c>
      <c r="B150" s="13" t="s">
        <v>25</v>
      </c>
      <c r="C150" s="13">
        <v>108600.0</v>
      </c>
      <c r="D150" s="14" t="str">
        <f t="shared" si="1"/>
        <v> VfS/AffiliateLink/20221213/buy_one_get_one/3455 </v>
      </c>
      <c r="E150" s="14" t="str">
        <f t="shared" si="2"/>
        <v>VfS/AffiliateLink/20221213/buy_one_get_one/3455</v>
      </c>
      <c r="F150" s="14" t="str">
        <f t="shared" si="3"/>
        <v>Vfs/Affiliatelink/20221213/Buy_One_Get_One/3455</v>
      </c>
      <c r="G150" s="14" t="str">
        <f>IFERROR(__xludf.DUMMYFUNCTION("split(F150,""/"")"),"Vfs")</f>
        <v>Vfs</v>
      </c>
      <c r="H150" s="14" t="str">
        <f>IFERROR(__xludf.DUMMYFUNCTION("""COMPUTED_VALUE"""),"Affiliatelink")</f>
        <v>Affiliatelink</v>
      </c>
      <c r="I150" s="14">
        <f>IFERROR(__xludf.DUMMYFUNCTION("""COMPUTED_VALUE"""),2.0221213E7)</f>
        <v>20221213</v>
      </c>
      <c r="J150" s="14" t="str">
        <f>IFERROR(__xludf.DUMMYFUNCTION("""COMPUTED_VALUE"""),"Buy_One_Get_One")</f>
        <v>Buy_One_Get_One</v>
      </c>
      <c r="K150" s="14">
        <f>IFERROR(__xludf.DUMMYFUNCTION("""COMPUTED_VALUE"""),3455.0)</f>
        <v>3455</v>
      </c>
      <c r="L150" s="14" t="str">
        <f t="shared" si="4"/>
        <v>Affiliatelink</v>
      </c>
      <c r="M150" s="14" t="str">
        <f t="shared" si="5"/>
        <v>VFS</v>
      </c>
    </row>
    <row r="151">
      <c r="A151" s="8" t="s">
        <v>131</v>
      </c>
      <c r="B151" s="13" t="s">
        <v>25</v>
      </c>
      <c r="C151" s="13">
        <v>50500.0</v>
      </c>
      <c r="D151" s="14" t="str">
        <f t="shared" si="1"/>
        <v> VIN/SearchEngine/20221216/Jeans_under_999/5666 </v>
      </c>
      <c r="E151" s="14" t="str">
        <f t="shared" si="2"/>
        <v>VIN/SearchEngine/20221216/Jeans_under_999/5666</v>
      </c>
      <c r="F151" s="14" t="str">
        <f t="shared" si="3"/>
        <v>Vin/Searchengine/20221216/Jeans_Under_999/5666</v>
      </c>
      <c r="G151" s="14" t="str">
        <f>IFERROR(__xludf.DUMMYFUNCTION("split(F151,""/"")"),"Vin")</f>
        <v>Vin</v>
      </c>
      <c r="H151" s="14" t="str">
        <f>IFERROR(__xludf.DUMMYFUNCTION("""COMPUTED_VALUE"""),"Searchengine")</f>
        <v>Searchengine</v>
      </c>
      <c r="I151" s="14">
        <f>IFERROR(__xludf.DUMMYFUNCTION("""COMPUTED_VALUE"""),2.0221216E7)</f>
        <v>20221216</v>
      </c>
      <c r="J151" s="14" t="str">
        <f>IFERROR(__xludf.DUMMYFUNCTION("""COMPUTED_VALUE"""),"Jeans_Under_999")</f>
        <v>Jeans_Under_999</v>
      </c>
      <c r="K151" s="14">
        <f>IFERROR(__xludf.DUMMYFUNCTION("""COMPUTED_VALUE"""),5666.0)</f>
        <v>5666</v>
      </c>
      <c r="L151" s="14" t="str">
        <f t="shared" si="4"/>
        <v>Searchengine</v>
      </c>
      <c r="M151" s="14" t="str">
        <f t="shared" si="5"/>
        <v>VIN</v>
      </c>
    </row>
    <row r="152">
      <c r="A152" s="8" t="s">
        <v>132</v>
      </c>
      <c r="B152" s="13" t="s">
        <v>25</v>
      </c>
      <c r="C152" s="13">
        <v>52600.0</v>
      </c>
      <c r="D152" s="14" t="str">
        <f t="shared" si="1"/>
        <v> NEFT/OnlineDisplay/20221219/premium_tshirt/5676 </v>
      </c>
      <c r="E152" s="14" t="str">
        <f t="shared" si="2"/>
        <v>NEFT/OnlineDisplay/20221219/premium_tshirt/5676</v>
      </c>
      <c r="F152" s="14" t="str">
        <f t="shared" si="3"/>
        <v>Neft/Onlinedisplay/20221219/Premium_Tshirt/5676</v>
      </c>
      <c r="G152" s="14" t="str">
        <f>IFERROR(__xludf.DUMMYFUNCTION("split(F152,""/"")"),"Neft")</f>
        <v>Neft</v>
      </c>
      <c r="H152" s="14" t="str">
        <f>IFERROR(__xludf.DUMMYFUNCTION("""COMPUTED_VALUE"""),"Onlinedisplay")</f>
        <v>Onlinedisplay</v>
      </c>
      <c r="I152" s="14">
        <f>IFERROR(__xludf.DUMMYFUNCTION("""COMPUTED_VALUE"""),2.0221219E7)</f>
        <v>20221219</v>
      </c>
      <c r="J152" s="14" t="str">
        <f>IFERROR(__xludf.DUMMYFUNCTION("""COMPUTED_VALUE"""),"Premium_Tshirt")</f>
        <v>Premium_Tshirt</v>
      </c>
      <c r="K152" s="14">
        <f>IFERROR(__xludf.DUMMYFUNCTION("""COMPUTED_VALUE"""),5676.0)</f>
        <v>5676</v>
      </c>
      <c r="L152" s="14" t="str">
        <f t="shared" si="4"/>
        <v>Onlinedisplay</v>
      </c>
      <c r="M152" s="14" t="str">
        <f t="shared" si="5"/>
        <v>NEFT</v>
      </c>
    </row>
    <row r="153">
      <c r="A153" s="8" t="s">
        <v>133</v>
      </c>
      <c r="B153" s="13" t="s">
        <v>25</v>
      </c>
      <c r="C153" s="13">
        <v>29100.0</v>
      </c>
      <c r="D153" s="14" t="str">
        <f t="shared" si="1"/>
        <v> CHQ/EmailMarketing &amp;/20221222/Sales_60%/4564 </v>
      </c>
      <c r="E153" s="14" t="str">
        <f t="shared" si="2"/>
        <v>CHQ/EmailMarketing &amp;/20221222/Sales_60%/4564</v>
      </c>
      <c r="F153" s="14" t="str">
        <f t="shared" si="3"/>
        <v>Chq/Emailmarketing &amp;/20221222/Sales_60%/4564</v>
      </c>
      <c r="G153" s="14" t="str">
        <f>IFERROR(__xludf.DUMMYFUNCTION("split(F153,""/"")"),"Chq")</f>
        <v>Chq</v>
      </c>
      <c r="H153" s="14" t="str">
        <f>IFERROR(__xludf.DUMMYFUNCTION("""COMPUTED_VALUE"""),"Emailmarketing &amp;")</f>
        <v>Emailmarketing &amp;</v>
      </c>
      <c r="I153" s="14">
        <f>IFERROR(__xludf.DUMMYFUNCTION("""COMPUTED_VALUE"""),2.0221222E7)</f>
        <v>20221222</v>
      </c>
      <c r="J153" s="14" t="str">
        <f>IFERROR(__xludf.DUMMYFUNCTION("""COMPUTED_VALUE"""),"Sales_60%")</f>
        <v>Sales_60%</v>
      </c>
      <c r="K153" s="14">
        <f>IFERROR(__xludf.DUMMYFUNCTION("""COMPUTED_VALUE"""),4564.0)</f>
        <v>4564</v>
      </c>
      <c r="L153" s="14" t="str">
        <f t="shared" si="4"/>
        <v>Emailmarketing</v>
      </c>
      <c r="M153" s="14" t="str">
        <f t="shared" si="5"/>
        <v>CHQ</v>
      </c>
    </row>
    <row r="154">
      <c r="A154" s="8" t="s">
        <v>134</v>
      </c>
      <c r="B154" s="13" t="s">
        <v>25</v>
      </c>
      <c r="C154" s="13">
        <v>57100.0</v>
      </c>
      <c r="D154" s="14" t="str">
        <f t="shared" si="1"/>
        <v> VfS/SocialMedia/20221225/premium_quality_shoes/4565 </v>
      </c>
      <c r="E154" s="14" t="str">
        <f t="shared" si="2"/>
        <v>VfS/SocialMedia/20221225/premium_quality_shoes/4565</v>
      </c>
      <c r="F154" s="14" t="str">
        <f t="shared" si="3"/>
        <v>Vfs/Socialmedia/20221225/Premium_Quality_Shoes/4565</v>
      </c>
      <c r="G154" s="14" t="str">
        <f>IFERROR(__xludf.DUMMYFUNCTION("split(F154,""/"")"),"Vfs")</f>
        <v>Vfs</v>
      </c>
      <c r="H154" s="14" t="str">
        <f>IFERROR(__xludf.DUMMYFUNCTION("""COMPUTED_VALUE"""),"Socialmedia")</f>
        <v>Socialmedia</v>
      </c>
      <c r="I154" s="14">
        <f>IFERROR(__xludf.DUMMYFUNCTION("""COMPUTED_VALUE"""),2.0221225E7)</f>
        <v>20221225</v>
      </c>
      <c r="J154" s="14" t="str">
        <f>IFERROR(__xludf.DUMMYFUNCTION("""COMPUTED_VALUE"""),"Premium_Quality_Shoes")</f>
        <v>Premium_Quality_Shoes</v>
      </c>
      <c r="K154" s="14">
        <f>IFERROR(__xludf.DUMMYFUNCTION("""COMPUTED_VALUE"""),4565.0)</f>
        <v>4565</v>
      </c>
      <c r="L154" s="14" t="str">
        <f t="shared" si="4"/>
        <v>Socialmedia</v>
      </c>
      <c r="M154" s="14" t="str">
        <f t="shared" si="5"/>
        <v>VFS</v>
      </c>
    </row>
    <row r="155">
      <c r="A155" s="8" t="s">
        <v>135</v>
      </c>
      <c r="B155" s="13" t="s">
        <v>25</v>
      </c>
      <c r="C155" s="13">
        <v>94800.0</v>
      </c>
      <c r="D155" s="14" t="str">
        <f t="shared" si="1"/>
        <v> VIN/OfflINe &amp;/20221228/items_below_500/4566 </v>
      </c>
      <c r="E155" s="14" t="str">
        <f t="shared" si="2"/>
        <v>VIN/OfflINe &amp;/20221228/items_below_500/4566</v>
      </c>
      <c r="F155" s="14" t="str">
        <f t="shared" si="3"/>
        <v>Vin/Offline &amp;/20221228/Items_Below_500/4566</v>
      </c>
      <c r="G155" s="14" t="str">
        <f>IFERROR(__xludf.DUMMYFUNCTION("split(F155,""/"")"),"Vin")</f>
        <v>Vin</v>
      </c>
      <c r="H155" s="14" t="str">
        <f>IFERROR(__xludf.DUMMYFUNCTION("""COMPUTED_VALUE"""),"Offline &amp;")</f>
        <v>Offline &amp;</v>
      </c>
      <c r="I155" s="14">
        <f>IFERROR(__xludf.DUMMYFUNCTION("""COMPUTED_VALUE"""),2.0221228E7)</f>
        <v>20221228</v>
      </c>
      <c r="J155" s="14" t="str">
        <f>IFERROR(__xludf.DUMMYFUNCTION("""COMPUTED_VALUE"""),"Items_Below_500")</f>
        <v>Items_Below_500</v>
      </c>
      <c r="K155" s="14">
        <f>IFERROR(__xludf.DUMMYFUNCTION("""COMPUTED_VALUE"""),4566.0)</f>
        <v>4566</v>
      </c>
      <c r="L155" s="14" t="str">
        <f t="shared" si="4"/>
        <v>Offline</v>
      </c>
      <c r="M155" s="14" t="str">
        <f t="shared" si="5"/>
        <v>VIN</v>
      </c>
    </row>
    <row r="156">
      <c r="A156" s="8" t="s">
        <v>136</v>
      </c>
      <c r="B156" s="13" t="s">
        <v>11</v>
      </c>
      <c r="C156" s="8">
        <v>11600.0</v>
      </c>
      <c r="D156" s="14" t="str">
        <f t="shared" si="1"/>
        <v> CHQ/OnlineDisplay/20221001/premium_tshirt/5676 </v>
      </c>
      <c r="E156" s="14" t="str">
        <f t="shared" si="2"/>
        <v>CHQ/OnlineDisplay/20221001/premium_tshirt/5676</v>
      </c>
      <c r="F156" s="14" t="str">
        <f t="shared" si="3"/>
        <v>Chq/Onlinedisplay/20221001/Premium_Tshirt/5676</v>
      </c>
      <c r="G156" s="14" t="str">
        <f>IFERROR(__xludf.DUMMYFUNCTION("split(F156,""/"")"),"Chq")</f>
        <v>Chq</v>
      </c>
      <c r="H156" s="14" t="str">
        <f>IFERROR(__xludf.DUMMYFUNCTION("""COMPUTED_VALUE"""),"Onlinedisplay")</f>
        <v>Onlinedisplay</v>
      </c>
      <c r="I156" s="14">
        <f>IFERROR(__xludf.DUMMYFUNCTION("""COMPUTED_VALUE"""),2.0221001E7)</f>
        <v>20221001</v>
      </c>
      <c r="J156" s="14" t="str">
        <f>IFERROR(__xludf.DUMMYFUNCTION("""COMPUTED_VALUE"""),"Premium_Tshirt")</f>
        <v>Premium_Tshirt</v>
      </c>
      <c r="K156" s="14">
        <f>IFERROR(__xludf.DUMMYFUNCTION("""COMPUTED_VALUE"""),5676.0)</f>
        <v>5676</v>
      </c>
      <c r="L156" s="14" t="str">
        <f t="shared" si="4"/>
        <v>Onlinedisplay</v>
      </c>
      <c r="M156" s="14" t="str">
        <f t="shared" si="5"/>
        <v>CHQ</v>
      </c>
    </row>
    <row r="157">
      <c r="A157" s="8" t="s">
        <v>137</v>
      </c>
      <c r="B157" s="13" t="s">
        <v>11</v>
      </c>
      <c r="C157" s="8">
        <v>11300.0</v>
      </c>
      <c r="D157" s="14" t="str">
        <f t="shared" si="1"/>
        <v> VfS/EmailMarketing/20221004/Sales_60%/4564 </v>
      </c>
      <c r="E157" s="14" t="str">
        <f t="shared" si="2"/>
        <v>VfS/EmailMarketing/20221004/Sales_60%/4564</v>
      </c>
      <c r="F157" s="14" t="str">
        <f t="shared" si="3"/>
        <v>Vfs/Emailmarketing/20221004/Sales_60%/4564</v>
      </c>
      <c r="G157" s="14" t="str">
        <f>IFERROR(__xludf.DUMMYFUNCTION("split(F157,""/"")"),"Vfs")</f>
        <v>Vfs</v>
      </c>
      <c r="H157" s="14" t="str">
        <f>IFERROR(__xludf.DUMMYFUNCTION("""COMPUTED_VALUE"""),"Emailmarketing")</f>
        <v>Emailmarketing</v>
      </c>
      <c r="I157" s="14">
        <f>IFERROR(__xludf.DUMMYFUNCTION("""COMPUTED_VALUE"""),2.0221004E7)</f>
        <v>20221004</v>
      </c>
      <c r="J157" s="14" t="str">
        <f>IFERROR(__xludf.DUMMYFUNCTION("""COMPUTED_VALUE"""),"Sales_60%")</f>
        <v>Sales_60%</v>
      </c>
      <c r="K157" s="14">
        <f>IFERROR(__xludf.DUMMYFUNCTION("""COMPUTED_VALUE"""),4564.0)</f>
        <v>4564</v>
      </c>
      <c r="L157" s="14" t="str">
        <f t="shared" si="4"/>
        <v>Emailmarketing</v>
      </c>
      <c r="M157" s="14" t="str">
        <f t="shared" si="5"/>
        <v>VFS</v>
      </c>
    </row>
    <row r="158">
      <c r="A158" s="8" t="s">
        <v>138</v>
      </c>
      <c r="B158" s="13" t="s">
        <v>11</v>
      </c>
      <c r="C158" s="13">
        <v>100600.0</v>
      </c>
      <c r="D158" s="14" t="str">
        <f t="shared" si="1"/>
        <v> NEFT/SocialMedia/20221007/premium_quality_shoes/4565 </v>
      </c>
      <c r="E158" s="14" t="str">
        <f t="shared" si="2"/>
        <v>NEFT/SocialMedia/20221007/premium_quality_shoes/4565</v>
      </c>
      <c r="F158" s="14" t="str">
        <f t="shared" si="3"/>
        <v>Neft/Socialmedia/20221007/Premium_Quality_Shoes/4565</v>
      </c>
      <c r="G158" s="14" t="str">
        <f>IFERROR(__xludf.DUMMYFUNCTION("split(F158,""/"")"),"Neft")</f>
        <v>Neft</v>
      </c>
      <c r="H158" s="14" t="str">
        <f>IFERROR(__xludf.DUMMYFUNCTION("""COMPUTED_VALUE"""),"Socialmedia")</f>
        <v>Socialmedia</v>
      </c>
      <c r="I158" s="14">
        <f>IFERROR(__xludf.DUMMYFUNCTION("""COMPUTED_VALUE"""),2.0221007E7)</f>
        <v>20221007</v>
      </c>
      <c r="J158" s="14" t="str">
        <f>IFERROR(__xludf.DUMMYFUNCTION("""COMPUTED_VALUE"""),"Premium_Quality_Shoes")</f>
        <v>Premium_Quality_Shoes</v>
      </c>
      <c r="K158" s="14">
        <f>IFERROR(__xludf.DUMMYFUNCTION("""COMPUTED_VALUE"""),4565.0)</f>
        <v>4565</v>
      </c>
      <c r="L158" s="14" t="str">
        <f t="shared" si="4"/>
        <v>Socialmedia</v>
      </c>
      <c r="M158" s="14" t="str">
        <f t="shared" si="5"/>
        <v>NEFT</v>
      </c>
    </row>
    <row r="159">
      <c r="A159" s="8" t="s">
        <v>139</v>
      </c>
      <c r="B159" s="13" t="s">
        <v>11</v>
      </c>
      <c r="C159" s="13">
        <v>127300.0</v>
      </c>
      <c r="D159" s="14" t="str">
        <f t="shared" si="1"/>
        <v> CHQ/Offline &amp;/20221010/items_below_500/4566 </v>
      </c>
      <c r="E159" s="14" t="str">
        <f t="shared" si="2"/>
        <v>CHQ/Offline &amp;/20221010/items_below_500/4566</v>
      </c>
      <c r="F159" s="14" t="str">
        <f t="shared" si="3"/>
        <v>Chq/Offline &amp;/20221010/Items_Below_500/4566</v>
      </c>
      <c r="G159" s="14" t="str">
        <f>IFERROR(__xludf.DUMMYFUNCTION("split(F159,""/"")"),"Chq")</f>
        <v>Chq</v>
      </c>
      <c r="H159" s="14" t="str">
        <f>IFERROR(__xludf.DUMMYFUNCTION("""COMPUTED_VALUE"""),"Offline &amp;")</f>
        <v>Offline &amp;</v>
      </c>
      <c r="I159" s="14">
        <f>IFERROR(__xludf.DUMMYFUNCTION("""COMPUTED_VALUE"""),2.022101E7)</f>
        <v>20221010</v>
      </c>
      <c r="J159" s="14" t="str">
        <f>IFERROR(__xludf.DUMMYFUNCTION("""COMPUTED_VALUE"""),"Items_Below_500")</f>
        <v>Items_Below_500</v>
      </c>
      <c r="K159" s="14">
        <f>IFERROR(__xludf.DUMMYFUNCTION("""COMPUTED_VALUE"""),4566.0)</f>
        <v>4566</v>
      </c>
      <c r="L159" s="14" t="str">
        <f t="shared" si="4"/>
        <v>Offline</v>
      </c>
      <c r="M159" s="14" t="str">
        <f t="shared" si="5"/>
        <v>CHQ</v>
      </c>
    </row>
    <row r="160">
      <c r="A160" s="8" t="s">
        <v>156</v>
      </c>
      <c r="B160" s="13" t="s">
        <v>11</v>
      </c>
      <c r="C160" s="13">
        <v>128000.0</v>
      </c>
      <c r="D160" s="14" t="str">
        <f t="shared" si="1"/>
        <v> VfS/AffiliateLink/20221013/buy_one_get_one/3455 </v>
      </c>
      <c r="E160" s="14" t="str">
        <f t="shared" si="2"/>
        <v>VfS/AffiliateLink/20221013/buy_one_get_one/3455</v>
      </c>
      <c r="F160" s="14" t="str">
        <f t="shared" si="3"/>
        <v>Vfs/Affiliatelink/20221013/Buy_One_Get_One/3455</v>
      </c>
      <c r="G160" s="14" t="str">
        <f>IFERROR(__xludf.DUMMYFUNCTION("split(F160,""/"")"),"Vfs")</f>
        <v>Vfs</v>
      </c>
      <c r="H160" s="14" t="str">
        <f>IFERROR(__xludf.DUMMYFUNCTION("""COMPUTED_VALUE"""),"Affiliatelink")</f>
        <v>Affiliatelink</v>
      </c>
      <c r="I160" s="14">
        <f>IFERROR(__xludf.DUMMYFUNCTION("""COMPUTED_VALUE"""),2.0221013E7)</f>
        <v>20221013</v>
      </c>
      <c r="J160" s="14" t="str">
        <f>IFERROR(__xludf.DUMMYFUNCTION("""COMPUTED_VALUE"""),"Buy_One_Get_One")</f>
        <v>Buy_One_Get_One</v>
      </c>
      <c r="K160" s="14">
        <f>IFERROR(__xludf.DUMMYFUNCTION("""COMPUTED_VALUE"""),3455.0)</f>
        <v>3455</v>
      </c>
      <c r="L160" s="14" t="str">
        <f t="shared" si="4"/>
        <v>Affiliatelink</v>
      </c>
      <c r="M160" s="14" t="str">
        <f t="shared" si="5"/>
        <v>VFS</v>
      </c>
    </row>
    <row r="161">
      <c r="A161" s="8" t="s">
        <v>141</v>
      </c>
      <c r="B161" s="13" t="s">
        <v>11</v>
      </c>
      <c r="C161" s="13">
        <v>61100.0</v>
      </c>
      <c r="D161" s="14" t="str">
        <f t="shared" si="1"/>
        <v> VIN/SearchEngine/20221016/Jeans_under_999/5666 </v>
      </c>
      <c r="E161" s="14" t="str">
        <f t="shared" si="2"/>
        <v>VIN/SearchEngine/20221016/Jeans_under_999/5666</v>
      </c>
      <c r="F161" s="14" t="str">
        <f t="shared" si="3"/>
        <v>Vin/Searchengine/20221016/Jeans_Under_999/5666</v>
      </c>
      <c r="G161" s="14" t="str">
        <f>IFERROR(__xludf.DUMMYFUNCTION("split(F161,""/"")"),"Vin")</f>
        <v>Vin</v>
      </c>
      <c r="H161" s="14" t="str">
        <f>IFERROR(__xludf.DUMMYFUNCTION("""COMPUTED_VALUE"""),"Searchengine")</f>
        <v>Searchengine</v>
      </c>
      <c r="I161" s="14">
        <f>IFERROR(__xludf.DUMMYFUNCTION("""COMPUTED_VALUE"""),2.0221016E7)</f>
        <v>20221016</v>
      </c>
      <c r="J161" s="14" t="str">
        <f>IFERROR(__xludf.DUMMYFUNCTION("""COMPUTED_VALUE"""),"Jeans_Under_999")</f>
        <v>Jeans_Under_999</v>
      </c>
      <c r="K161" s="14">
        <f>IFERROR(__xludf.DUMMYFUNCTION("""COMPUTED_VALUE"""),5666.0)</f>
        <v>5666</v>
      </c>
      <c r="L161" s="14" t="str">
        <f t="shared" si="4"/>
        <v>Searchengine</v>
      </c>
      <c r="M161" s="14" t="str">
        <f t="shared" si="5"/>
        <v>VIN</v>
      </c>
    </row>
    <row r="162">
      <c r="A162" s="8" t="s">
        <v>142</v>
      </c>
      <c r="B162" s="13" t="s">
        <v>11</v>
      </c>
      <c r="C162" s="8">
        <v>17200.0</v>
      </c>
      <c r="D162" s="14" t="str">
        <f t="shared" si="1"/>
        <v> NEFT/OnlineDisplay/20221019/premium_tshirt/5676 </v>
      </c>
      <c r="E162" s="14" t="str">
        <f t="shared" si="2"/>
        <v>NEFT/OnlineDisplay/20221019/premium_tshirt/5676</v>
      </c>
      <c r="F162" s="14" t="str">
        <f t="shared" si="3"/>
        <v>Neft/Onlinedisplay/20221019/Premium_Tshirt/5676</v>
      </c>
      <c r="G162" s="14" t="str">
        <f>IFERROR(__xludf.DUMMYFUNCTION("split(F162,""/"")"),"Neft")</f>
        <v>Neft</v>
      </c>
      <c r="H162" s="14" t="str">
        <f>IFERROR(__xludf.DUMMYFUNCTION("""COMPUTED_VALUE"""),"Onlinedisplay")</f>
        <v>Onlinedisplay</v>
      </c>
      <c r="I162" s="14">
        <f>IFERROR(__xludf.DUMMYFUNCTION("""COMPUTED_VALUE"""),2.0221019E7)</f>
        <v>20221019</v>
      </c>
      <c r="J162" s="14" t="str">
        <f>IFERROR(__xludf.DUMMYFUNCTION("""COMPUTED_VALUE"""),"Premium_Tshirt")</f>
        <v>Premium_Tshirt</v>
      </c>
      <c r="K162" s="14">
        <f>IFERROR(__xludf.DUMMYFUNCTION("""COMPUTED_VALUE"""),5676.0)</f>
        <v>5676</v>
      </c>
      <c r="L162" s="14" t="str">
        <f t="shared" si="4"/>
        <v>Onlinedisplay</v>
      </c>
      <c r="M162" s="14" t="str">
        <f t="shared" si="5"/>
        <v>NEFT</v>
      </c>
    </row>
    <row r="163">
      <c r="A163" s="8" t="s">
        <v>143</v>
      </c>
      <c r="B163" s="13" t="s">
        <v>11</v>
      </c>
      <c r="C163" s="13">
        <v>71500.0</v>
      </c>
      <c r="D163" s="14" t="str">
        <f t="shared" si="1"/>
        <v> CHQ/EmailMarketing &amp;/20221022/Sales_60%/4564 </v>
      </c>
      <c r="E163" s="14" t="str">
        <f t="shared" si="2"/>
        <v>CHQ/EmailMarketing &amp;/20221022/Sales_60%/4564</v>
      </c>
      <c r="F163" s="14" t="str">
        <f t="shared" si="3"/>
        <v>Chq/Emailmarketing &amp;/20221022/Sales_60%/4564</v>
      </c>
      <c r="G163" s="14" t="str">
        <f>IFERROR(__xludf.DUMMYFUNCTION("split(F163,""/"")"),"Chq")</f>
        <v>Chq</v>
      </c>
      <c r="H163" s="14" t="str">
        <f>IFERROR(__xludf.DUMMYFUNCTION("""COMPUTED_VALUE"""),"Emailmarketing &amp;")</f>
        <v>Emailmarketing &amp;</v>
      </c>
      <c r="I163" s="14">
        <f>IFERROR(__xludf.DUMMYFUNCTION("""COMPUTED_VALUE"""),2.0221022E7)</f>
        <v>20221022</v>
      </c>
      <c r="J163" s="14" t="str">
        <f>IFERROR(__xludf.DUMMYFUNCTION("""COMPUTED_VALUE"""),"Sales_60%")</f>
        <v>Sales_60%</v>
      </c>
      <c r="K163" s="14">
        <f>IFERROR(__xludf.DUMMYFUNCTION("""COMPUTED_VALUE"""),4564.0)</f>
        <v>4564</v>
      </c>
      <c r="L163" s="14" t="str">
        <f t="shared" si="4"/>
        <v>Emailmarketing</v>
      </c>
      <c r="M163" s="14" t="str">
        <f t="shared" si="5"/>
        <v>CHQ</v>
      </c>
    </row>
    <row r="164">
      <c r="A164" s="8" t="s">
        <v>144</v>
      </c>
      <c r="B164" s="13" t="s">
        <v>11</v>
      </c>
      <c r="C164" s="13">
        <v>47000.0</v>
      </c>
      <c r="D164" s="14" t="str">
        <f t="shared" si="1"/>
        <v> VfS/SocialMedia/20221025/premium_quality_shoes/4565 </v>
      </c>
      <c r="E164" s="14" t="str">
        <f t="shared" si="2"/>
        <v>VfS/SocialMedia/20221025/premium_quality_shoes/4565</v>
      </c>
      <c r="F164" s="14" t="str">
        <f t="shared" si="3"/>
        <v>Vfs/Socialmedia/20221025/Premium_Quality_Shoes/4565</v>
      </c>
      <c r="G164" s="14" t="str">
        <f>IFERROR(__xludf.DUMMYFUNCTION("split(F164,""/"")"),"Vfs")</f>
        <v>Vfs</v>
      </c>
      <c r="H164" s="14" t="str">
        <f>IFERROR(__xludf.DUMMYFUNCTION("""COMPUTED_VALUE"""),"Socialmedia")</f>
        <v>Socialmedia</v>
      </c>
      <c r="I164" s="14">
        <f>IFERROR(__xludf.DUMMYFUNCTION("""COMPUTED_VALUE"""),2.0221025E7)</f>
        <v>20221025</v>
      </c>
      <c r="J164" s="14" t="str">
        <f>IFERROR(__xludf.DUMMYFUNCTION("""COMPUTED_VALUE"""),"Premium_Quality_Shoes")</f>
        <v>Premium_Quality_Shoes</v>
      </c>
      <c r="K164" s="14">
        <f>IFERROR(__xludf.DUMMYFUNCTION("""COMPUTED_VALUE"""),4565.0)</f>
        <v>4565</v>
      </c>
      <c r="L164" s="14" t="str">
        <f t="shared" si="4"/>
        <v>Socialmedia</v>
      </c>
      <c r="M164" s="14" t="str">
        <f t="shared" si="5"/>
        <v>VFS</v>
      </c>
    </row>
    <row r="165">
      <c r="A165" s="8" t="s">
        <v>145</v>
      </c>
      <c r="B165" s="13" t="s">
        <v>11</v>
      </c>
      <c r="C165" s="13">
        <v>125900.0</v>
      </c>
      <c r="D165" s="14" t="str">
        <f t="shared" si="1"/>
        <v> VIN/OfflINe &amp;/20221028/items_below_500/4566 </v>
      </c>
      <c r="E165" s="14" t="str">
        <f t="shared" si="2"/>
        <v>VIN/OfflINe &amp;/20221028/items_below_500/4566</v>
      </c>
      <c r="F165" s="14" t="str">
        <f t="shared" si="3"/>
        <v>Vin/Offline &amp;/20221028/Items_Below_500/4566</v>
      </c>
      <c r="G165" s="14" t="str">
        <f>IFERROR(__xludf.DUMMYFUNCTION("split(F165,""/"")"),"Vin")</f>
        <v>Vin</v>
      </c>
      <c r="H165" s="14" t="str">
        <f>IFERROR(__xludf.DUMMYFUNCTION("""COMPUTED_VALUE"""),"Offline &amp;")</f>
        <v>Offline &amp;</v>
      </c>
      <c r="I165" s="14">
        <f>IFERROR(__xludf.DUMMYFUNCTION("""COMPUTED_VALUE"""),2.0221028E7)</f>
        <v>20221028</v>
      </c>
      <c r="J165" s="14" t="str">
        <f>IFERROR(__xludf.DUMMYFUNCTION("""COMPUTED_VALUE"""),"Items_Below_500")</f>
        <v>Items_Below_500</v>
      </c>
      <c r="K165" s="14">
        <f>IFERROR(__xludf.DUMMYFUNCTION("""COMPUTED_VALUE"""),4566.0)</f>
        <v>4566</v>
      </c>
      <c r="L165" s="14" t="str">
        <f t="shared" si="4"/>
        <v>Offline</v>
      </c>
      <c r="M165" s="14" t="str">
        <f t="shared" si="5"/>
        <v>VIN</v>
      </c>
    </row>
    <row r="166">
      <c r="A166" s="8" t="s">
        <v>146</v>
      </c>
      <c r="B166" s="13" t="s">
        <v>24</v>
      </c>
      <c r="C166" s="13">
        <v>42600.0</v>
      </c>
      <c r="D166" s="14" t="str">
        <f t="shared" si="1"/>
        <v> CHQ/OnlineDisplay/20221101/premium_tshirt/5676 </v>
      </c>
      <c r="E166" s="14" t="str">
        <f t="shared" si="2"/>
        <v>CHQ/OnlineDisplay/20221101/premium_tshirt/5676</v>
      </c>
      <c r="F166" s="14" t="str">
        <f t="shared" si="3"/>
        <v>Chq/Onlinedisplay/20221101/Premium_Tshirt/5676</v>
      </c>
      <c r="G166" s="14" t="str">
        <f>IFERROR(__xludf.DUMMYFUNCTION("split(F166,""/"")"),"Chq")</f>
        <v>Chq</v>
      </c>
      <c r="H166" s="14" t="str">
        <f>IFERROR(__xludf.DUMMYFUNCTION("""COMPUTED_VALUE"""),"Onlinedisplay")</f>
        <v>Onlinedisplay</v>
      </c>
      <c r="I166" s="14">
        <f>IFERROR(__xludf.DUMMYFUNCTION("""COMPUTED_VALUE"""),2.0221101E7)</f>
        <v>20221101</v>
      </c>
      <c r="J166" s="14" t="str">
        <f>IFERROR(__xludf.DUMMYFUNCTION("""COMPUTED_VALUE"""),"Premium_Tshirt")</f>
        <v>Premium_Tshirt</v>
      </c>
      <c r="K166" s="14">
        <f>IFERROR(__xludf.DUMMYFUNCTION("""COMPUTED_VALUE"""),5676.0)</f>
        <v>5676</v>
      </c>
      <c r="L166" s="14" t="str">
        <f t="shared" si="4"/>
        <v>Onlinedisplay</v>
      </c>
      <c r="M166" s="14" t="str">
        <f t="shared" si="5"/>
        <v>CHQ</v>
      </c>
    </row>
    <row r="167">
      <c r="A167" s="8" t="s">
        <v>147</v>
      </c>
      <c r="B167" s="13" t="s">
        <v>24</v>
      </c>
      <c r="C167" s="8">
        <v>11590.0</v>
      </c>
      <c r="D167" s="14" t="str">
        <f t="shared" si="1"/>
        <v> VfS/EmailMarketing/20221104/Sales_60%/4564 </v>
      </c>
      <c r="E167" s="14" t="str">
        <f t="shared" si="2"/>
        <v>VfS/EmailMarketing/20221104/Sales_60%/4564</v>
      </c>
      <c r="F167" s="14" t="str">
        <f t="shared" si="3"/>
        <v>Vfs/Emailmarketing/20221104/Sales_60%/4564</v>
      </c>
      <c r="G167" s="14" t="str">
        <f>IFERROR(__xludf.DUMMYFUNCTION("split(F167,""/"")"),"Vfs")</f>
        <v>Vfs</v>
      </c>
      <c r="H167" s="14" t="str">
        <f>IFERROR(__xludf.DUMMYFUNCTION("""COMPUTED_VALUE"""),"Emailmarketing")</f>
        <v>Emailmarketing</v>
      </c>
      <c r="I167" s="14">
        <f>IFERROR(__xludf.DUMMYFUNCTION("""COMPUTED_VALUE"""),2.0221104E7)</f>
        <v>20221104</v>
      </c>
      <c r="J167" s="14" t="str">
        <f>IFERROR(__xludf.DUMMYFUNCTION("""COMPUTED_VALUE"""),"Sales_60%")</f>
        <v>Sales_60%</v>
      </c>
      <c r="K167" s="14">
        <f>IFERROR(__xludf.DUMMYFUNCTION("""COMPUTED_VALUE"""),4564.0)</f>
        <v>4564</v>
      </c>
      <c r="L167" s="14" t="str">
        <f t="shared" si="4"/>
        <v>Emailmarketing</v>
      </c>
      <c r="M167" s="14" t="str">
        <f t="shared" si="5"/>
        <v>VFS</v>
      </c>
    </row>
    <row r="168">
      <c r="A168" s="8" t="s">
        <v>148</v>
      </c>
      <c r="B168" s="13" t="s">
        <v>24</v>
      </c>
      <c r="C168" s="8">
        <v>12500.0</v>
      </c>
      <c r="D168" s="14" t="str">
        <f t="shared" si="1"/>
        <v> NEFT/SocialMedia/20221107/premium_quality_shoes/4565 </v>
      </c>
      <c r="E168" s="14" t="str">
        <f t="shared" si="2"/>
        <v>NEFT/SocialMedia/20221107/premium_quality_shoes/4565</v>
      </c>
      <c r="F168" s="14" t="str">
        <f t="shared" si="3"/>
        <v>Neft/Socialmedia/20221107/Premium_Quality_Shoes/4565</v>
      </c>
      <c r="G168" s="14" t="str">
        <f>IFERROR(__xludf.DUMMYFUNCTION("split(F168,""/"")"),"Neft")</f>
        <v>Neft</v>
      </c>
      <c r="H168" s="14" t="str">
        <f>IFERROR(__xludf.DUMMYFUNCTION("""COMPUTED_VALUE"""),"Socialmedia")</f>
        <v>Socialmedia</v>
      </c>
      <c r="I168" s="14">
        <f>IFERROR(__xludf.DUMMYFUNCTION("""COMPUTED_VALUE"""),2.0221107E7)</f>
        <v>20221107</v>
      </c>
      <c r="J168" s="14" t="str">
        <f>IFERROR(__xludf.DUMMYFUNCTION("""COMPUTED_VALUE"""),"Premium_Quality_Shoes")</f>
        <v>Premium_Quality_Shoes</v>
      </c>
      <c r="K168" s="14">
        <f>IFERROR(__xludf.DUMMYFUNCTION("""COMPUTED_VALUE"""),4565.0)</f>
        <v>4565</v>
      </c>
      <c r="L168" s="14" t="str">
        <f t="shared" si="4"/>
        <v>Socialmedia</v>
      </c>
      <c r="M168" s="14" t="str">
        <f t="shared" si="5"/>
        <v>NEFT</v>
      </c>
    </row>
    <row r="169">
      <c r="A169" s="8" t="s">
        <v>149</v>
      </c>
      <c r="B169" s="13" t="s">
        <v>24</v>
      </c>
      <c r="C169" s="8">
        <v>11680.0</v>
      </c>
      <c r="D169" s="14" t="str">
        <f t="shared" si="1"/>
        <v> CHQ/Offline &amp;/20221110/items_below_500/4566 </v>
      </c>
      <c r="E169" s="14" t="str">
        <f t="shared" si="2"/>
        <v>CHQ/Offline &amp;/20221110/items_below_500/4566</v>
      </c>
      <c r="F169" s="14" t="str">
        <f t="shared" si="3"/>
        <v>Chq/Offline &amp;/20221110/Items_Below_500/4566</v>
      </c>
      <c r="G169" s="14" t="str">
        <f>IFERROR(__xludf.DUMMYFUNCTION("split(F169,""/"")"),"Chq")</f>
        <v>Chq</v>
      </c>
      <c r="H169" s="14" t="str">
        <f>IFERROR(__xludf.DUMMYFUNCTION("""COMPUTED_VALUE"""),"Offline &amp;")</f>
        <v>Offline &amp;</v>
      </c>
      <c r="I169" s="14">
        <f>IFERROR(__xludf.DUMMYFUNCTION("""COMPUTED_VALUE"""),2.022111E7)</f>
        <v>20221110</v>
      </c>
      <c r="J169" s="14" t="str">
        <f>IFERROR(__xludf.DUMMYFUNCTION("""COMPUTED_VALUE"""),"Items_Below_500")</f>
        <v>Items_Below_500</v>
      </c>
      <c r="K169" s="14">
        <f>IFERROR(__xludf.DUMMYFUNCTION("""COMPUTED_VALUE"""),4566.0)</f>
        <v>4566</v>
      </c>
      <c r="L169" s="14" t="str">
        <f t="shared" si="4"/>
        <v>Offline</v>
      </c>
      <c r="M169" s="14" t="str">
        <f t="shared" si="5"/>
        <v>CHQ</v>
      </c>
    </row>
    <row r="170">
      <c r="A170" s="8" t="s">
        <v>150</v>
      </c>
      <c r="B170" s="13" t="s">
        <v>24</v>
      </c>
      <c r="C170" s="13">
        <v>50400.0</v>
      </c>
      <c r="D170" s="14" t="str">
        <f t="shared" si="1"/>
        <v> VfS/AffiliateLink/20221113/buy_one_get_one/3455 </v>
      </c>
      <c r="E170" s="14" t="str">
        <f t="shared" si="2"/>
        <v>VfS/AffiliateLink/20221113/buy_one_get_one/3455</v>
      </c>
      <c r="F170" s="14" t="str">
        <f t="shared" si="3"/>
        <v>Vfs/Affiliatelink/20221113/Buy_One_Get_One/3455</v>
      </c>
      <c r="G170" s="14" t="str">
        <f>IFERROR(__xludf.DUMMYFUNCTION("split(F170,""/"")"),"Vfs")</f>
        <v>Vfs</v>
      </c>
      <c r="H170" s="14" t="str">
        <f>IFERROR(__xludf.DUMMYFUNCTION("""COMPUTED_VALUE"""),"Affiliatelink")</f>
        <v>Affiliatelink</v>
      </c>
      <c r="I170" s="14">
        <f>IFERROR(__xludf.DUMMYFUNCTION("""COMPUTED_VALUE"""),2.0221113E7)</f>
        <v>20221113</v>
      </c>
      <c r="J170" s="14" t="str">
        <f>IFERROR(__xludf.DUMMYFUNCTION("""COMPUTED_VALUE"""),"Buy_One_Get_One")</f>
        <v>Buy_One_Get_One</v>
      </c>
      <c r="K170" s="14">
        <f>IFERROR(__xludf.DUMMYFUNCTION("""COMPUTED_VALUE"""),3455.0)</f>
        <v>3455</v>
      </c>
      <c r="L170" s="14" t="str">
        <f t="shared" si="4"/>
        <v>Affiliatelink</v>
      </c>
      <c r="M170" s="14" t="str">
        <f t="shared" si="5"/>
        <v>VFS</v>
      </c>
    </row>
    <row r="171">
      <c r="A171" s="8" t="s">
        <v>151</v>
      </c>
      <c r="B171" s="13" t="s">
        <v>24</v>
      </c>
      <c r="C171" s="13">
        <v>68700.0</v>
      </c>
      <c r="D171" s="14" t="str">
        <f t="shared" si="1"/>
        <v> VIN/SearchEngine/20221116/Jeans_under_999/5666 </v>
      </c>
      <c r="E171" s="14" t="str">
        <f t="shared" si="2"/>
        <v>VIN/SearchEngine/20221116/Jeans_under_999/5666</v>
      </c>
      <c r="F171" s="14" t="str">
        <f t="shared" si="3"/>
        <v>Vin/Searchengine/20221116/Jeans_Under_999/5666</v>
      </c>
      <c r="G171" s="14" t="str">
        <f>IFERROR(__xludf.DUMMYFUNCTION("split(F171,""/"")"),"Vin")</f>
        <v>Vin</v>
      </c>
      <c r="H171" s="14" t="str">
        <f>IFERROR(__xludf.DUMMYFUNCTION("""COMPUTED_VALUE"""),"Searchengine")</f>
        <v>Searchengine</v>
      </c>
      <c r="I171" s="14">
        <f>IFERROR(__xludf.DUMMYFUNCTION("""COMPUTED_VALUE"""),2.0221116E7)</f>
        <v>20221116</v>
      </c>
      <c r="J171" s="14" t="str">
        <f>IFERROR(__xludf.DUMMYFUNCTION("""COMPUTED_VALUE"""),"Jeans_Under_999")</f>
        <v>Jeans_Under_999</v>
      </c>
      <c r="K171" s="14">
        <f>IFERROR(__xludf.DUMMYFUNCTION("""COMPUTED_VALUE"""),5666.0)</f>
        <v>5666</v>
      </c>
      <c r="L171" s="14" t="str">
        <f t="shared" si="4"/>
        <v>Searchengine</v>
      </c>
      <c r="M171" s="14" t="str">
        <f t="shared" si="5"/>
        <v>VIN</v>
      </c>
    </row>
    <row r="172">
      <c r="A172" s="8" t="s">
        <v>152</v>
      </c>
      <c r="B172" s="13" t="s">
        <v>24</v>
      </c>
      <c r="C172" s="8">
        <v>10540.0</v>
      </c>
      <c r="D172" s="14" t="str">
        <f t="shared" si="1"/>
        <v> NEFT/OnlineDisplay/20221119/premium_tshirt/5676 </v>
      </c>
      <c r="E172" s="14" t="str">
        <f t="shared" si="2"/>
        <v>NEFT/OnlineDisplay/20221119/premium_tshirt/5676</v>
      </c>
      <c r="F172" s="14" t="str">
        <f t="shared" si="3"/>
        <v>Neft/Onlinedisplay/20221119/Premium_Tshirt/5676</v>
      </c>
      <c r="G172" s="14" t="str">
        <f>IFERROR(__xludf.DUMMYFUNCTION("split(F172,""/"")"),"Neft")</f>
        <v>Neft</v>
      </c>
      <c r="H172" s="14" t="str">
        <f>IFERROR(__xludf.DUMMYFUNCTION("""COMPUTED_VALUE"""),"Onlinedisplay")</f>
        <v>Onlinedisplay</v>
      </c>
      <c r="I172" s="14">
        <f>IFERROR(__xludf.DUMMYFUNCTION("""COMPUTED_VALUE"""),2.0221119E7)</f>
        <v>20221119</v>
      </c>
      <c r="J172" s="14" t="str">
        <f>IFERROR(__xludf.DUMMYFUNCTION("""COMPUTED_VALUE"""),"Premium_Tshirt")</f>
        <v>Premium_Tshirt</v>
      </c>
      <c r="K172" s="14">
        <f>IFERROR(__xludf.DUMMYFUNCTION("""COMPUTED_VALUE"""),5676.0)</f>
        <v>5676</v>
      </c>
      <c r="L172" s="14" t="str">
        <f t="shared" si="4"/>
        <v>Onlinedisplay</v>
      </c>
      <c r="M172" s="14" t="str">
        <f t="shared" si="5"/>
        <v>NEFT</v>
      </c>
    </row>
    <row r="173">
      <c r="A173" s="8" t="s">
        <v>153</v>
      </c>
      <c r="B173" s="13" t="s">
        <v>24</v>
      </c>
      <c r="C173" s="8">
        <v>10520.0</v>
      </c>
      <c r="D173" s="14" t="str">
        <f t="shared" si="1"/>
        <v> CHQ/EmailMarketing &amp;/20221122/Sales_60%/4564 </v>
      </c>
      <c r="E173" s="14" t="str">
        <f t="shared" si="2"/>
        <v>CHQ/EmailMarketing &amp;/20221122/Sales_60%/4564</v>
      </c>
      <c r="F173" s="14" t="str">
        <f t="shared" si="3"/>
        <v>Chq/Emailmarketing &amp;/20221122/Sales_60%/4564</v>
      </c>
      <c r="G173" s="14" t="str">
        <f>IFERROR(__xludf.DUMMYFUNCTION("split(F173,""/"")"),"Chq")</f>
        <v>Chq</v>
      </c>
      <c r="H173" s="14" t="str">
        <f>IFERROR(__xludf.DUMMYFUNCTION("""COMPUTED_VALUE"""),"Emailmarketing &amp;")</f>
        <v>Emailmarketing &amp;</v>
      </c>
      <c r="I173" s="14">
        <f>IFERROR(__xludf.DUMMYFUNCTION("""COMPUTED_VALUE"""),2.0221122E7)</f>
        <v>20221122</v>
      </c>
      <c r="J173" s="14" t="str">
        <f>IFERROR(__xludf.DUMMYFUNCTION("""COMPUTED_VALUE"""),"Sales_60%")</f>
        <v>Sales_60%</v>
      </c>
      <c r="K173" s="14">
        <f>IFERROR(__xludf.DUMMYFUNCTION("""COMPUTED_VALUE"""),4564.0)</f>
        <v>4564</v>
      </c>
      <c r="L173" s="14" t="str">
        <f t="shared" si="4"/>
        <v>Emailmarketing</v>
      </c>
      <c r="M173" s="14" t="str">
        <f t="shared" si="5"/>
        <v>CHQ</v>
      </c>
    </row>
    <row r="174">
      <c r="A174" s="8" t="s">
        <v>154</v>
      </c>
      <c r="B174" s="13" t="s">
        <v>24</v>
      </c>
      <c r="C174" s="13">
        <v>66500.0</v>
      </c>
      <c r="D174" s="14" t="str">
        <f t="shared" si="1"/>
        <v> VfS/SocialMedia/20221125/premium_quality_shoes/4565 </v>
      </c>
      <c r="E174" s="14" t="str">
        <f t="shared" si="2"/>
        <v>VfS/SocialMedia/20221125/premium_quality_shoes/4565</v>
      </c>
      <c r="F174" s="14" t="str">
        <f t="shared" si="3"/>
        <v>Vfs/Socialmedia/20221125/Premium_Quality_Shoes/4565</v>
      </c>
      <c r="G174" s="14" t="str">
        <f>IFERROR(__xludf.DUMMYFUNCTION("split(F174,""/"")"),"Vfs")</f>
        <v>Vfs</v>
      </c>
      <c r="H174" s="14" t="str">
        <f>IFERROR(__xludf.DUMMYFUNCTION("""COMPUTED_VALUE"""),"Socialmedia")</f>
        <v>Socialmedia</v>
      </c>
      <c r="I174" s="14">
        <f>IFERROR(__xludf.DUMMYFUNCTION("""COMPUTED_VALUE"""),2.0221125E7)</f>
        <v>20221125</v>
      </c>
      <c r="J174" s="14" t="str">
        <f>IFERROR(__xludf.DUMMYFUNCTION("""COMPUTED_VALUE"""),"Premium_Quality_Shoes")</f>
        <v>Premium_Quality_Shoes</v>
      </c>
      <c r="K174" s="14">
        <f>IFERROR(__xludf.DUMMYFUNCTION("""COMPUTED_VALUE"""),4565.0)</f>
        <v>4565</v>
      </c>
      <c r="L174" s="14" t="str">
        <f t="shared" si="4"/>
        <v>Socialmedia</v>
      </c>
      <c r="M174" s="14" t="str">
        <f t="shared" si="5"/>
        <v>VFS</v>
      </c>
    </row>
    <row r="175">
      <c r="A175" s="8" t="s">
        <v>155</v>
      </c>
      <c r="B175" s="13" t="s">
        <v>24</v>
      </c>
      <c r="C175" s="13">
        <v>62300.0</v>
      </c>
      <c r="D175" s="14" t="str">
        <f t="shared" si="1"/>
        <v> VIN/OfflINe &amp;/20221128/items_below_500/4566 </v>
      </c>
      <c r="E175" s="14" t="str">
        <f t="shared" si="2"/>
        <v>VIN/OfflINe &amp;/20221128/items_below_500/4566</v>
      </c>
      <c r="F175" s="14" t="str">
        <f t="shared" si="3"/>
        <v>Vin/Offline &amp;/20221128/Items_Below_500/4566</v>
      </c>
      <c r="G175" s="14" t="str">
        <f>IFERROR(__xludf.DUMMYFUNCTION("split(F175,""/"")"),"Vin")</f>
        <v>Vin</v>
      </c>
      <c r="H175" s="14" t="str">
        <f>IFERROR(__xludf.DUMMYFUNCTION("""COMPUTED_VALUE"""),"Offline &amp;")</f>
        <v>Offline &amp;</v>
      </c>
      <c r="I175" s="14">
        <f>IFERROR(__xludf.DUMMYFUNCTION("""COMPUTED_VALUE"""),2.0221128E7)</f>
        <v>20221128</v>
      </c>
      <c r="J175" s="14" t="str">
        <f>IFERROR(__xludf.DUMMYFUNCTION("""COMPUTED_VALUE"""),"Items_Below_500")</f>
        <v>Items_Below_500</v>
      </c>
      <c r="K175" s="14">
        <f>IFERROR(__xludf.DUMMYFUNCTION("""COMPUTED_VALUE"""),4566.0)</f>
        <v>4566</v>
      </c>
      <c r="L175" s="14" t="str">
        <f t="shared" si="4"/>
        <v>Offline</v>
      </c>
      <c r="M175" s="14" t="str">
        <f t="shared" si="5"/>
        <v>VIN</v>
      </c>
    </row>
    <row r="176">
      <c r="A176" s="8" t="s">
        <v>126</v>
      </c>
      <c r="B176" s="13" t="s">
        <v>25</v>
      </c>
      <c r="C176" s="13">
        <v>40600.0</v>
      </c>
      <c r="D176" s="14" t="str">
        <f t="shared" si="1"/>
        <v> CHQ/OnlineDisplay/20221201/premium_tshirt/5676 </v>
      </c>
      <c r="E176" s="14" t="str">
        <f t="shared" si="2"/>
        <v>CHQ/OnlineDisplay/20221201/premium_tshirt/5676</v>
      </c>
      <c r="F176" s="14" t="str">
        <f t="shared" si="3"/>
        <v>Chq/Onlinedisplay/20221201/Premium_Tshirt/5676</v>
      </c>
      <c r="G176" s="14" t="str">
        <f>IFERROR(__xludf.DUMMYFUNCTION("split(F176,""/"")"),"Chq")</f>
        <v>Chq</v>
      </c>
      <c r="H176" s="14" t="str">
        <f>IFERROR(__xludf.DUMMYFUNCTION("""COMPUTED_VALUE"""),"Onlinedisplay")</f>
        <v>Onlinedisplay</v>
      </c>
      <c r="I176" s="14">
        <f>IFERROR(__xludf.DUMMYFUNCTION("""COMPUTED_VALUE"""),2.0221201E7)</f>
        <v>20221201</v>
      </c>
      <c r="J176" s="14" t="str">
        <f>IFERROR(__xludf.DUMMYFUNCTION("""COMPUTED_VALUE"""),"Premium_Tshirt")</f>
        <v>Premium_Tshirt</v>
      </c>
      <c r="K176" s="14">
        <f>IFERROR(__xludf.DUMMYFUNCTION("""COMPUTED_VALUE"""),5676.0)</f>
        <v>5676</v>
      </c>
      <c r="L176" s="14" t="str">
        <f t="shared" si="4"/>
        <v>Onlinedisplay</v>
      </c>
      <c r="M176" s="14" t="str">
        <f t="shared" si="5"/>
        <v>CHQ</v>
      </c>
    </row>
    <row r="177">
      <c r="A177" s="8" t="s">
        <v>127</v>
      </c>
      <c r="B177" s="13" t="s">
        <v>25</v>
      </c>
      <c r="C177" s="13">
        <v>51100.0</v>
      </c>
      <c r="D177" s="14" t="str">
        <f t="shared" si="1"/>
        <v> VfS/EmailMarketing/20221204/Sales_60%/4564 </v>
      </c>
      <c r="E177" s="14" t="str">
        <f t="shared" si="2"/>
        <v>VfS/EmailMarketing/20221204/Sales_60%/4564</v>
      </c>
      <c r="F177" s="14" t="str">
        <f t="shared" si="3"/>
        <v>Vfs/Emailmarketing/20221204/Sales_60%/4564</v>
      </c>
      <c r="G177" s="14" t="str">
        <f>IFERROR(__xludf.DUMMYFUNCTION("split(F177,""/"")"),"Vfs")</f>
        <v>Vfs</v>
      </c>
      <c r="H177" s="14" t="str">
        <f>IFERROR(__xludf.DUMMYFUNCTION("""COMPUTED_VALUE"""),"Emailmarketing")</f>
        <v>Emailmarketing</v>
      </c>
      <c r="I177" s="14">
        <f>IFERROR(__xludf.DUMMYFUNCTION("""COMPUTED_VALUE"""),2.0221204E7)</f>
        <v>20221204</v>
      </c>
      <c r="J177" s="14" t="str">
        <f>IFERROR(__xludf.DUMMYFUNCTION("""COMPUTED_VALUE"""),"Sales_60%")</f>
        <v>Sales_60%</v>
      </c>
      <c r="K177" s="14">
        <f>IFERROR(__xludf.DUMMYFUNCTION("""COMPUTED_VALUE"""),4564.0)</f>
        <v>4564</v>
      </c>
      <c r="L177" s="14" t="str">
        <f t="shared" si="4"/>
        <v>Emailmarketing</v>
      </c>
      <c r="M177" s="14" t="str">
        <f t="shared" si="5"/>
        <v>VFS</v>
      </c>
    </row>
    <row r="178">
      <c r="A178" s="8" t="s">
        <v>128</v>
      </c>
      <c r="B178" s="13" t="s">
        <v>25</v>
      </c>
      <c r="C178" s="13">
        <v>44100.0</v>
      </c>
      <c r="D178" s="14" t="str">
        <f t="shared" si="1"/>
        <v> NEFT/SocialMedia/20221207/premium_quality_shoes/4565 </v>
      </c>
      <c r="E178" s="14" t="str">
        <f t="shared" si="2"/>
        <v>NEFT/SocialMedia/20221207/premium_quality_shoes/4565</v>
      </c>
      <c r="F178" s="14" t="str">
        <f t="shared" si="3"/>
        <v>Neft/Socialmedia/20221207/Premium_Quality_Shoes/4565</v>
      </c>
      <c r="G178" s="14" t="str">
        <f>IFERROR(__xludf.DUMMYFUNCTION("split(F178,""/"")"),"Neft")</f>
        <v>Neft</v>
      </c>
      <c r="H178" s="14" t="str">
        <f>IFERROR(__xludf.DUMMYFUNCTION("""COMPUTED_VALUE"""),"Socialmedia")</f>
        <v>Socialmedia</v>
      </c>
      <c r="I178" s="14">
        <f>IFERROR(__xludf.DUMMYFUNCTION("""COMPUTED_VALUE"""),2.0221207E7)</f>
        <v>20221207</v>
      </c>
      <c r="J178" s="14" t="str">
        <f>IFERROR(__xludf.DUMMYFUNCTION("""COMPUTED_VALUE"""),"Premium_Quality_Shoes")</f>
        <v>Premium_Quality_Shoes</v>
      </c>
      <c r="K178" s="14">
        <f>IFERROR(__xludf.DUMMYFUNCTION("""COMPUTED_VALUE"""),4565.0)</f>
        <v>4565</v>
      </c>
      <c r="L178" s="14" t="str">
        <f t="shared" si="4"/>
        <v>Socialmedia</v>
      </c>
      <c r="M178" s="14" t="str">
        <f t="shared" si="5"/>
        <v>NEFT</v>
      </c>
    </row>
    <row r="179">
      <c r="A179" s="8" t="s">
        <v>129</v>
      </c>
      <c r="B179" s="13" t="s">
        <v>25</v>
      </c>
      <c r="C179" s="13">
        <v>81200.0</v>
      </c>
      <c r="D179" s="14" t="str">
        <f t="shared" si="1"/>
        <v> CHQ/Offline &amp;/20221210/items_below_500/4566 </v>
      </c>
      <c r="E179" s="14" t="str">
        <f t="shared" si="2"/>
        <v>CHQ/Offline &amp;/20221210/items_below_500/4566</v>
      </c>
      <c r="F179" s="14" t="str">
        <f t="shared" si="3"/>
        <v>Chq/Offline &amp;/20221210/Items_Below_500/4566</v>
      </c>
      <c r="G179" s="14" t="str">
        <f>IFERROR(__xludf.DUMMYFUNCTION("split(F179,""/"")"),"Chq")</f>
        <v>Chq</v>
      </c>
      <c r="H179" s="14" t="str">
        <f>IFERROR(__xludf.DUMMYFUNCTION("""COMPUTED_VALUE"""),"Offline &amp;")</f>
        <v>Offline &amp;</v>
      </c>
      <c r="I179" s="14">
        <f>IFERROR(__xludf.DUMMYFUNCTION("""COMPUTED_VALUE"""),2.022121E7)</f>
        <v>20221210</v>
      </c>
      <c r="J179" s="14" t="str">
        <f>IFERROR(__xludf.DUMMYFUNCTION("""COMPUTED_VALUE"""),"Items_Below_500")</f>
        <v>Items_Below_500</v>
      </c>
      <c r="K179" s="14">
        <f>IFERROR(__xludf.DUMMYFUNCTION("""COMPUTED_VALUE"""),4566.0)</f>
        <v>4566</v>
      </c>
      <c r="L179" s="14" t="str">
        <f t="shared" si="4"/>
        <v>Offline</v>
      </c>
      <c r="M179" s="14" t="str">
        <f t="shared" si="5"/>
        <v>CHQ</v>
      </c>
    </row>
    <row r="180">
      <c r="A180" s="8" t="s">
        <v>130</v>
      </c>
      <c r="B180" s="13" t="s">
        <v>25</v>
      </c>
      <c r="C180" s="13">
        <v>107100.0</v>
      </c>
      <c r="D180" s="14" t="str">
        <f t="shared" si="1"/>
        <v> VfS/AffiliateLink/20221213/buy_one_get_one/3455 </v>
      </c>
      <c r="E180" s="14" t="str">
        <f t="shared" si="2"/>
        <v>VfS/AffiliateLink/20221213/buy_one_get_one/3455</v>
      </c>
      <c r="F180" s="14" t="str">
        <f t="shared" si="3"/>
        <v>Vfs/Affiliatelink/20221213/Buy_One_Get_One/3455</v>
      </c>
      <c r="G180" s="14" t="str">
        <f>IFERROR(__xludf.DUMMYFUNCTION("split(F180,""/"")"),"Vfs")</f>
        <v>Vfs</v>
      </c>
      <c r="H180" s="14" t="str">
        <f>IFERROR(__xludf.DUMMYFUNCTION("""COMPUTED_VALUE"""),"Affiliatelink")</f>
        <v>Affiliatelink</v>
      </c>
      <c r="I180" s="14">
        <f>IFERROR(__xludf.DUMMYFUNCTION("""COMPUTED_VALUE"""),2.0221213E7)</f>
        <v>20221213</v>
      </c>
      <c r="J180" s="14" t="str">
        <f>IFERROR(__xludf.DUMMYFUNCTION("""COMPUTED_VALUE"""),"Buy_One_Get_One")</f>
        <v>Buy_One_Get_One</v>
      </c>
      <c r="K180" s="14">
        <f>IFERROR(__xludf.DUMMYFUNCTION("""COMPUTED_VALUE"""),3455.0)</f>
        <v>3455</v>
      </c>
      <c r="L180" s="14" t="str">
        <f t="shared" si="4"/>
        <v>Affiliatelink</v>
      </c>
      <c r="M180" s="14" t="str">
        <f t="shared" si="5"/>
        <v>VFS</v>
      </c>
    </row>
    <row r="181">
      <c r="A181" s="8" t="s">
        <v>131</v>
      </c>
      <c r="B181" s="13" t="s">
        <v>25</v>
      </c>
      <c r="C181" s="13">
        <v>71600.0</v>
      </c>
      <c r="D181" s="14" t="str">
        <f t="shared" si="1"/>
        <v> VIN/SearchEngine/20221216/Jeans_under_999/5666 </v>
      </c>
      <c r="E181" s="14" t="str">
        <f t="shared" si="2"/>
        <v>VIN/SearchEngine/20221216/Jeans_under_999/5666</v>
      </c>
      <c r="F181" s="14" t="str">
        <f t="shared" si="3"/>
        <v>Vin/Searchengine/20221216/Jeans_Under_999/5666</v>
      </c>
      <c r="G181" s="14" t="str">
        <f>IFERROR(__xludf.DUMMYFUNCTION("split(F181,""/"")"),"Vin")</f>
        <v>Vin</v>
      </c>
      <c r="H181" s="14" t="str">
        <f>IFERROR(__xludf.DUMMYFUNCTION("""COMPUTED_VALUE"""),"Searchengine")</f>
        <v>Searchengine</v>
      </c>
      <c r="I181" s="14">
        <f>IFERROR(__xludf.DUMMYFUNCTION("""COMPUTED_VALUE"""),2.0221216E7)</f>
        <v>20221216</v>
      </c>
      <c r="J181" s="14" t="str">
        <f>IFERROR(__xludf.DUMMYFUNCTION("""COMPUTED_VALUE"""),"Jeans_Under_999")</f>
        <v>Jeans_Under_999</v>
      </c>
      <c r="K181" s="14">
        <f>IFERROR(__xludf.DUMMYFUNCTION("""COMPUTED_VALUE"""),5666.0)</f>
        <v>5666</v>
      </c>
      <c r="L181" s="14" t="str">
        <f t="shared" si="4"/>
        <v>Searchengine</v>
      </c>
      <c r="M181" s="14" t="str">
        <f t="shared" si="5"/>
        <v>VIN</v>
      </c>
    </row>
    <row r="182">
      <c r="A182" s="8" t="s">
        <v>132</v>
      </c>
      <c r="B182" s="13" t="s">
        <v>25</v>
      </c>
      <c r="C182" s="13">
        <v>47700.0</v>
      </c>
      <c r="D182" s="14" t="str">
        <f t="shared" si="1"/>
        <v> NEFT/OnlineDisplay/20221219/premium_tshirt/5676 </v>
      </c>
      <c r="E182" s="14" t="str">
        <f t="shared" si="2"/>
        <v>NEFT/OnlineDisplay/20221219/premium_tshirt/5676</v>
      </c>
      <c r="F182" s="14" t="str">
        <f t="shared" si="3"/>
        <v>Neft/Onlinedisplay/20221219/Premium_Tshirt/5676</v>
      </c>
      <c r="G182" s="14" t="str">
        <f>IFERROR(__xludf.DUMMYFUNCTION("split(F182,""/"")"),"Neft")</f>
        <v>Neft</v>
      </c>
      <c r="H182" s="14" t="str">
        <f>IFERROR(__xludf.DUMMYFUNCTION("""COMPUTED_VALUE"""),"Onlinedisplay")</f>
        <v>Onlinedisplay</v>
      </c>
      <c r="I182" s="14">
        <f>IFERROR(__xludf.DUMMYFUNCTION("""COMPUTED_VALUE"""),2.0221219E7)</f>
        <v>20221219</v>
      </c>
      <c r="J182" s="14" t="str">
        <f>IFERROR(__xludf.DUMMYFUNCTION("""COMPUTED_VALUE"""),"Premium_Tshirt")</f>
        <v>Premium_Tshirt</v>
      </c>
      <c r="K182" s="14">
        <f>IFERROR(__xludf.DUMMYFUNCTION("""COMPUTED_VALUE"""),5676.0)</f>
        <v>5676</v>
      </c>
      <c r="L182" s="14" t="str">
        <f t="shared" si="4"/>
        <v>Onlinedisplay</v>
      </c>
      <c r="M182" s="14" t="str">
        <f t="shared" si="5"/>
        <v>NEFT</v>
      </c>
    </row>
    <row r="183">
      <c r="A183" s="8" t="s">
        <v>133</v>
      </c>
      <c r="B183" s="13" t="s">
        <v>25</v>
      </c>
      <c r="C183" s="13">
        <v>48600.0</v>
      </c>
      <c r="D183" s="14" t="str">
        <f t="shared" si="1"/>
        <v> CHQ/EmailMarketing &amp;/20221222/Sales_60%/4564 </v>
      </c>
      <c r="E183" s="14" t="str">
        <f t="shared" si="2"/>
        <v>CHQ/EmailMarketing &amp;/20221222/Sales_60%/4564</v>
      </c>
      <c r="F183" s="14" t="str">
        <f t="shared" si="3"/>
        <v>Chq/Emailmarketing &amp;/20221222/Sales_60%/4564</v>
      </c>
      <c r="G183" s="14" t="str">
        <f>IFERROR(__xludf.DUMMYFUNCTION("split(F183,""/"")"),"Chq")</f>
        <v>Chq</v>
      </c>
      <c r="H183" s="14" t="str">
        <f>IFERROR(__xludf.DUMMYFUNCTION("""COMPUTED_VALUE"""),"Emailmarketing &amp;")</f>
        <v>Emailmarketing &amp;</v>
      </c>
      <c r="I183" s="14">
        <f>IFERROR(__xludf.DUMMYFUNCTION("""COMPUTED_VALUE"""),2.0221222E7)</f>
        <v>20221222</v>
      </c>
      <c r="J183" s="14" t="str">
        <f>IFERROR(__xludf.DUMMYFUNCTION("""COMPUTED_VALUE"""),"Sales_60%")</f>
        <v>Sales_60%</v>
      </c>
      <c r="K183" s="14">
        <f>IFERROR(__xludf.DUMMYFUNCTION("""COMPUTED_VALUE"""),4564.0)</f>
        <v>4564</v>
      </c>
      <c r="L183" s="14" t="str">
        <f t="shared" si="4"/>
        <v>Emailmarketing</v>
      </c>
      <c r="M183" s="14" t="str">
        <f t="shared" si="5"/>
        <v>CHQ</v>
      </c>
    </row>
    <row r="184">
      <c r="A184" s="8" t="s">
        <v>134</v>
      </c>
      <c r="B184" s="13" t="s">
        <v>25</v>
      </c>
      <c r="C184" s="13">
        <v>44400.0</v>
      </c>
      <c r="D184" s="14" t="str">
        <f t="shared" si="1"/>
        <v> VfS/SocialMedia/20221225/premium_quality_shoes/4565 </v>
      </c>
      <c r="E184" s="14" t="str">
        <f t="shared" si="2"/>
        <v>VfS/SocialMedia/20221225/premium_quality_shoes/4565</v>
      </c>
      <c r="F184" s="14" t="str">
        <f t="shared" si="3"/>
        <v>Vfs/Socialmedia/20221225/Premium_Quality_Shoes/4565</v>
      </c>
      <c r="G184" s="14" t="str">
        <f>IFERROR(__xludf.DUMMYFUNCTION("split(F184,""/"")"),"Vfs")</f>
        <v>Vfs</v>
      </c>
      <c r="H184" s="14" t="str">
        <f>IFERROR(__xludf.DUMMYFUNCTION("""COMPUTED_VALUE"""),"Socialmedia")</f>
        <v>Socialmedia</v>
      </c>
      <c r="I184" s="14">
        <f>IFERROR(__xludf.DUMMYFUNCTION("""COMPUTED_VALUE"""),2.0221225E7)</f>
        <v>20221225</v>
      </c>
      <c r="J184" s="14" t="str">
        <f>IFERROR(__xludf.DUMMYFUNCTION("""COMPUTED_VALUE"""),"Premium_Quality_Shoes")</f>
        <v>Premium_Quality_Shoes</v>
      </c>
      <c r="K184" s="14">
        <f>IFERROR(__xludf.DUMMYFUNCTION("""COMPUTED_VALUE"""),4565.0)</f>
        <v>4565</v>
      </c>
      <c r="L184" s="14" t="str">
        <f t="shared" si="4"/>
        <v>Socialmedia</v>
      </c>
      <c r="M184" s="14" t="str">
        <f t="shared" si="5"/>
        <v>VFS</v>
      </c>
    </row>
    <row r="185">
      <c r="A185" s="8" t="s">
        <v>135</v>
      </c>
      <c r="B185" s="13" t="s">
        <v>25</v>
      </c>
      <c r="C185" s="13">
        <v>60000.0</v>
      </c>
      <c r="D185" s="14" t="str">
        <f t="shared" si="1"/>
        <v> VIN/OfflINe &amp;/20221228/items_below_500/4566 </v>
      </c>
      <c r="E185" s="14" t="str">
        <f t="shared" si="2"/>
        <v>VIN/OfflINe &amp;/20221228/items_below_500/4566</v>
      </c>
      <c r="F185" s="14" t="str">
        <f t="shared" si="3"/>
        <v>Vin/Offline &amp;/20221228/Items_Below_500/4566</v>
      </c>
      <c r="G185" s="14" t="str">
        <f>IFERROR(__xludf.DUMMYFUNCTION("split(F185,""/"")"),"Vin")</f>
        <v>Vin</v>
      </c>
      <c r="H185" s="14" t="str">
        <f>IFERROR(__xludf.DUMMYFUNCTION("""COMPUTED_VALUE"""),"Offline &amp;")</f>
        <v>Offline &amp;</v>
      </c>
      <c r="I185" s="14">
        <f>IFERROR(__xludf.DUMMYFUNCTION("""COMPUTED_VALUE"""),2.0221228E7)</f>
        <v>20221228</v>
      </c>
      <c r="J185" s="14" t="str">
        <f>IFERROR(__xludf.DUMMYFUNCTION("""COMPUTED_VALUE"""),"Items_Below_500")</f>
        <v>Items_Below_500</v>
      </c>
      <c r="K185" s="14">
        <f>IFERROR(__xludf.DUMMYFUNCTION("""COMPUTED_VALUE"""),4566.0)</f>
        <v>4566</v>
      </c>
      <c r="L185" s="14" t="str">
        <f t="shared" si="4"/>
        <v>Offline</v>
      </c>
      <c r="M185" s="14" t="str">
        <f t="shared" si="5"/>
        <v>VIN</v>
      </c>
    </row>
    <row r="186">
      <c r="A186" s="8" t="s">
        <v>136</v>
      </c>
      <c r="B186" s="13" t="s">
        <v>11</v>
      </c>
      <c r="C186" s="13">
        <v>97700.0</v>
      </c>
      <c r="D186" s="14" t="str">
        <f t="shared" si="1"/>
        <v> CHQ/OnlineDisplay/20221001/premium_tshirt/5676 </v>
      </c>
      <c r="E186" s="14" t="str">
        <f t="shared" si="2"/>
        <v>CHQ/OnlineDisplay/20221001/premium_tshirt/5676</v>
      </c>
      <c r="F186" s="14" t="str">
        <f t="shared" si="3"/>
        <v>Chq/Onlinedisplay/20221001/Premium_Tshirt/5676</v>
      </c>
      <c r="G186" s="14" t="str">
        <f>IFERROR(__xludf.DUMMYFUNCTION("split(F186,""/"")"),"Chq")</f>
        <v>Chq</v>
      </c>
      <c r="H186" s="14" t="str">
        <f>IFERROR(__xludf.DUMMYFUNCTION("""COMPUTED_VALUE"""),"Onlinedisplay")</f>
        <v>Onlinedisplay</v>
      </c>
      <c r="I186" s="14">
        <f>IFERROR(__xludf.DUMMYFUNCTION("""COMPUTED_VALUE"""),2.0221001E7)</f>
        <v>20221001</v>
      </c>
      <c r="J186" s="14" t="str">
        <f>IFERROR(__xludf.DUMMYFUNCTION("""COMPUTED_VALUE"""),"Premium_Tshirt")</f>
        <v>Premium_Tshirt</v>
      </c>
      <c r="K186" s="14">
        <f>IFERROR(__xludf.DUMMYFUNCTION("""COMPUTED_VALUE"""),5676.0)</f>
        <v>5676</v>
      </c>
      <c r="L186" s="14" t="str">
        <f t="shared" si="4"/>
        <v>Onlinedisplay</v>
      </c>
      <c r="M186" s="14" t="str">
        <f t="shared" si="5"/>
        <v>CHQ</v>
      </c>
    </row>
    <row r="187">
      <c r="A187" s="8" t="s">
        <v>137</v>
      </c>
      <c r="B187" s="13" t="s">
        <v>11</v>
      </c>
      <c r="C187" s="13">
        <v>73600.0</v>
      </c>
      <c r="D187" s="14" t="str">
        <f t="shared" si="1"/>
        <v> VfS/EmailMarketing/20221004/Sales_60%/4564 </v>
      </c>
      <c r="E187" s="14" t="str">
        <f t="shared" si="2"/>
        <v>VfS/EmailMarketing/20221004/Sales_60%/4564</v>
      </c>
      <c r="F187" s="14" t="str">
        <f t="shared" si="3"/>
        <v>Vfs/Emailmarketing/20221004/Sales_60%/4564</v>
      </c>
      <c r="G187" s="14" t="str">
        <f>IFERROR(__xludf.DUMMYFUNCTION("split(F187,""/"")"),"Vfs")</f>
        <v>Vfs</v>
      </c>
      <c r="H187" s="14" t="str">
        <f>IFERROR(__xludf.DUMMYFUNCTION("""COMPUTED_VALUE"""),"Emailmarketing")</f>
        <v>Emailmarketing</v>
      </c>
      <c r="I187" s="14">
        <f>IFERROR(__xludf.DUMMYFUNCTION("""COMPUTED_VALUE"""),2.0221004E7)</f>
        <v>20221004</v>
      </c>
      <c r="J187" s="14" t="str">
        <f>IFERROR(__xludf.DUMMYFUNCTION("""COMPUTED_VALUE"""),"Sales_60%")</f>
        <v>Sales_60%</v>
      </c>
      <c r="K187" s="14">
        <f>IFERROR(__xludf.DUMMYFUNCTION("""COMPUTED_VALUE"""),4564.0)</f>
        <v>4564</v>
      </c>
      <c r="L187" s="14" t="str">
        <f t="shared" si="4"/>
        <v>Emailmarketing</v>
      </c>
      <c r="M187" s="14" t="str">
        <f t="shared" si="5"/>
        <v>VFS</v>
      </c>
    </row>
    <row r="188">
      <c r="A188" s="8" t="s">
        <v>138</v>
      </c>
      <c r="B188" s="13" t="s">
        <v>11</v>
      </c>
      <c r="C188" s="13">
        <v>88200.0</v>
      </c>
      <c r="D188" s="14" t="str">
        <f t="shared" si="1"/>
        <v> NEFT/SocialMedia/20221007/premium_quality_shoes/4565 </v>
      </c>
      <c r="E188" s="14" t="str">
        <f t="shared" si="2"/>
        <v>NEFT/SocialMedia/20221007/premium_quality_shoes/4565</v>
      </c>
      <c r="F188" s="14" t="str">
        <f t="shared" si="3"/>
        <v>Neft/Socialmedia/20221007/Premium_Quality_Shoes/4565</v>
      </c>
      <c r="G188" s="14" t="str">
        <f>IFERROR(__xludf.DUMMYFUNCTION("split(F188,""/"")"),"Neft")</f>
        <v>Neft</v>
      </c>
      <c r="H188" s="14" t="str">
        <f>IFERROR(__xludf.DUMMYFUNCTION("""COMPUTED_VALUE"""),"Socialmedia")</f>
        <v>Socialmedia</v>
      </c>
      <c r="I188" s="14">
        <f>IFERROR(__xludf.DUMMYFUNCTION("""COMPUTED_VALUE"""),2.0221007E7)</f>
        <v>20221007</v>
      </c>
      <c r="J188" s="14" t="str">
        <f>IFERROR(__xludf.DUMMYFUNCTION("""COMPUTED_VALUE"""),"Premium_Quality_Shoes")</f>
        <v>Premium_Quality_Shoes</v>
      </c>
      <c r="K188" s="14">
        <f>IFERROR(__xludf.DUMMYFUNCTION("""COMPUTED_VALUE"""),4565.0)</f>
        <v>4565</v>
      </c>
      <c r="L188" s="14" t="str">
        <f t="shared" si="4"/>
        <v>Socialmedia</v>
      </c>
      <c r="M188" s="14" t="str">
        <f t="shared" si="5"/>
        <v>NEFT</v>
      </c>
    </row>
    <row r="189">
      <c r="A189" s="8" t="s">
        <v>139</v>
      </c>
      <c r="B189" s="13" t="s">
        <v>11</v>
      </c>
      <c r="C189" s="13">
        <v>76400.0</v>
      </c>
      <c r="D189" s="14" t="str">
        <f t="shared" si="1"/>
        <v> CHQ/Offline &amp;/20221010/items_below_500/4566 </v>
      </c>
      <c r="E189" s="14" t="str">
        <f t="shared" si="2"/>
        <v>CHQ/Offline &amp;/20221010/items_below_500/4566</v>
      </c>
      <c r="F189" s="14" t="str">
        <f t="shared" si="3"/>
        <v>Chq/Offline &amp;/20221010/Items_Below_500/4566</v>
      </c>
      <c r="G189" s="14" t="str">
        <f>IFERROR(__xludf.DUMMYFUNCTION("split(F189,""/"")"),"Chq")</f>
        <v>Chq</v>
      </c>
      <c r="H189" s="14" t="str">
        <f>IFERROR(__xludf.DUMMYFUNCTION("""COMPUTED_VALUE"""),"Offline &amp;")</f>
        <v>Offline &amp;</v>
      </c>
      <c r="I189" s="14">
        <f>IFERROR(__xludf.DUMMYFUNCTION("""COMPUTED_VALUE"""),2.022101E7)</f>
        <v>20221010</v>
      </c>
      <c r="J189" s="14" t="str">
        <f>IFERROR(__xludf.DUMMYFUNCTION("""COMPUTED_VALUE"""),"Items_Below_500")</f>
        <v>Items_Below_500</v>
      </c>
      <c r="K189" s="14">
        <f>IFERROR(__xludf.DUMMYFUNCTION("""COMPUTED_VALUE"""),4566.0)</f>
        <v>4566</v>
      </c>
      <c r="L189" s="14" t="str">
        <f t="shared" si="4"/>
        <v>Offline</v>
      </c>
      <c r="M189" s="14" t="str">
        <f t="shared" si="5"/>
        <v>CHQ</v>
      </c>
    </row>
    <row r="190">
      <c r="A190" s="8" t="s">
        <v>156</v>
      </c>
      <c r="B190" s="13" t="s">
        <v>11</v>
      </c>
      <c r="C190" s="13">
        <v>52600.0</v>
      </c>
      <c r="D190" s="14" t="str">
        <f t="shared" si="1"/>
        <v> VfS/AffiliateLink/20221013/buy_one_get_one/3455 </v>
      </c>
      <c r="E190" s="14" t="str">
        <f t="shared" si="2"/>
        <v>VfS/AffiliateLink/20221013/buy_one_get_one/3455</v>
      </c>
      <c r="F190" s="14" t="str">
        <f t="shared" si="3"/>
        <v>Vfs/Affiliatelink/20221013/Buy_One_Get_One/3455</v>
      </c>
      <c r="G190" s="14" t="str">
        <f>IFERROR(__xludf.DUMMYFUNCTION("split(F190,""/"")"),"Vfs")</f>
        <v>Vfs</v>
      </c>
      <c r="H190" s="14" t="str">
        <f>IFERROR(__xludf.DUMMYFUNCTION("""COMPUTED_VALUE"""),"Affiliatelink")</f>
        <v>Affiliatelink</v>
      </c>
      <c r="I190" s="14">
        <f>IFERROR(__xludf.DUMMYFUNCTION("""COMPUTED_VALUE"""),2.0221013E7)</f>
        <v>20221013</v>
      </c>
      <c r="J190" s="14" t="str">
        <f>IFERROR(__xludf.DUMMYFUNCTION("""COMPUTED_VALUE"""),"Buy_One_Get_One")</f>
        <v>Buy_One_Get_One</v>
      </c>
      <c r="K190" s="14">
        <f>IFERROR(__xludf.DUMMYFUNCTION("""COMPUTED_VALUE"""),3455.0)</f>
        <v>3455</v>
      </c>
      <c r="L190" s="14" t="str">
        <f t="shared" si="4"/>
        <v>Affiliatelink</v>
      </c>
      <c r="M190" s="14" t="str">
        <f t="shared" si="5"/>
        <v>VFS</v>
      </c>
    </row>
    <row r="191">
      <c r="A191" s="8" t="s">
        <v>141</v>
      </c>
      <c r="B191" s="13" t="s">
        <v>11</v>
      </c>
      <c r="C191" s="13">
        <v>120900.0</v>
      </c>
      <c r="D191" s="14" t="str">
        <f t="shared" si="1"/>
        <v> VIN/SearchEngine/20221016/Jeans_under_999/5666 </v>
      </c>
      <c r="E191" s="14" t="str">
        <f t="shared" si="2"/>
        <v>VIN/SearchEngine/20221016/Jeans_under_999/5666</v>
      </c>
      <c r="F191" s="14" t="str">
        <f t="shared" si="3"/>
        <v>Vin/Searchengine/20221016/Jeans_Under_999/5666</v>
      </c>
      <c r="G191" s="14" t="str">
        <f>IFERROR(__xludf.DUMMYFUNCTION("split(F191,""/"")"),"Vin")</f>
        <v>Vin</v>
      </c>
      <c r="H191" s="14" t="str">
        <f>IFERROR(__xludf.DUMMYFUNCTION("""COMPUTED_VALUE"""),"Searchengine")</f>
        <v>Searchengine</v>
      </c>
      <c r="I191" s="14">
        <f>IFERROR(__xludf.DUMMYFUNCTION("""COMPUTED_VALUE"""),2.0221016E7)</f>
        <v>20221016</v>
      </c>
      <c r="J191" s="14" t="str">
        <f>IFERROR(__xludf.DUMMYFUNCTION("""COMPUTED_VALUE"""),"Jeans_Under_999")</f>
        <v>Jeans_Under_999</v>
      </c>
      <c r="K191" s="14">
        <f>IFERROR(__xludf.DUMMYFUNCTION("""COMPUTED_VALUE"""),5666.0)</f>
        <v>5666</v>
      </c>
      <c r="L191" s="14" t="str">
        <f t="shared" si="4"/>
        <v>Searchengine</v>
      </c>
      <c r="M191" s="14" t="str">
        <f t="shared" si="5"/>
        <v>VIN</v>
      </c>
    </row>
    <row r="192">
      <c r="A192" s="8" t="s">
        <v>142</v>
      </c>
      <c r="B192" s="13" t="s">
        <v>11</v>
      </c>
      <c r="C192" s="8">
        <v>11900.0</v>
      </c>
      <c r="D192" s="14" t="str">
        <f t="shared" si="1"/>
        <v> NEFT/OnlineDisplay/20221019/premium_tshirt/5676 </v>
      </c>
      <c r="E192" s="14" t="str">
        <f t="shared" si="2"/>
        <v>NEFT/OnlineDisplay/20221019/premium_tshirt/5676</v>
      </c>
      <c r="F192" s="14" t="str">
        <f t="shared" si="3"/>
        <v>Neft/Onlinedisplay/20221019/Premium_Tshirt/5676</v>
      </c>
      <c r="G192" s="14" t="str">
        <f>IFERROR(__xludf.DUMMYFUNCTION("split(F192,""/"")"),"Neft")</f>
        <v>Neft</v>
      </c>
      <c r="H192" s="14" t="str">
        <f>IFERROR(__xludf.DUMMYFUNCTION("""COMPUTED_VALUE"""),"Onlinedisplay")</f>
        <v>Onlinedisplay</v>
      </c>
      <c r="I192" s="14">
        <f>IFERROR(__xludf.DUMMYFUNCTION("""COMPUTED_VALUE"""),2.0221019E7)</f>
        <v>20221019</v>
      </c>
      <c r="J192" s="14" t="str">
        <f>IFERROR(__xludf.DUMMYFUNCTION("""COMPUTED_VALUE"""),"Premium_Tshirt")</f>
        <v>Premium_Tshirt</v>
      </c>
      <c r="K192" s="14">
        <f>IFERROR(__xludf.DUMMYFUNCTION("""COMPUTED_VALUE"""),5676.0)</f>
        <v>5676</v>
      </c>
      <c r="L192" s="14" t="str">
        <f t="shared" si="4"/>
        <v>Onlinedisplay</v>
      </c>
      <c r="M192" s="14" t="str">
        <f t="shared" si="5"/>
        <v>NEFT</v>
      </c>
    </row>
    <row r="193">
      <c r="A193" s="8" t="s">
        <v>143</v>
      </c>
      <c r="B193" s="13" t="s">
        <v>11</v>
      </c>
      <c r="C193" s="13">
        <v>91200.0</v>
      </c>
      <c r="D193" s="14" t="str">
        <f t="shared" si="1"/>
        <v> CHQ/EmailMarketing &amp;/20221022/Sales_60%/4564 </v>
      </c>
      <c r="E193" s="14" t="str">
        <f t="shared" si="2"/>
        <v>CHQ/EmailMarketing &amp;/20221022/Sales_60%/4564</v>
      </c>
      <c r="F193" s="14" t="str">
        <f t="shared" si="3"/>
        <v>Chq/Emailmarketing &amp;/20221022/Sales_60%/4564</v>
      </c>
      <c r="G193" s="14" t="str">
        <f>IFERROR(__xludf.DUMMYFUNCTION("split(F193,""/"")"),"Chq")</f>
        <v>Chq</v>
      </c>
      <c r="H193" s="14" t="str">
        <f>IFERROR(__xludf.DUMMYFUNCTION("""COMPUTED_VALUE"""),"Emailmarketing &amp;")</f>
        <v>Emailmarketing &amp;</v>
      </c>
      <c r="I193" s="14">
        <f>IFERROR(__xludf.DUMMYFUNCTION("""COMPUTED_VALUE"""),2.0221022E7)</f>
        <v>20221022</v>
      </c>
      <c r="J193" s="14" t="str">
        <f>IFERROR(__xludf.DUMMYFUNCTION("""COMPUTED_VALUE"""),"Sales_60%")</f>
        <v>Sales_60%</v>
      </c>
      <c r="K193" s="14">
        <f>IFERROR(__xludf.DUMMYFUNCTION("""COMPUTED_VALUE"""),4564.0)</f>
        <v>4564</v>
      </c>
      <c r="L193" s="14" t="str">
        <f t="shared" si="4"/>
        <v>Emailmarketing</v>
      </c>
      <c r="M193" s="14" t="str">
        <f t="shared" si="5"/>
        <v>CHQ</v>
      </c>
    </row>
    <row r="194">
      <c r="A194" s="8" t="s">
        <v>144</v>
      </c>
      <c r="B194" s="13" t="s">
        <v>11</v>
      </c>
      <c r="C194" s="13">
        <v>111500.0</v>
      </c>
      <c r="D194" s="14" t="str">
        <f t="shared" si="1"/>
        <v> VfS/SocialMedia/20221025/premium_quality_shoes/4565 </v>
      </c>
      <c r="E194" s="14" t="str">
        <f t="shared" si="2"/>
        <v>VfS/SocialMedia/20221025/premium_quality_shoes/4565</v>
      </c>
      <c r="F194" s="14" t="str">
        <f t="shared" si="3"/>
        <v>Vfs/Socialmedia/20221025/Premium_Quality_Shoes/4565</v>
      </c>
      <c r="G194" s="14" t="str">
        <f>IFERROR(__xludf.DUMMYFUNCTION("split(F194,""/"")"),"Vfs")</f>
        <v>Vfs</v>
      </c>
      <c r="H194" s="14" t="str">
        <f>IFERROR(__xludf.DUMMYFUNCTION("""COMPUTED_VALUE"""),"Socialmedia")</f>
        <v>Socialmedia</v>
      </c>
      <c r="I194" s="14">
        <f>IFERROR(__xludf.DUMMYFUNCTION("""COMPUTED_VALUE"""),2.0221025E7)</f>
        <v>20221025</v>
      </c>
      <c r="J194" s="14" t="str">
        <f>IFERROR(__xludf.DUMMYFUNCTION("""COMPUTED_VALUE"""),"Premium_Quality_Shoes")</f>
        <v>Premium_Quality_Shoes</v>
      </c>
      <c r="K194" s="14">
        <f>IFERROR(__xludf.DUMMYFUNCTION("""COMPUTED_VALUE"""),4565.0)</f>
        <v>4565</v>
      </c>
      <c r="L194" s="14" t="str">
        <f t="shared" si="4"/>
        <v>Socialmedia</v>
      </c>
      <c r="M194" s="14" t="str">
        <f t="shared" si="5"/>
        <v>VFS</v>
      </c>
    </row>
    <row r="195">
      <c r="A195" s="8" t="s">
        <v>145</v>
      </c>
      <c r="B195" s="13" t="s">
        <v>11</v>
      </c>
      <c r="C195" s="13">
        <v>88400.0</v>
      </c>
      <c r="D195" s="14" t="str">
        <f t="shared" si="1"/>
        <v> VIN/OfflINe &amp;/20221028/items_below_500/4566 </v>
      </c>
      <c r="E195" s="14" t="str">
        <f t="shared" si="2"/>
        <v>VIN/OfflINe &amp;/20221028/items_below_500/4566</v>
      </c>
      <c r="F195" s="14" t="str">
        <f t="shared" si="3"/>
        <v>Vin/Offline &amp;/20221028/Items_Below_500/4566</v>
      </c>
      <c r="G195" s="14" t="str">
        <f>IFERROR(__xludf.DUMMYFUNCTION("split(F195,""/"")"),"Vin")</f>
        <v>Vin</v>
      </c>
      <c r="H195" s="14" t="str">
        <f>IFERROR(__xludf.DUMMYFUNCTION("""COMPUTED_VALUE"""),"Offline &amp;")</f>
        <v>Offline &amp;</v>
      </c>
      <c r="I195" s="14">
        <f>IFERROR(__xludf.DUMMYFUNCTION("""COMPUTED_VALUE"""),2.0221028E7)</f>
        <v>20221028</v>
      </c>
      <c r="J195" s="14" t="str">
        <f>IFERROR(__xludf.DUMMYFUNCTION("""COMPUTED_VALUE"""),"Items_Below_500")</f>
        <v>Items_Below_500</v>
      </c>
      <c r="K195" s="14">
        <f>IFERROR(__xludf.DUMMYFUNCTION("""COMPUTED_VALUE"""),4566.0)</f>
        <v>4566</v>
      </c>
      <c r="L195" s="14" t="str">
        <f t="shared" si="4"/>
        <v>Offline</v>
      </c>
      <c r="M195" s="14" t="str">
        <f t="shared" si="5"/>
        <v>VIN</v>
      </c>
    </row>
    <row r="196">
      <c r="A196" s="8" t="s">
        <v>146</v>
      </c>
      <c r="B196" s="13" t="s">
        <v>24</v>
      </c>
      <c r="C196" s="13">
        <v>91400.0</v>
      </c>
      <c r="D196" s="14" t="str">
        <f t="shared" si="1"/>
        <v> CHQ/OnlineDisplay/20221101/premium_tshirt/5676 </v>
      </c>
      <c r="E196" s="14" t="str">
        <f t="shared" si="2"/>
        <v>CHQ/OnlineDisplay/20221101/premium_tshirt/5676</v>
      </c>
      <c r="F196" s="14" t="str">
        <f t="shared" si="3"/>
        <v>Chq/Onlinedisplay/20221101/Premium_Tshirt/5676</v>
      </c>
      <c r="G196" s="14" t="str">
        <f>IFERROR(__xludf.DUMMYFUNCTION("split(F196,""/"")"),"Chq")</f>
        <v>Chq</v>
      </c>
      <c r="H196" s="14" t="str">
        <f>IFERROR(__xludf.DUMMYFUNCTION("""COMPUTED_VALUE"""),"Onlinedisplay")</f>
        <v>Onlinedisplay</v>
      </c>
      <c r="I196" s="14">
        <f>IFERROR(__xludf.DUMMYFUNCTION("""COMPUTED_VALUE"""),2.0221101E7)</f>
        <v>20221101</v>
      </c>
      <c r="J196" s="14" t="str">
        <f>IFERROR(__xludf.DUMMYFUNCTION("""COMPUTED_VALUE"""),"Premium_Tshirt")</f>
        <v>Premium_Tshirt</v>
      </c>
      <c r="K196" s="14">
        <f>IFERROR(__xludf.DUMMYFUNCTION("""COMPUTED_VALUE"""),5676.0)</f>
        <v>5676</v>
      </c>
      <c r="L196" s="14" t="str">
        <f t="shared" si="4"/>
        <v>Onlinedisplay</v>
      </c>
      <c r="M196" s="14" t="str">
        <f t="shared" si="5"/>
        <v>CHQ</v>
      </c>
    </row>
    <row r="197">
      <c r="A197" s="8" t="s">
        <v>147</v>
      </c>
      <c r="B197" s="13" t="s">
        <v>24</v>
      </c>
      <c r="C197" s="13">
        <v>108000.0</v>
      </c>
      <c r="D197" s="14" t="str">
        <f t="shared" si="1"/>
        <v> VfS/EmailMarketing/20221104/Sales_60%/4564 </v>
      </c>
      <c r="E197" s="14" t="str">
        <f t="shared" si="2"/>
        <v>VfS/EmailMarketing/20221104/Sales_60%/4564</v>
      </c>
      <c r="F197" s="14" t="str">
        <f t="shared" si="3"/>
        <v>Vfs/Emailmarketing/20221104/Sales_60%/4564</v>
      </c>
      <c r="G197" s="14" t="str">
        <f>IFERROR(__xludf.DUMMYFUNCTION("split(F197,""/"")"),"Vfs")</f>
        <v>Vfs</v>
      </c>
      <c r="H197" s="14" t="str">
        <f>IFERROR(__xludf.DUMMYFUNCTION("""COMPUTED_VALUE"""),"Emailmarketing")</f>
        <v>Emailmarketing</v>
      </c>
      <c r="I197" s="14">
        <f>IFERROR(__xludf.DUMMYFUNCTION("""COMPUTED_VALUE"""),2.0221104E7)</f>
        <v>20221104</v>
      </c>
      <c r="J197" s="14" t="str">
        <f>IFERROR(__xludf.DUMMYFUNCTION("""COMPUTED_VALUE"""),"Sales_60%")</f>
        <v>Sales_60%</v>
      </c>
      <c r="K197" s="14">
        <f>IFERROR(__xludf.DUMMYFUNCTION("""COMPUTED_VALUE"""),4564.0)</f>
        <v>4564</v>
      </c>
      <c r="L197" s="14" t="str">
        <f t="shared" si="4"/>
        <v>Emailmarketing</v>
      </c>
      <c r="M197" s="14" t="str">
        <f t="shared" si="5"/>
        <v>VFS</v>
      </c>
    </row>
    <row r="198">
      <c r="A198" s="8" t="s">
        <v>148</v>
      </c>
      <c r="B198" s="13" t="s">
        <v>24</v>
      </c>
      <c r="C198" s="13">
        <v>90600.0</v>
      </c>
      <c r="D198" s="14" t="str">
        <f t="shared" si="1"/>
        <v> NEFT/SocialMedia/20221107/premium_quality_shoes/4565 </v>
      </c>
      <c r="E198" s="14" t="str">
        <f t="shared" si="2"/>
        <v>NEFT/SocialMedia/20221107/premium_quality_shoes/4565</v>
      </c>
      <c r="F198" s="14" t="str">
        <f t="shared" si="3"/>
        <v>Neft/Socialmedia/20221107/Premium_Quality_Shoes/4565</v>
      </c>
      <c r="G198" s="14" t="str">
        <f>IFERROR(__xludf.DUMMYFUNCTION("split(F198,""/"")"),"Neft")</f>
        <v>Neft</v>
      </c>
      <c r="H198" s="14" t="str">
        <f>IFERROR(__xludf.DUMMYFUNCTION("""COMPUTED_VALUE"""),"Socialmedia")</f>
        <v>Socialmedia</v>
      </c>
      <c r="I198" s="14">
        <f>IFERROR(__xludf.DUMMYFUNCTION("""COMPUTED_VALUE"""),2.0221107E7)</f>
        <v>20221107</v>
      </c>
      <c r="J198" s="14" t="str">
        <f>IFERROR(__xludf.DUMMYFUNCTION("""COMPUTED_VALUE"""),"Premium_Quality_Shoes")</f>
        <v>Premium_Quality_Shoes</v>
      </c>
      <c r="K198" s="14">
        <f>IFERROR(__xludf.DUMMYFUNCTION("""COMPUTED_VALUE"""),4565.0)</f>
        <v>4565</v>
      </c>
      <c r="L198" s="14" t="str">
        <f t="shared" si="4"/>
        <v>Socialmedia</v>
      </c>
      <c r="M198" s="14" t="str">
        <f t="shared" si="5"/>
        <v>NEFT</v>
      </c>
    </row>
    <row r="199">
      <c r="A199" s="8" t="s">
        <v>149</v>
      </c>
      <c r="B199" s="13" t="s">
        <v>24</v>
      </c>
      <c r="C199" s="13">
        <v>108000.0</v>
      </c>
      <c r="D199" s="14" t="str">
        <f t="shared" si="1"/>
        <v> CHQ/Offline &amp;/20221110/items_below_500/4566 </v>
      </c>
      <c r="E199" s="14" t="str">
        <f t="shared" si="2"/>
        <v>CHQ/Offline &amp;/20221110/items_below_500/4566</v>
      </c>
      <c r="F199" s="14" t="str">
        <f t="shared" si="3"/>
        <v>Chq/Offline &amp;/20221110/Items_Below_500/4566</v>
      </c>
      <c r="G199" s="14" t="str">
        <f>IFERROR(__xludf.DUMMYFUNCTION("split(F199,""/"")"),"Chq")</f>
        <v>Chq</v>
      </c>
      <c r="H199" s="14" t="str">
        <f>IFERROR(__xludf.DUMMYFUNCTION("""COMPUTED_VALUE"""),"Offline &amp;")</f>
        <v>Offline &amp;</v>
      </c>
      <c r="I199" s="14">
        <f>IFERROR(__xludf.DUMMYFUNCTION("""COMPUTED_VALUE"""),2.022111E7)</f>
        <v>20221110</v>
      </c>
      <c r="J199" s="14" t="str">
        <f>IFERROR(__xludf.DUMMYFUNCTION("""COMPUTED_VALUE"""),"Items_Below_500")</f>
        <v>Items_Below_500</v>
      </c>
      <c r="K199" s="14">
        <f>IFERROR(__xludf.DUMMYFUNCTION("""COMPUTED_VALUE"""),4566.0)</f>
        <v>4566</v>
      </c>
      <c r="L199" s="14" t="str">
        <f t="shared" si="4"/>
        <v>Offline</v>
      </c>
      <c r="M199" s="14" t="str">
        <f t="shared" si="5"/>
        <v>CHQ</v>
      </c>
    </row>
    <row r="200">
      <c r="A200" s="8" t="s">
        <v>150</v>
      </c>
      <c r="B200" s="13" t="s">
        <v>24</v>
      </c>
      <c r="C200" s="13">
        <v>61900.0</v>
      </c>
      <c r="D200" s="14" t="str">
        <f t="shared" si="1"/>
        <v> VfS/AffiliateLink/20221113/buy_one_get_one/3455 </v>
      </c>
      <c r="E200" s="14" t="str">
        <f t="shared" si="2"/>
        <v>VfS/AffiliateLink/20221113/buy_one_get_one/3455</v>
      </c>
      <c r="F200" s="14" t="str">
        <f t="shared" si="3"/>
        <v>Vfs/Affiliatelink/20221113/Buy_One_Get_One/3455</v>
      </c>
      <c r="G200" s="14" t="str">
        <f>IFERROR(__xludf.DUMMYFUNCTION("split(F200,""/"")"),"Vfs")</f>
        <v>Vfs</v>
      </c>
      <c r="H200" s="14" t="str">
        <f>IFERROR(__xludf.DUMMYFUNCTION("""COMPUTED_VALUE"""),"Affiliatelink")</f>
        <v>Affiliatelink</v>
      </c>
      <c r="I200" s="14">
        <f>IFERROR(__xludf.DUMMYFUNCTION("""COMPUTED_VALUE"""),2.0221113E7)</f>
        <v>20221113</v>
      </c>
      <c r="J200" s="14" t="str">
        <f>IFERROR(__xludf.DUMMYFUNCTION("""COMPUTED_VALUE"""),"Buy_One_Get_One")</f>
        <v>Buy_One_Get_One</v>
      </c>
      <c r="K200" s="14">
        <f>IFERROR(__xludf.DUMMYFUNCTION("""COMPUTED_VALUE"""),3455.0)</f>
        <v>3455</v>
      </c>
      <c r="L200" s="14" t="str">
        <f t="shared" si="4"/>
        <v>Affiliatelink</v>
      </c>
      <c r="M200" s="14" t="str">
        <f t="shared" si="5"/>
        <v>VFS</v>
      </c>
    </row>
    <row r="201">
      <c r="A201" s="8" t="s">
        <v>151</v>
      </c>
      <c r="B201" s="13" t="s">
        <v>24</v>
      </c>
      <c r="C201" s="13">
        <v>127400.0</v>
      </c>
      <c r="D201" s="14" t="str">
        <f t="shared" si="1"/>
        <v> VIN/SearchEngine/20221116/Jeans_under_999/5666 </v>
      </c>
      <c r="E201" s="14" t="str">
        <f t="shared" si="2"/>
        <v>VIN/SearchEngine/20221116/Jeans_under_999/5666</v>
      </c>
      <c r="F201" s="14" t="str">
        <f t="shared" si="3"/>
        <v>Vin/Searchengine/20221116/Jeans_Under_999/5666</v>
      </c>
      <c r="G201" s="14" t="str">
        <f>IFERROR(__xludf.DUMMYFUNCTION("split(F201,""/"")"),"Vin")</f>
        <v>Vin</v>
      </c>
      <c r="H201" s="14" t="str">
        <f>IFERROR(__xludf.DUMMYFUNCTION("""COMPUTED_VALUE"""),"Searchengine")</f>
        <v>Searchengine</v>
      </c>
      <c r="I201" s="14">
        <f>IFERROR(__xludf.DUMMYFUNCTION("""COMPUTED_VALUE"""),2.0221116E7)</f>
        <v>20221116</v>
      </c>
      <c r="J201" s="14" t="str">
        <f>IFERROR(__xludf.DUMMYFUNCTION("""COMPUTED_VALUE"""),"Jeans_Under_999")</f>
        <v>Jeans_Under_999</v>
      </c>
      <c r="K201" s="14">
        <f>IFERROR(__xludf.DUMMYFUNCTION("""COMPUTED_VALUE"""),5666.0)</f>
        <v>5666</v>
      </c>
      <c r="L201" s="14" t="str">
        <f t="shared" si="4"/>
        <v>Searchengine</v>
      </c>
      <c r="M201" s="14" t="str">
        <f t="shared" si="5"/>
        <v>VIN</v>
      </c>
    </row>
    <row r="202">
      <c r="A202" s="8" t="s">
        <v>157</v>
      </c>
      <c r="B202" s="13" t="s">
        <v>24</v>
      </c>
      <c r="C202" s="13">
        <v>110300.0</v>
      </c>
      <c r="D202" s="14" t="str">
        <f t="shared" si="1"/>
        <v> NEFT/EmailMarketing/20221119/premium_tshirt/5676 </v>
      </c>
      <c r="E202" s="14" t="str">
        <f t="shared" si="2"/>
        <v>NEFT/EmailMarketing/20221119/premium_tshirt/5676</v>
      </c>
      <c r="F202" s="14" t="str">
        <f t="shared" si="3"/>
        <v>Neft/Emailmarketing/20221119/Premium_Tshirt/5676</v>
      </c>
      <c r="G202" s="14" t="str">
        <f>IFERROR(__xludf.DUMMYFUNCTION("split(F202,""/"")"),"Neft")</f>
        <v>Neft</v>
      </c>
      <c r="H202" s="14" t="str">
        <f>IFERROR(__xludf.DUMMYFUNCTION("""COMPUTED_VALUE"""),"Emailmarketing")</f>
        <v>Emailmarketing</v>
      </c>
      <c r="I202" s="14">
        <f>IFERROR(__xludf.DUMMYFUNCTION("""COMPUTED_VALUE"""),2.0221119E7)</f>
        <v>20221119</v>
      </c>
      <c r="J202" s="14" t="str">
        <f>IFERROR(__xludf.DUMMYFUNCTION("""COMPUTED_VALUE"""),"Premium_Tshirt")</f>
        <v>Premium_Tshirt</v>
      </c>
      <c r="K202" s="14">
        <f>IFERROR(__xludf.DUMMYFUNCTION("""COMPUTED_VALUE"""),5676.0)</f>
        <v>5676</v>
      </c>
      <c r="L202" s="14" t="str">
        <f t="shared" si="4"/>
        <v>Emailmarketing</v>
      </c>
      <c r="M202" s="14" t="str">
        <f t="shared" si="5"/>
        <v>NEFT</v>
      </c>
    </row>
    <row r="203">
      <c r="A203" s="8" t="s">
        <v>153</v>
      </c>
      <c r="B203" s="13" t="s">
        <v>24</v>
      </c>
      <c r="C203" s="13">
        <v>73400.0</v>
      </c>
      <c r="D203" s="14" t="str">
        <f t="shared" si="1"/>
        <v> CHQ/EmailMarketing &amp;/20221122/Sales_60%/4564 </v>
      </c>
      <c r="E203" s="14" t="str">
        <f t="shared" si="2"/>
        <v>CHQ/EmailMarketing &amp;/20221122/Sales_60%/4564</v>
      </c>
      <c r="F203" s="14" t="str">
        <f t="shared" si="3"/>
        <v>Chq/Emailmarketing &amp;/20221122/Sales_60%/4564</v>
      </c>
      <c r="G203" s="14" t="str">
        <f>IFERROR(__xludf.DUMMYFUNCTION("split(F203,""/"")"),"Chq")</f>
        <v>Chq</v>
      </c>
      <c r="H203" s="14" t="str">
        <f>IFERROR(__xludf.DUMMYFUNCTION("""COMPUTED_VALUE"""),"Emailmarketing &amp;")</f>
        <v>Emailmarketing &amp;</v>
      </c>
      <c r="I203" s="14">
        <f>IFERROR(__xludf.DUMMYFUNCTION("""COMPUTED_VALUE"""),2.0221122E7)</f>
        <v>20221122</v>
      </c>
      <c r="J203" s="14" t="str">
        <f>IFERROR(__xludf.DUMMYFUNCTION("""COMPUTED_VALUE"""),"Sales_60%")</f>
        <v>Sales_60%</v>
      </c>
      <c r="K203" s="14">
        <f>IFERROR(__xludf.DUMMYFUNCTION("""COMPUTED_VALUE"""),4564.0)</f>
        <v>4564</v>
      </c>
      <c r="L203" s="14" t="str">
        <f t="shared" si="4"/>
        <v>Emailmarketing</v>
      </c>
      <c r="M203" s="14" t="str">
        <f t="shared" si="5"/>
        <v>CHQ</v>
      </c>
    </row>
    <row r="204">
      <c r="A204" s="8" t="s">
        <v>154</v>
      </c>
      <c r="B204" s="13" t="s">
        <v>24</v>
      </c>
      <c r="C204" s="13">
        <v>123800.0</v>
      </c>
      <c r="D204" s="14" t="str">
        <f t="shared" si="1"/>
        <v> VfS/SocialMedia/20221125/premium_quality_shoes/4565 </v>
      </c>
      <c r="E204" s="14" t="str">
        <f t="shared" si="2"/>
        <v>VfS/SocialMedia/20221125/premium_quality_shoes/4565</v>
      </c>
      <c r="F204" s="14" t="str">
        <f t="shared" si="3"/>
        <v>Vfs/Socialmedia/20221125/Premium_Quality_Shoes/4565</v>
      </c>
      <c r="G204" s="14" t="str">
        <f>IFERROR(__xludf.DUMMYFUNCTION("split(F204,""/"")"),"Vfs")</f>
        <v>Vfs</v>
      </c>
      <c r="H204" s="14" t="str">
        <f>IFERROR(__xludf.DUMMYFUNCTION("""COMPUTED_VALUE"""),"Socialmedia")</f>
        <v>Socialmedia</v>
      </c>
      <c r="I204" s="14">
        <f>IFERROR(__xludf.DUMMYFUNCTION("""COMPUTED_VALUE"""),2.0221125E7)</f>
        <v>20221125</v>
      </c>
      <c r="J204" s="14" t="str">
        <f>IFERROR(__xludf.DUMMYFUNCTION("""COMPUTED_VALUE"""),"Premium_Quality_Shoes")</f>
        <v>Premium_Quality_Shoes</v>
      </c>
      <c r="K204" s="14">
        <f>IFERROR(__xludf.DUMMYFUNCTION("""COMPUTED_VALUE"""),4565.0)</f>
        <v>4565</v>
      </c>
      <c r="L204" s="14" t="str">
        <f t="shared" si="4"/>
        <v>Socialmedia</v>
      </c>
      <c r="M204" s="14" t="str">
        <f t="shared" si="5"/>
        <v>VFS</v>
      </c>
    </row>
    <row r="205">
      <c r="A205" s="8" t="s">
        <v>155</v>
      </c>
      <c r="B205" s="13" t="s">
        <v>24</v>
      </c>
      <c r="C205" s="13">
        <v>40400.0</v>
      </c>
      <c r="D205" s="14" t="str">
        <f t="shared" si="1"/>
        <v> VIN/OfflINe &amp;/20221128/items_below_500/4566 </v>
      </c>
      <c r="E205" s="14" t="str">
        <f t="shared" si="2"/>
        <v>VIN/OfflINe &amp;/20221128/items_below_500/4566</v>
      </c>
      <c r="F205" s="14" t="str">
        <f t="shared" si="3"/>
        <v>Vin/Offline &amp;/20221128/Items_Below_500/4566</v>
      </c>
      <c r="G205" s="14" t="str">
        <f>IFERROR(__xludf.DUMMYFUNCTION("split(F205,""/"")"),"Vin")</f>
        <v>Vin</v>
      </c>
      <c r="H205" s="14" t="str">
        <f>IFERROR(__xludf.DUMMYFUNCTION("""COMPUTED_VALUE"""),"Offline &amp;")</f>
        <v>Offline &amp;</v>
      </c>
      <c r="I205" s="14">
        <f>IFERROR(__xludf.DUMMYFUNCTION("""COMPUTED_VALUE"""),2.0221128E7)</f>
        <v>20221128</v>
      </c>
      <c r="J205" s="14" t="str">
        <f>IFERROR(__xludf.DUMMYFUNCTION("""COMPUTED_VALUE"""),"Items_Below_500")</f>
        <v>Items_Below_500</v>
      </c>
      <c r="K205" s="14">
        <f>IFERROR(__xludf.DUMMYFUNCTION("""COMPUTED_VALUE"""),4566.0)</f>
        <v>4566</v>
      </c>
      <c r="L205" s="14" t="str">
        <f t="shared" si="4"/>
        <v>Offline</v>
      </c>
      <c r="M205" s="14" t="str">
        <f t="shared" si="5"/>
        <v>VIN</v>
      </c>
    </row>
    <row r="206">
      <c r="A206" s="8" t="s">
        <v>126</v>
      </c>
      <c r="B206" s="13" t="s">
        <v>25</v>
      </c>
      <c r="C206" s="13">
        <v>43600.0</v>
      </c>
      <c r="D206" s="14" t="str">
        <f t="shared" si="1"/>
        <v> CHQ/OnlineDisplay/20221201/premium_tshirt/5676 </v>
      </c>
      <c r="E206" s="14" t="str">
        <f t="shared" si="2"/>
        <v>CHQ/OnlineDisplay/20221201/premium_tshirt/5676</v>
      </c>
      <c r="F206" s="14" t="str">
        <f t="shared" si="3"/>
        <v>Chq/Onlinedisplay/20221201/Premium_Tshirt/5676</v>
      </c>
      <c r="G206" s="14" t="str">
        <f>IFERROR(__xludf.DUMMYFUNCTION("split(F206,""/"")"),"Chq")</f>
        <v>Chq</v>
      </c>
      <c r="H206" s="14" t="str">
        <f>IFERROR(__xludf.DUMMYFUNCTION("""COMPUTED_VALUE"""),"Onlinedisplay")</f>
        <v>Onlinedisplay</v>
      </c>
      <c r="I206" s="14">
        <f>IFERROR(__xludf.DUMMYFUNCTION("""COMPUTED_VALUE"""),2.0221201E7)</f>
        <v>20221201</v>
      </c>
      <c r="J206" s="14" t="str">
        <f>IFERROR(__xludf.DUMMYFUNCTION("""COMPUTED_VALUE"""),"Premium_Tshirt")</f>
        <v>Premium_Tshirt</v>
      </c>
      <c r="K206" s="14">
        <f>IFERROR(__xludf.DUMMYFUNCTION("""COMPUTED_VALUE"""),5676.0)</f>
        <v>5676</v>
      </c>
      <c r="L206" s="14" t="str">
        <f t="shared" si="4"/>
        <v>Onlinedisplay</v>
      </c>
      <c r="M206" s="14" t="str">
        <f t="shared" si="5"/>
        <v>CHQ</v>
      </c>
    </row>
    <row r="207">
      <c r="A207" s="8" t="s">
        <v>127</v>
      </c>
      <c r="B207" s="13" t="s">
        <v>25</v>
      </c>
      <c r="C207" s="13">
        <v>72800.0</v>
      </c>
      <c r="D207" s="14" t="str">
        <f t="shared" si="1"/>
        <v> VfS/EmailMarketing/20221204/Sales_60%/4564 </v>
      </c>
      <c r="E207" s="14" t="str">
        <f t="shared" si="2"/>
        <v>VfS/EmailMarketing/20221204/Sales_60%/4564</v>
      </c>
      <c r="F207" s="14" t="str">
        <f t="shared" si="3"/>
        <v>Vfs/Emailmarketing/20221204/Sales_60%/4564</v>
      </c>
      <c r="G207" s="14" t="str">
        <f>IFERROR(__xludf.DUMMYFUNCTION("split(F207,""/"")"),"Vfs")</f>
        <v>Vfs</v>
      </c>
      <c r="H207" s="14" t="str">
        <f>IFERROR(__xludf.DUMMYFUNCTION("""COMPUTED_VALUE"""),"Emailmarketing")</f>
        <v>Emailmarketing</v>
      </c>
      <c r="I207" s="14">
        <f>IFERROR(__xludf.DUMMYFUNCTION("""COMPUTED_VALUE"""),2.0221204E7)</f>
        <v>20221204</v>
      </c>
      <c r="J207" s="14" t="str">
        <f>IFERROR(__xludf.DUMMYFUNCTION("""COMPUTED_VALUE"""),"Sales_60%")</f>
        <v>Sales_60%</v>
      </c>
      <c r="K207" s="14">
        <f>IFERROR(__xludf.DUMMYFUNCTION("""COMPUTED_VALUE"""),4564.0)</f>
        <v>4564</v>
      </c>
      <c r="L207" s="14" t="str">
        <f t="shared" si="4"/>
        <v>Emailmarketing</v>
      </c>
      <c r="M207" s="14" t="str">
        <f t="shared" si="5"/>
        <v>VFS</v>
      </c>
    </row>
    <row r="208">
      <c r="A208" s="8" t="s">
        <v>128</v>
      </c>
      <c r="B208" s="13" t="s">
        <v>25</v>
      </c>
      <c r="C208" s="13">
        <v>96600.0</v>
      </c>
      <c r="D208" s="14" t="str">
        <f t="shared" si="1"/>
        <v> NEFT/SocialMedia/20221207/premium_quality_shoes/4565 </v>
      </c>
      <c r="E208" s="14" t="str">
        <f t="shared" si="2"/>
        <v>NEFT/SocialMedia/20221207/premium_quality_shoes/4565</v>
      </c>
      <c r="F208" s="14" t="str">
        <f t="shared" si="3"/>
        <v>Neft/Socialmedia/20221207/Premium_Quality_Shoes/4565</v>
      </c>
      <c r="G208" s="14" t="str">
        <f>IFERROR(__xludf.DUMMYFUNCTION("split(F208,""/"")"),"Neft")</f>
        <v>Neft</v>
      </c>
      <c r="H208" s="14" t="str">
        <f>IFERROR(__xludf.DUMMYFUNCTION("""COMPUTED_VALUE"""),"Socialmedia")</f>
        <v>Socialmedia</v>
      </c>
      <c r="I208" s="14">
        <f>IFERROR(__xludf.DUMMYFUNCTION("""COMPUTED_VALUE"""),2.0221207E7)</f>
        <v>20221207</v>
      </c>
      <c r="J208" s="14" t="str">
        <f>IFERROR(__xludf.DUMMYFUNCTION("""COMPUTED_VALUE"""),"Premium_Quality_Shoes")</f>
        <v>Premium_Quality_Shoes</v>
      </c>
      <c r="K208" s="14">
        <f>IFERROR(__xludf.DUMMYFUNCTION("""COMPUTED_VALUE"""),4565.0)</f>
        <v>4565</v>
      </c>
      <c r="L208" s="14" t="str">
        <f t="shared" si="4"/>
        <v>Socialmedia</v>
      </c>
      <c r="M208" s="14" t="str">
        <f t="shared" si="5"/>
        <v>NEFT</v>
      </c>
    </row>
    <row r="209">
      <c r="A209" s="8" t="s">
        <v>129</v>
      </c>
      <c r="B209" s="13" t="s">
        <v>25</v>
      </c>
      <c r="C209" s="13">
        <v>76000.0</v>
      </c>
      <c r="D209" s="14" t="str">
        <f t="shared" si="1"/>
        <v> CHQ/Offline &amp;/20221210/items_below_500/4566 </v>
      </c>
      <c r="E209" s="14" t="str">
        <f t="shared" si="2"/>
        <v>CHQ/Offline &amp;/20221210/items_below_500/4566</v>
      </c>
      <c r="F209" s="14" t="str">
        <f t="shared" si="3"/>
        <v>Chq/Offline &amp;/20221210/Items_Below_500/4566</v>
      </c>
      <c r="G209" s="14" t="str">
        <f>IFERROR(__xludf.DUMMYFUNCTION("split(F209,""/"")"),"Chq")</f>
        <v>Chq</v>
      </c>
      <c r="H209" s="14" t="str">
        <f>IFERROR(__xludf.DUMMYFUNCTION("""COMPUTED_VALUE"""),"Offline &amp;")</f>
        <v>Offline &amp;</v>
      </c>
      <c r="I209" s="14">
        <f>IFERROR(__xludf.DUMMYFUNCTION("""COMPUTED_VALUE"""),2.022121E7)</f>
        <v>20221210</v>
      </c>
      <c r="J209" s="14" t="str">
        <f>IFERROR(__xludf.DUMMYFUNCTION("""COMPUTED_VALUE"""),"Items_Below_500")</f>
        <v>Items_Below_500</v>
      </c>
      <c r="K209" s="14">
        <f>IFERROR(__xludf.DUMMYFUNCTION("""COMPUTED_VALUE"""),4566.0)</f>
        <v>4566</v>
      </c>
      <c r="L209" s="14" t="str">
        <f t="shared" si="4"/>
        <v>Offline</v>
      </c>
      <c r="M209" s="14" t="str">
        <f t="shared" si="5"/>
        <v>CHQ</v>
      </c>
    </row>
    <row r="210">
      <c r="A210" s="8" t="s">
        <v>130</v>
      </c>
      <c r="B210" s="13" t="s">
        <v>25</v>
      </c>
      <c r="C210" s="13">
        <v>100400.0</v>
      </c>
      <c r="D210" s="14" t="str">
        <f t="shared" si="1"/>
        <v> VfS/AffiliateLink/20221213/buy_one_get_one/3455 </v>
      </c>
      <c r="E210" s="14" t="str">
        <f t="shared" si="2"/>
        <v>VfS/AffiliateLink/20221213/buy_one_get_one/3455</v>
      </c>
      <c r="F210" s="14" t="str">
        <f t="shared" si="3"/>
        <v>Vfs/Affiliatelink/20221213/Buy_One_Get_One/3455</v>
      </c>
      <c r="G210" s="14" t="str">
        <f>IFERROR(__xludf.DUMMYFUNCTION("split(F210,""/"")"),"Vfs")</f>
        <v>Vfs</v>
      </c>
      <c r="H210" s="14" t="str">
        <f>IFERROR(__xludf.DUMMYFUNCTION("""COMPUTED_VALUE"""),"Affiliatelink")</f>
        <v>Affiliatelink</v>
      </c>
      <c r="I210" s="14">
        <f>IFERROR(__xludf.DUMMYFUNCTION("""COMPUTED_VALUE"""),2.0221213E7)</f>
        <v>20221213</v>
      </c>
      <c r="J210" s="14" t="str">
        <f>IFERROR(__xludf.DUMMYFUNCTION("""COMPUTED_VALUE"""),"Buy_One_Get_One")</f>
        <v>Buy_One_Get_One</v>
      </c>
      <c r="K210" s="14">
        <f>IFERROR(__xludf.DUMMYFUNCTION("""COMPUTED_VALUE"""),3455.0)</f>
        <v>3455</v>
      </c>
      <c r="L210" s="14" t="str">
        <f t="shared" si="4"/>
        <v>Affiliatelink</v>
      </c>
      <c r="M210" s="14" t="str">
        <f t="shared" si="5"/>
        <v>VFS</v>
      </c>
    </row>
    <row r="211">
      <c r="A211" s="8" t="s">
        <v>131</v>
      </c>
      <c r="B211" s="13" t="s">
        <v>25</v>
      </c>
      <c r="C211" s="13">
        <v>32900.0</v>
      </c>
      <c r="D211" s="14" t="str">
        <f t="shared" si="1"/>
        <v> VIN/SearchEngine/20221216/Jeans_under_999/5666 </v>
      </c>
      <c r="E211" s="14" t="str">
        <f t="shared" si="2"/>
        <v>VIN/SearchEngine/20221216/Jeans_under_999/5666</v>
      </c>
      <c r="F211" s="14" t="str">
        <f t="shared" si="3"/>
        <v>Vin/Searchengine/20221216/Jeans_Under_999/5666</v>
      </c>
      <c r="G211" s="14" t="str">
        <f>IFERROR(__xludf.DUMMYFUNCTION("split(F211,""/"")"),"Vin")</f>
        <v>Vin</v>
      </c>
      <c r="H211" s="14" t="str">
        <f>IFERROR(__xludf.DUMMYFUNCTION("""COMPUTED_VALUE"""),"Searchengine")</f>
        <v>Searchengine</v>
      </c>
      <c r="I211" s="14">
        <f>IFERROR(__xludf.DUMMYFUNCTION("""COMPUTED_VALUE"""),2.0221216E7)</f>
        <v>20221216</v>
      </c>
      <c r="J211" s="14" t="str">
        <f>IFERROR(__xludf.DUMMYFUNCTION("""COMPUTED_VALUE"""),"Jeans_Under_999")</f>
        <v>Jeans_Under_999</v>
      </c>
      <c r="K211" s="14">
        <f>IFERROR(__xludf.DUMMYFUNCTION("""COMPUTED_VALUE"""),5666.0)</f>
        <v>5666</v>
      </c>
      <c r="L211" s="14" t="str">
        <f t="shared" si="4"/>
        <v>Searchengine</v>
      </c>
      <c r="M211" s="14" t="str">
        <f t="shared" si="5"/>
        <v>VIN</v>
      </c>
    </row>
    <row r="212">
      <c r="A212" s="8" t="s">
        <v>132</v>
      </c>
      <c r="B212" s="13" t="s">
        <v>25</v>
      </c>
      <c r="C212" s="13">
        <v>58400.0</v>
      </c>
      <c r="D212" s="14" t="str">
        <f t="shared" si="1"/>
        <v> NEFT/OnlineDisplay/20221219/premium_tshirt/5676 </v>
      </c>
      <c r="E212" s="14" t="str">
        <f t="shared" si="2"/>
        <v>NEFT/OnlineDisplay/20221219/premium_tshirt/5676</v>
      </c>
      <c r="F212" s="14" t="str">
        <f t="shared" si="3"/>
        <v>Neft/Onlinedisplay/20221219/Premium_Tshirt/5676</v>
      </c>
      <c r="G212" s="14" t="str">
        <f>IFERROR(__xludf.DUMMYFUNCTION("split(F212,""/"")"),"Neft")</f>
        <v>Neft</v>
      </c>
      <c r="H212" s="14" t="str">
        <f>IFERROR(__xludf.DUMMYFUNCTION("""COMPUTED_VALUE"""),"Onlinedisplay")</f>
        <v>Onlinedisplay</v>
      </c>
      <c r="I212" s="14">
        <f>IFERROR(__xludf.DUMMYFUNCTION("""COMPUTED_VALUE"""),2.0221219E7)</f>
        <v>20221219</v>
      </c>
      <c r="J212" s="14" t="str">
        <f>IFERROR(__xludf.DUMMYFUNCTION("""COMPUTED_VALUE"""),"Premium_Tshirt")</f>
        <v>Premium_Tshirt</v>
      </c>
      <c r="K212" s="14">
        <f>IFERROR(__xludf.DUMMYFUNCTION("""COMPUTED_VALUE"""),5676.0)</f>
        <v>5676</v>
      </c>
      <c r="L212" s="14" t="str">
        <f t="shared" si="4"/>
        <v>Onlinedisplay</v>
      </c>
      <c r="M212" s="14" t="str">
        <f t="shared" si="5"/>
        <v>NEFT</v>
      </c>
    </row>
    <row r="213">
      <c r="A213" s="8" t="s">
        <v>133</v>
      </c>
      <c r="B213" s="13" t="s">
        <v>25</v>
      </c>
      <c r="C213" s="13">
        <v>113400.0</v>
      </c>
      <c r="D213" s="14" t="str">
        <f t="shared" si="1"/>
        <v> CHQ/EmailMarketing &amp;/20221222/Sales_60%/4564 </v>
      </c>
      <c r="E213" s="14" t="str">
        <f t="shared" si="2"/>
        <v>CHQ/EmailMarketing &amp;/20221222/Sales_60%/4564</v>
      </c>
      <c r="F213" s="14" t="str">
        <f t="shared" si="3"/>
        <v>Chq/Emailmarketing &amp;/20221222/Sales_60%/4564</v>
      </c>
      <c r="G213" s="14" t="str">
        <f>IFERROR(__xludf.DUMMYFUNCTION("split(F213,""/"")"),"Chq")</f>
        <v>Chq</v>
      </c>
      <c r="H213" s="14" t="str">
        <f>IFERROR(__xludf.DUMMYFUNCTION("""COMPUTED_VALUE"""),"Emailmarketing &amp;")</f>
        <v>Emailmarketing &amp;</v>
      </c>
      <c r="I213" s="14">
        <f>IFERROR(__xludf.DUMMYFUNCTION("""COMPUTED_VALUE"""),2.0221222E7)</f>
        <v>20221222</v>
      </c>
      <c r="J213" s="14" t="str">
        <f>IFERROR(__xludf.DUMMYFUNCTION("""COMPUTED_VALUE"""),"Sales_60%")</f>
        <v>Sales_60%</v>
      </c>
      <c r="K213" s="14">
        <f>IFERROR(__xludf.DUMMYFUNCTION("""COMPUTED_VALUE"""),4564.0)</f>
        <v>4564</v>
      </c>
      <c r="L213" s="14" t="str">
        <f t="shared" si="4"/>
        <v>Emailmarketing</v>
      </c>
      <c r="M213" s="14" t="str">
        <f t="shared" si="5"/>
        <v>CHQ</v>
      </c>
    </row>
    <row r="214">
      <c r="A214" s="8" t="s">
        <v>134</v>
      </c>
      <c r="B214" s="13" t="s">
        <v>25</v>
      </c>
      <c r="C214" s="13">
        <v>99900.0</v>
      </c>
      <c r="D214" s="14" t="str">
        <f t="shared" si="1"/>
        <v> VfS/SocialMedia/20221225/premium_quality_shoes/4565 </v>
      </c>
      <c r="E214" s="14" t="str">
        <f t="shared" si="2"/>
        <v>VfS/SocialMedia/20221225/premium_quality_shoes/4565</v>
      </c>
      <c r="F214" s="14" t="str">
        <f t="shared" si="3"/>
        <v>Vfs/Socialmedia/20221225/Premium_Quality_Shoes/4565</v>
      </c>
      <c r="G214" s="14" t="str">
        <f>IFERROR(__xludf.DUMMYFUNCTION("split(F214,""/"")"),"Vfs")</f>
        <v>Vfs</v>
      </c>
      <c r="H214" s="14" t="str">
        <f>IFERROR(__xludf.DUMMYFUNCTION("""COMPUTED_VALUE"""),"Socialmedia")</f>
        <v>Socialmedia</v>
      </c>
      <c r="I214" s="14">
        <f>IFERROR(__xludf.DUMMYFUNCTION("""COMPUTED_VALUE"""),2.0221225E7)</f>
        <v>20221225</v>
      </c>
      <c r="J214" s="14" t="str">
        <f>IFERROR(__xludf.DUMMYFUNCTION("""COMPUTED_VALUE"""),"Premium_Quality_Shoes")</f>
        <v>Premium_Quality_Shoes</v>
      </c>
      <c r="K214" s="14">
        <f>IFERROR(__xludf.DUMMYFUNCTION("""COMPUTED_VALUE"""),4565.0)</f>
        <v>4565</v>
      </c>
      <c r="L214" s="14" t="str">
        <f t="shared" si="4"/>
        <v>Socialmedia</v>
      </c>
      <c r="M214" s="14" t="str">
        <f t="shared" si="5"/>
        <v>VFS</v>
      </c>
    </row>
    <row r="215">
      <c r="A215" s="8" t="s">
        <v>135</v>
      </c>
      <c r="B215" s="13" t="s">
        <v>25</v>
      </c>
      <c r="C215" s="13">
        <v>60100.0</v>
      </c>
      <c r="D215" s="14" t="str">
        <f t="shared" si="1"/>
        <v> VIN/OfflINe &amp;/20221228/items_below_500/4566 </v>
      </c>
      <c r="E215" s="14" t="str">
        <f t="shared" si="2"/>
        <v>VIN/OfflINe &amp;/20221228/items_below_500/4566</v>
      </c>
      <c r="F215" s="14" t="str">
        <f t="shared" si="3"/>
        <v>Vin/Offline &amp;/20221228/Items_Below_500/4566</v>
      </c>
      <c r="G215" s="14" t="str">
        <f>IFERROR(__xludf.DUMMYFUNCTION("split(F215,""/"")"),"Vin")</f>
        <v>Vin</v>
      </c>
      <c r="H215" s="14" t="str">
        <f>IFERROR(__xludf.DUMMYFUNCTION("""COMPUTED_VALUE"""),"Offline &amp;")</f>
        <v>Offline &amp;</v>
      </c>
      <c r="I215" s="14">
        <f>IFERROR(__xludf.DUMMYFUNCTION("""COMPUTED_VALUE"""),2.0221228E7)</f>
        <v>20221228</v>
      </c>
      <c r="J215" s="14" t="str">
        <f>IFERROR(__xludf.DUMMYFUNCTION("""COMPUTED_VALUE"""),"Items_Below_500")</f>
        <v>Items_Below_500</v>
      </c>
      <c r="K215" s="14">
        <f>IFERROR(__xludf.DUMMYFUNCTION("""COMPUTED_VALUE"""),4566.0)</f>
        <v>4566</v>
      </c>
      <c r="L215" s="14" t="str">
        <f t="shared" si="4"/>
        <v>Offline</v>
      </c>
      <c r="M215" s="14" t="str">
        <f t="shared" si="5"/>
        <v>VIN</v>
      </c>
    </row>
    <row r="216">
      <c r="A216" s="8" t="s">
        <v>136</v>
      </c>
      <c r="B216" s="13" t="s">
        <v>11</v>
      </c>
      <c r="C216" s="13">
        <v>61000.0</v>
      </c>
      <c r="D216" s="14" t="str">
        <f t="shared" si="1"/>
        <v> CHQ/OnlineDisplay/20221001/premium_tshirt/5676 </v>
      </c>
      <c r="E216" s="14" t="str">
        <f t="shared" si="2"/>
        <v>CHQ/OnlineDisplay/20221001/premium_tshirt/5676</v>
      </c>
      <c r="F216" s="14" t="str">
        <f t="shared" si="3"/>
        <v>Chq/Onlinedisplay/20221001/Premium_Tshirt/5676</v>
      </c>
      <c r="G216" s="14" t="str">
        <f>IFERROR(__xludf.DUMMYFUNCTION("split(F216,""/"")"),"Chq")</f>
        <v>Chq</v>
      </c>
      <c r="H216" s="14" t="str">
        <f>IFERROR(__xludf.DUMMYFUNCTION("""COMPUTED_VALUE"""),"Onlinedisplay")</f>
        <v>Onlinedisplay</v>
      </c>
      <c r="I216" s="14">
        <f>IFERROR(__xludf.DUMMYFUNCTION("""COMPUTED_VALUE"""),2.0221001E7)</f>
        <v>20221001</v>
      </c>
      <c r="J216" s="14" t="str">
        <f>IFERROR(__xludf.DUMMYFUNCTION("""COMPUTED_VALUE"""),"Premium_Tshirt")</f>
        <v>Premium_Tshirt</v>
      </c>
      <c r="K216" s="14">
        <f>IFERROR(__xludf.DUMMYFUNCTION("""COMPUTED_VALUE"""),5676.0)</f>
        <v>5676</v>
      </c>
      <c r="L216" s="14" t="str">
        <f t="shared" si="4"/>
        <v>Onlinedisplay</v>
      </c>
      <c r="M216" s="14" t="str">
        <f t="shared" si="5"/>
        <v>CHQ</v>
      </c>
    </row>
    <row r="217">
      <c r="A217" s="8" t="s">
        <v>137</v>
      </c>
      <c r="B217" s="13" t="s">
        <v>11</v>
      </c>
      <c r="C217" s="13">
        <v>92200.0</v>
      </c>
      <c r="D217" s="14" t="str">
        <f t="shared" si="1"/>
        <v> VfS/EmailMarketing/20221004/Sales_60%/4564 </v>
      </c>
      <c r="E217" s="14" t="str">
        <f t="shared" si="2"/>
        <v>VfS/EmailMarketing/20221004/Sales_60%/4564</v>
      </c>
      <c r="F217" s="14" t="str">
        <f t="shared" si="3"/>
        <v>Vfs/Emailmarketing/20221004/Sales_60%/4564</v>
      </c>
      <c r="G217" s="14" t="str">
        <f>IFERROR(__xludf.DUMMYFUNCTION("split(F217,""/"")"),"Vfs")</f>
        <v>Vfs</v>
      </c>
      <c r="H217" s="14" t="str">
        <f>IFERROR(__xludf.DUMMYFUNCTION("""COMPUTED_VALUE"""),"Emailmarketing")</f>
        <v>Emailmarketing</v>
      </c>
      <c r="I217" s="14">
        <f>IFERROR(__xludf.DUMMYFUNCTION("""COMPUTED_VALUE"""),2.0221004E7)</f>
        <v>20221004</v>
      </c>
      <c r="J217" s="14" t="str">
        <f>IFERROR(__xludf.DUMMYFUNCTION("""COMPUTED_VALUE"""),"Sales_60%")</f>
        <v>Sales_60%</v>
      </c>
      <c r="K217" s="14">
        <f>IFERROR(__xludf.DUMMYFUNCTION("""COMPUTED_VALUE"""),4564.0)</f>
        <v>4564</v>
      </c>
      <c r="L217" s="14" t="str">
        <f t="shared" si="4"/>
        <v>Emailmarketing</v>
      </c>
      <c r="M217" s="14" t="str">
        <f t="shared" si="5"/>
        <v>VFS</v>
      </c>
    </row>
    <row r="218">
      <c r="A218" s="8" t="s">
        <v>138</v>
      </c>
      <c r="B218" s="13" t="s">
        <v>11</v>
      </c>
      <c r="C218" s="13">
        <v>54300.0</v>
      </c>
      <c r="D218" s="14" t="str">
        <f t="shared" si="1"/>
        <v> NEFT/SocialMedia/20221007/premium_quality_shoes/4565 </v>
      </c>
      <c r="E218" s="14" t="str">
        <f t="shared" si="2"/>
        <v>NEFT/SocialMedia/20221007/premium_quality_shoes/4565</v>
      </c>
      <c r="F218" s="14" t="str">
        <f t="shared" si="3"/>
        <v>Neft/Socialmedia/20221007/Premium_Quality_Shoes/4565</v>
      </c>
      <c r="G218" s="14" t="str">
        <f>IFERROR(__xludf.DUMMYFUNCTION("split(F218,""/"")"),"Neft")</f>
        <v>Neft</v>
      </c>
      <c r="H218" s="14" t="str">
        <f>IFERROR(__xludf.DUMMYFUNCTION("""COMPUTED_VALUE"""),"Socialmedia")</f>
        <v>Socialmedia</v>
      </c>
      <c r="I218" s="14">
        <f>IFERROR(__xludf.DUMMYFUNCTION("""COMPUTED_VALUE"""),2.0221007E7)</f>
        <v>20221007</v>
      </c>
      <c r="J218" s="14" t="str">
        <f>IFERROR(__xludf.DUMMYFUNCTION("""COMPUTED_VALUE"""),"Premium_Quality_Shoes")</f>
        <v>Premium_Quality_Shoes</v>
      </c>
      <c r="K218" s="14">
        <f>IFERROR(__xludf.DUMMYFUNCTION("""COMPUTED_VALUE"""),4565.0)</f>
        <v>4565</v>
      </c>
      <c r="L218" s="14" t="str">
        <f t="shared" si="4"/>
        <v>Socialmedia</v>
      </c>
      <c r="M218" s="14" t="str">
        <f t="shared" si="5"/>
        <v>NEFT</v>
      </c>
    </row>
    <row r="219">
      <c r="A219" s="8" t="s">
        <v>139</v>
      </c>
      <c r="B219" s="13" t="s">
        <v>11</v>
      </c>
      <c r="C219" s="13">
        <v>46000.0</v>
      </c>
      <c r="D219" s="14" t="str">
        <f t="shared" si="1"/>
        <v> CHQ/Offline &amp;/20221010/items_below_500/4566 </v>
      </c>
      <c r="E219" s="14" t="str">
        <f t="shared" si="2"/>
        <v>CHQ/Offline &amp;/20221010/items_below_500/4566</v>
      </c>
      <c r="F219" s="14" t="str">
        <f t="shared" si="3"/>
        <v>Chq/Offline &amp;/20221010/Items_Below_500/4566</v>
      </c>
      <c r="G219" s="14" t="str">
        <f>IFERROR(__xludf.DUMMYFUNCTION("split(F219,""/"")"),"Chq")</f>
        <v>Chq</v>
      </c>
      <c r="H219" s="14" t="str">
        <f>IFERROR(__xludf.DUMMYFUNCTION("""COMPUTED_VALUE"""),"Offline &amp;")</f>
        <v>Offline &amp;</v>
      </c>
      <c r="I219" s="14">
        <f>IFERROR(__xludf.DUMMYFUNCTION("""COMPUTED_VALUE"""),2.022101E7)</f>
        <v>20221010</v>
      </c>
      <c r="J219" s="14" t="str">
        <f>IFERROR(__xludf.DUMMYFUNCTION("""COMPUTED_VALUE"""),"Items_Below_500")</f>
        <v>Items_Below_500</v>
      </c>
      <c r="K219" s="14">
        <f>IFERROR(__xludf.DUMMYFUNCTION("""COMPUTED_VALUE"""),4566.0)</f>
        <v>4566</v>
      </c>
      <c r="L219" s="14" t="str">
        <f t="shared" si="4"/>
        <v>Offline</v>
      </c>
      <c r="M219" s="14" t="str">
        <f t="shared" si="5"/>
        <v>CHQ</v>
      </c>
    </row>
    <row r="220">
      <c r="A220" s="8" t="s">
        <v>156</v>
      </c>
      <c r="B220" s="13" t="s">
        <v>11</v>
      </c>
      <c r="C220" s="13">
        <v>82300.0</v>
      </c>
      <c r="D220" s="14" t="str">
        <f t="shared" si="1"/>
        <v> VfS/AffiliateLink/20221013/buy_one_get_one/3455 </v>
      </c>
      <c r="E220" s="14" t="str">
        <f t="shared" si="2"/>
        <v>VfS/AffiliateLink/20221013/buy_one_get_one/3455</v>
      </c>
      <c r="F220" s="14" t="str">
        <f t="shared" si="3"/>
        <v>Vfs/Affiliatelink/20221013/Buy_One_Get_One/3455</v>
      </c>
      <c r="G220" s="14" t="str">
        <f>IFERROR(__xludf.DUMMYFUNCTION("split(F220,""/"")"),"Vfs")</f>
        <v>Vfs</v>
      </c>
      <c r="H220" s="14" t="str">
        <f>IFERROR(__xludf.DUMMYFUNCTION("""COMPUTED_VALUE"""),"Affiliatelink")</f>
        <v>Affiliatelink</v>
      </c>
      <c r="I220" s="14">
        <f>IFERROR(__xludf.DUMMYFUNCTION("""COMPUTED_VALUE"""),2.0221013E7)</f>
        <v>20221013</v>
      </c>
      <c r="J220" s="14" t="str">
        <f>IFERROR(__xludf.DUMMYFUNCTION("""COMPUTED_VALUE"""),"Buy_One_Get_One")</f>
        <v>Buy_One_Get_One</v>
      </c>
      <c r="K220" s="14">
        <f>IFERROR(__xludf.DUMMYFUNCTION("""COMPUTED_VALUE"""),3455.0)</f>
        <v>3455</v>
      </c>
      <c r="L220" s="14" t="str">
        <f t="shared" si="4"/>
        <v>Affiliatelink</v>
      </c>
      <c r="M220" s="14" t="str">
        <f t="shared" si="5"/>
        <v>VFS</v>
      </c>
    </row>
    <row r="221">
      <c r="A221" s="8" t="s">
        <v>141</v>
      </c>
      <c r="B221" s="13" t="s">
        <v>11</v>
      </c>
      <c r="C221" s="13">
        <v>116500.0</v>
      </c>
      <c r="D221" s="14" t="str">
        <f t="shared" si="1"/>
        <v> VIN/SearchEngine/20221016/Jeans_under_999/5666 </v>
      </c>
      <c r="E221" s="14" t="str">
        <f t="shared" si="2"/>
        <v>VIN/SearchEngine/20221016/Jeans_under_999/5666</v>
      </c>
      <c r="F221" s="14" t="str">
        <f t="shared" si="3"/>
        <v>Vin/Searchengine/20221016/Jeans_Under_999/5666</v>
      </c>
      <c r="G221" s="14" t="str">
        <f>IFERROR(__xludf.DUMMYFUNCTION("split(F221,""/"")"),"Vin")</f>
        <v>Vin</v>
      </c>
      <c r="H221" s="14" t="str">
        <f>IFERROR(__xludf.DUMMYFUNCTION("""COMPUTED_VALUE"""),"Searchengine")</f>
        <v>Searchengine</v>
      </c>
      <c r="I221" s="14">
        <f>IFERROR(__xludf.DUMMYFUNCTION("""COMPUTED_VALUE"""),2.0221016E7)</f>
        <v>20221016</v>
      </c>
      <c r="J221" s="14" t="str">
        <f>IFERROR(__xludf.DUMMYFUNCTION("""COMPUTED_VALUE"""),"Jeans_Under_999")</f>
        <v>Jeans_Under_999</v>
      </c>
      <c r="K221" s="14">
        <f>IFERROR(__xludf.DUMMYFUNCTION("""COMPUTED_VALUE"""),5666.0)</f>
        <v>5666</v>
      </c>
      <c r="L221" s="14" t="str">
        <f t="shared" si="4"/>
        <v>Searchengine</v>
      </c>
      <c r="M221" s="14" t="str">
        <f t="shared" si="5"/>
        <v>VIN</v>
      </c>
    </row>
    <row r="222">
      <c r="A222" s="8" t="s">
        <v>158</v>
      </c>
      <c r="B222" s="13" t="s">
        <v>24</v>
      </c>
      <c r="C222" s="13">
        <v>40100.0</v>
      </c>
      <c r="D222" s="14" t="str">
        <f t="shared" si="1"/>
        <v> NEFT/Offline/20221119/premium_tshirt/5676 </v>
      </c>
      <c r="E222" s="14" t="str">
        <f t="shared" si="2"/>
        <v>NEFT/Offline/20221119/premium_tshirt/5676</v>
      </c>
      <c r="F222" s="14" t="str">
        <f t="shared" si="3"/>
        <v>Neft/Offline/20221119/Premium_Tshirt/5676</v>
      </c>
      <c r="G222" s="14" t="str">
        <f>IFERROR(__xludf.DUMMYFUNCTION("split(F222,""/"")"),"Neft")</f>
        <v>Neft</v>
      </c>
      <c r="H222" s="14" t="str">
        <f>IFERROR(__xludf.DUMMYFUNCTION("""COMPUTED_VALUE"""),"Offline")</f>
        <v>Offline</v>
      </c>
      <c r="I222" s="14">
        <f>IFERROR(__xludf.DUMMYFUNCTION("""COMPUTED_VALUE"""),2.0221119E7)</f>
        <v>20221119</v>
      </c>
      <c r="J222" s="14" t="str">
        <f>IFERROR(__xludf.DUMMYFUNCTION("""COMPUTED_VALUE"""),"Premium_Tshirt")</f>
        <v>Premium_Tshirt</v>
      </c>
      <c r="K222" s="14">
        <f>IFERROR(__xludf.DUMMYFUNCTION("""COMPUTED_VALUE"""),5676.0)</f>
        <v>5676</v>
      </c>
      <c r="L222" s="14" t="str">
        <f t="shared" si="4"/>
        <v>Offline</v>
      </c>
      <c r="M222" s="14" t="str">
        <f t="shared" si="5"/>
        <v>NEFT</v>
      </c>
    </row>
    <row r="223">
      <c r="A223" s="8" t="s">
        <v>143</v>
      </c>
      <c r="B223" s="13" t="s">
        <v>11</v>
      </c>
      <c r="C223" s="13">
        <v>57000.0</v>
      </c>
      <c r="D223" s="14" t="str">
        <f t="shared" si="1"/>
        <v> CHQ/EmailMarketing &amp;/20221022/Sales_60%/4564 </v>
      </c>
      <c r="E223" s="14" t="str">
        <f t="shared" si="2"/>
        <v>CHQ/EmailMarketing &amp;/20221022/Sales_60%/4564</v>
      </c>
      <c r="F223" s="14" t="str">
        <f t="shared" si="3"/>
        <v>Chq/Emailmarketing &amp;/20221022/Sales_60%/4564</v>
      </c>
      <c r="G223" s="14" t="str">
        <f>IFERROR(__xludf.DUMMYFUNCTION("split(F223,""/"")"),"Chq")</f>
        <v>Chq</v>
      </c>
      <c r="H223" s="14" t="str">
        <f>IFERROR(__xludf.DUMMYFUNCTION("""COMPUTED_VALUE"""),"Emailmarketing &amp;")</f>
        <v>Emailmarketing &amp;</v>
      </c>
      <c r="I223" s="14">
        <f>IFERROR(__xludf.DUMMYFUNCTION("""COMPUTED_VALUE"""),2.0221022E7)</f>
        <v>20221022</v>
      </c>
      <c r="J223" s="14" t="str">
        <f>IFERROR(__xludf.DUMMYFUNCTION("""COMPUTED_VALUE"""),"Sales_60%")</f>
        <v>Sales_60%</v>
      </c>
      <c r="K223" s="14">
        <f>IFERROR(__xludf.DUMMYFUNCTION("""COMPUTED_VALUE"""),4564.0)</f>
        <v>4564</v>
      </c>
      <c r="L223" s="14" t="str">
        <f t="shared" si="4"/>
        <v>Emailmarketing</v>
      </c>
      <c r="M223" s="14" t="str">
        <f t="shared" si="5"/>
        <v>CHQ</v>
      </c>
    </row>
    <row r="224">
      <c r="A224" s="8" t="s">
        <v>144</v>
      </c>
      <c r="B224" s="13" t="s">
        <v>11</v>
      </c>
      <c r="C224" s="13">
        <v>76300.0</v>
      </c>
      <c r="D224" s="14" t="str">
        <f t="shared" si="1"/>
        <v> VfS/SocialMedia/20221025/premium_quality_shoes/4565 </v>
      </c>
      <c r="E224" s="14" t="str">
        <f t="shared" si="2"/>
        <v>VfS/SocialMedia/20221025/premium_quality_shoes/4565</v>
      </c>
      <c r="F224" s="14" t="str">
        <f t="shared" si="3"/>
        <v>Vfs/Socialmedia/20221025/Premium_Quality_Shoes/4565</v>
      </c>
      <c r="G224" s="14" t="str">
        <f>IFERROR(__xludf.DUMMYFUNCTION("split(F224,""/"")"),"Vfs")</f>
        <v>Vfs</v>
      </c>
      <c r="H224" s="14" t="str">
        <f>IFERROR(__xludf.DUMMYFUNCTION("""COMPUTED_VALUE"""),"Socialmedia")</f>
        <v>Socialmedia</v>
      </c>
      <c r="I224" s="14">
        <f>IFERROR(__xludf.DUMMYFUNCTION("""COMPUTED_VALUE"""),2.0221025E7)</f>
        <v>20221025</v>
      </c>
      <c r="J224" s="14" t="str">
        <f>IFERROR(__xludf.DUMMYFUNCTION("""COMPUTED_VALUE"""),"Premium_Quality_Shoes")</f>
        <v>Premium_Quality_Shoes</v>
      </c>
      <c r="K224" s="14">
        <f>IFERROR(__xludf.DUMMYFUNCTION("""COMPUTED_VALUE"""),4565.0)</f>
        <v>4565</v>
      </c>
      <c r="L224" s="14" t="str">
        <f t="shared" si="4"/>
        <v>Socialmedia</v>
      </c>
      <c r="M224" s="14" t="str">
        <f t="shared" si="5"/>
        <v>VFS</v>
      </c>
    </row>
    <row r="225">
      <c r="A225" s="8" t="s">
        <v>145</v>
      </c>
      <c r="B225" s="13" t="s">
        <v>11</v>
      </c>
      <c r="C225" s="13">
        <v>125400.0</v>
      </c>
      <c r="D225" s="14" t="str">
        <f t="shared" si="1"/>
        <v> VIN/OfflINe &amp;/20221028/items_below_500/4566 </v>
      </c>
      <c r="E225" s="14" t="str">
        <f t="shared" si="2"/>
        <v>VIN/OfflINe &amp;/20221028/items_below_500/4566</v>
      </c>
      <c r="F225" s="14" t="str">
        <f t="shared" si="3"/>
        <v>Vin/Offline &amp;/20221028/Items_Below_500/4566</v>
      </c>
      <c r="G225" s="14" t="str">
        <f>IFERROR(__xludf.DUMMYFUNCTION("split(F225,""/"")"),"Vin")</f>
        <v>Vin</v>
      </c>
      <c r="H225" s="14" t="str">
        <f>IFERROR(__xludf.DUMMYFUNCTION("""COMPUTED_VALUE"""),"Offline &amp;")</f>
        <v>Offline &amp;</v>
      </c>
      <c r="I225" s="14">
        <f>IFERROR(__xludf.DUMMYFUNCTION("""COMPUTED_VALUE"""),2.0221028E7)</f>
        <v>20221028</v>
      </c>
      <c r="J225" s="14" t="str">
        <f>IFERROR(__xludf.DUMMYFUNCTION("""COMPUTED_VALUE"""),"Items_Below_500")</f>
        <v>Items_Below_500</v>
      </c>
      <c r="K225" s="14">
        <f>IFERROR(__xludf.DUMMYFUNCTION("""COMPUTED_VALUE"""),4566.0)</f>
        <v>4566</v>
      </c>
      <c r="L225" s="14" t="str">
        <f t="shared" si="4"/>
        <v>Offline</v>
      </c>
      <c r="M225" s="14" t="str">
        <f t="shared" si="5"/>
        <v>VIN</v>
      </c>
    </row>
    <row r="226">
      <c r="A226" s="8" t="s">
        <v>159</v>
      </c>
      <c r="B226" s="13" t="s">
        <v>24</v>
      </c>
      <c r="C226" s="13">
        <v>66300.0</v>
      </c>
      <c r="D226" s="14" t="str">
        <f t="shared" si="1"/>
        <v> CHQ/SocialMedia/20221101/premium_tshirt/5676 </v>
      </c>
      <c r="E226" s="14" t="str">
        <f t="shared" si="2"/>
        <v>CHQ/SocialMedia/20221101/premium_tshirt/5676</v>
      </c>
      <c r="F226" s="14" t="str">
        <f t="shared" si="3"/>
        <v>Chq/Socialmedia/20221101/Premium_Tshirt/5676</v>
      </c>
      <c r="G226" s="14" t="str">
        <f>IFERROR(__xludf.DUMMYFUNCTION("split(F226,""/"")"),"Chq")</f>
        <v>Chq</v>
      </c>
      <c r="H226" s="14" t="str">
        <f>IFERROR(__xludf.DUMMYFUNCTION("""COMPUTED_VALUE"""),"Socialmedia")</f>
        <v>Socialmedia</v>
      </c>
      <c r="I226" s="14">
        <f>IFERROR(__xludf.DUMMYFUNCTION("""COMPUTED_VALUE"""),2.0221101E7)</f>
        <v>20221101</v>
      </c>
      <c r="J226" s="14" t="str">
        <f>IFERROR(__xludf.DUMMYFUNCTION("""COMPUTED_VALUE"""),"Premium_Tshirt")</f>
        <v>Premium_Tshirt</v>
      </c>
      <c r="K226" s="14">
        <f>IFERROR(__xludf.DUMMYFUNCTION("""COMPUTED_VALUE"""),5676.0)</f>
        <v>5676</v>
      </c>
      <c r="L226" s="14" t="str">
        <f t="shared" si="4"/>
        <v>Socialmedia</v>
      </c>
      <c r="M226" s="14" t="str">
        <f t="shared" si="5"/>
        <v>CHQ</v>
      </c>
    </row>
    <row r="227">
      <c r="A227" s="8" t="s">
        <v>147</v>
      </c>
      <c r="B227" s="13" t="s">
        <v>24</v>
      </c>
      <c r="C227" s="13">
        <v>61600.0</v>
      </c>
      <c r="D227" s="14" t="str">
        <f t="shared" si="1"/>
        <v> VfS/EmailMarketing/20221104/Sales_60%/4564 </v>
      </c>
      <c r="E227" s="14" t="str">
        <f t="shared" si="2"/>
        <v>VfS/EmailMarketing/20221104/Sales_60%/4564</v>
      </c>
      <c r="F227" s="14" t="str">
        <f t="shared" si="3"/>
        <v>Vfs/Emailmarketing/20221104/Sales_60%/4564</v>
      </c>
      <c r="G227" s="14" t="str">
        <f>IFERROR(__xludf.DUMMYFUNCTION("split(F227,""/"")"),"Vfs")</f>
        <v>Vfs</v>
      </c>
      <c r="H227" s="14" t="str">
        <f>IFERROR(__xludf.DUMMYFUNCTION("""COMPUTED_VALUE"""),"Emailmarketing")</f>
        <v>Emailmarketing</v>
      </c>
      <c r="I227" s="14">
        <f>IFERROR(__xludf.DUMMYFUNCTION("""COMPUTED_VALUE"""),2.0221104E7)</f>
        <v>20221104</v>
      </c>
      <c r="J227" s="14" t="str">
        <f>IFERROR(__xludf.DUMMYFUNCTION("""COMPUTED_VALUE"""),"Sales_60%")</f>
        <v>Sales_60%</v>
      </c>
      <c r="K227" s="14">
        <f>IFERROR(__xludf.DUMMYFUNCTION("""COMPUTED_VALUE"""),4564.0)</f>
        <v>4564</v>
      </c>
      <c r="L227" s="14" t="str">
        <f t="shared" si="4"/>
        <v>Emailmarketing</v>
      </c>
      <c r="M227" s="14" t="str">
        <f t="shared" si="5"/>
        <v>VFS</v>
      </c>
    </row>
    <row r="228">
      <c r="A228" s="8" t="s">
        <v>148</v>
      </c>
      <c r="B228" s="13" t="s">
        <v>24</v>
      </c>
      <c r="C228" s="13">
        <v>52800.0</v>
      </c>
      <c r="D228" s="14" t="str">
        <f t="shared" si="1"/>
        <v> NEFT/SocialMedia/20221107/premium_quality_shoes/4565 </v>
      </c>
      <c r="E228" s="14" t="str">
        <f t="shared" si="2"/>
        <v>NEFT/SocialMedia/20221107/premium_quality_shoes/4565</v>
      </c>
      <c r="F228" s="14" t="str">
        <f t="shared" si="3"/>
        <v>Neft/Socialmedia/20221107/Premium_Quality_Shoes/4565</v>
      </c>
      <c r="G228" s="14" t="str">
        <f>IFERROR(__xludf.DUMMYFUNCTION("split(F228,""/"")"),"Neft")</f>
        <v>Neft</v>
      </c>
      <c r="H228" s="14" t="str">
        <f>IFERROR(__xludf.DUMMYFUNCTION("""COMPUTED_VALUE"""),"Socialmedia")</f>
        <v>Socialmedia</v>
      </c>
      <c r="I228" s="14">
        <f>IFERROR(__xludf.DUMMYFUNCTION("""COMPUTED_VALUE"""),2.0221107E7)</f>
        <v>20221107</v>
      </c>
      <c r="J228" s="14" t="str">
        <f>IFERROR(__xludf.DUMMYFUNCTION("""COMPUTED_VALUE"""),"Premium_Quality_Shoes")</f>
        <v>Premium_Quality_Shoes</v>
      </c>
      <c r="K228" s="14">
        <f>IFERROR(__xludf.DUMMYFUNCTION("""COMPUTED_VALUE"""),4565.0)</f>
        <v>4565</v>
      </c>
      <c r="L228" s="14" t="str">
        <f t="shared" si="4"/>
        <v>Socialmedia</v>
      </c>
      <c r="M228" s="14" t="str">
        <f t="shared" si="5"/>
        <v>NEFT</v>
      </c>
    </row>
    <row r="229">
      <c r="A229" s="8" t="s">
        <v>149</v>
      </c>
      <c r="B229" s="13" t="s">
        <v>24</v>
      </c>
      <c r="C229" s="13">
        <v>53600.0</v>
      </c>
      <c r="D229" s="14" t="str">
        <f t="shared" si="1"/>
        <v> CHQ/Offline &amp;/20221110/items_below_500/4566 </v>
      </c>
      <c r="E229" s="14" t="str">
        <f t="shared" si="2"/>
        <v>CHQ/Offline &amp;/20221110/items_below_500/4566</v>
      </c>
      <c r="F229" s="14" t="str">
        <f t="shared" si="3"/>
        <v>Chq/Offline &amp;/20221110/Items_Below_500/4566</v>
      </c>
      <c r="G229" s="14" t="str">
        <f>IFERROR(__xludf.DUMMYFUNCTION("split(F229,""/"")"),"Chq")</f>
        <v>Chq</v>
      </c>
      <c r="H229" s="14" t="str">
        <f>IFERROR(__xludf.DUMMYFUNCTION("""COMPUTED_VALUE"""),"Offline &amp;")</f>
        <v>Offline &amp;</v>
      </c>
      <c r="I229" s="14">
        <f>IFERROR(__xludf.DUMMYFUNCTION("""COMPUTED_VALUE"""),2.022111E7)</f>
        <v>20221110</v>
      </c>
      <c r="J229" s="14" t="str">
        <f>IFERROR(__xludf.DUMMYFUNCTION("""COMPUTED_VALUE"""),"Items_Below_500")</f>
        <v>Items_Below_500</v>
      </c>
      <c r="K229" s="14">
        <f>IFERROR(__xludf.DUMMYFUNCTION("""COMPUTED_VALUE"""),4566.0)</f>
        <v>4566</v>
      </c>
      <c r="L229" s="14" t="str">
        <f t="shared" si="4"/>
        <v>Offline</v>
      </c>
      <c r="M229" s="14" t="str">
        <f t="shared" si="5"/>
        <v>CHQ</v>
      </c>
    </row>
    <row r="230">
      <c r="A230" s="8" t="s">
        <v>150</v>
      </c>
      <c r="B230" s="13" t="s">
        <v>24</v>
      </c>
      <c r="C230" s="13">
        <v>76900.0</v>
      </c>
      <c r="D230" s="14" t="str">
        <f t="shared" si="1"/>
        <v> VfS/AffiliateLink/20221113/buy_one_get_one/3455 </v>
      </c>
      <c r="E230" s="14" t="str">
        <f t="shared" si="2"/>
        <v>VfS/AffiliateLink/20221113/buy_one_get_one/3455</v>
      </c>
      <c r="F230" s="14" t="str">
        <f t="shared" si="3"/>
        <v>Vfs/Affiliatelink/20221113/Buy_One_Get_One/3455</v>
      </c>
      <c r="G230" s="14" t="str">
        <f>IFERROR(__xludf.DUMMYFUNCTION("split(F230,""/"")"),"Vfs")</f>
        <v>Vfs</v>
      </c>
      <c r="H230" s="14" t="str">
        <f>IFERROR(__xludf.DUMMYFUNCTION("""COMPUTED_VALUE"""),"Affiliatelink")</f>
        <v>Affiliatelink</v>
      </c>
      <c r="I230" s="14">
        <f>IFERROR(__xludf.DUMMYFUNCTION("""COMPUTED_VALUE"""),2.0221113E7)</f>
        <v>20221113</v>
      </c>
      <c r="J230" s="14" t="str">
        <f>IFERROR(__xludf.DUMMYFUNCTION("""COMPUTED_VALUE"""),"Buy_One_Get_One")</f>
        <v>Buy_One_Get_One</v>
      </c>
      <c r="K230" s="14">
        <f>IFERROR(__xludf.DUMMYFUNCTION("""COMPUTED_VALUE"""),3455.0)</f>
        <v>3455</v>
      </c>
      <c r="L230" s="14" t="str">
        <f t="shared" si="4"/>
        <v>Affiliatelink</v>
      </c>
      <c r="M230" s="14" t="str">
        <f t="shared" si="5"/>
        <v>VFS</v>
      </c>
    </row>
    <row r="231">
      <c r="A231" s="8" t="s">
        <v>151</v>
      </c>
      <c r="B231" s="13" t="s">
        <v>24</v>
      </c>
      <c r="C231" s="8">
        <v>12500.0</v>
      </c>
      <c r="D231" s="14" t="str">
        <f t="shared" si="1"/>
        <v> VIN/SearchEngine/20221116/Jeans_under_999/5666 </v>
      </c>
      <c r="E231" s="14" t="str">
        <f t="shared" si="2"/>
        <v>VIN/SearchEngine/20221116/Jeans_under_999/5666</v>
      </c>
      <c r="F231" s="14" t="str">
        <f t="shared" si="3"/>
        <v>Vin/Searchengine/20221116/Jeans_Under_999/5666</v>
      </c>
      <c r="G231" s="14" t="str">
        <f>IFERROR(__xludf.DUMMYFUNCTION("split(F231,""/"")"),"Vin")</f>
        <v>Vin</v>
      </c>
      <c r="H231" s="14" t="str">
        <f>IFERROR(__xludf.DUMMYFUNCTION("""COMPUTED_VALUE"""),"Searchengine")</f>
        <v>Searchengine</v>
      </c>
      <c r="I231" s="14">
        <f>IFERROR(__xludf.DUMMYFUNCTION("""COMPUTED_VALUE"""),2.0221116E7)</f>
        <v>20221116</v>
      </c>
      <c r="J231" s="14" t="str">
        <f>IFERROR(__xludf.DUMMYFUNCTION("""COMPUTED_VALUE"""),"Jeans_Under_999")</f>
        <v>Jeans_Under_999</v>
      </c>
      <c r="K231" s="14">
        <f>IFERROR(__xludf.DUMMYFUNCTION("""COMPUTED_VALUE"""),5666.0)</f>
        <v>5666</v>
      </c>
      <c r="L231" s="14" t="str">
        <f t="shared" si="4"/>
        <v>Searchengine</v>
      </c>
      <c r="M231" s="14" t="str">
        <f t="shared" si="5"/>
        <v>VIN</v>
      </c>
    </row>
    <row r="232">
      <c r="A232" s="8" t="s">
        <v>160</v>
      </c>
      <c r="B232" s="13" t="s">
        <v>24</v>
      </c>
      <c r="C232" s="13">
        <v>89000.0</v>
      </c>
      <c r="D232" s="14" t="str">
        <f t="shared" si="1"/>
        <v> NEFT/SocialMedia/20221119/premium_tshirt/5676 </v>
      </c>
      <c r="E232" s="14" t="str">
        <f t="shared" si="2"/>
        <v>NEFT/SocialMedia/20221119/premium_tshirt/5676</v>
      </c>
      <c r="F232" s="14" t="str">
        <f t="shared" si="3"/>
        <v>Neft/Socialmedia/20221119/Premium_Tshirt/5676</v>
      </c>
      <c r="G232" s="14" t="str">
        <f>IFERROR(__xludf.DUMMYFUNCTION("split(F232,""/"")"),"Neft")</f>
        <v>Neft</v>
      </c>
      <c r="H232" s="14" t="str">
        <f>IFERROR(__xludf.DUMMYFUNCTION("""COMPUTED_VALUE"""),"Socialmedia")</f>
        <v>Socialmedia</v>
      </c>
      <c r="I232" s="14">
        <f>IFERROR(__xludf.DUMMYFUNCTION("""COMPUTED_VALUE"""),2.0221119E7)</f>
        <v>20221119</v>
      </c>
      <c r="J232" s="14" t="str">
        <f>IFERROR(__xludf.DUMMYFUNCTION("""COMPUTED_VALUE"""),"Premium_Tshirt")</f>
        <v>Premium_Tshirt</v>
      </c>
      <c r="K232" s="14">
        <f>IFERROR(__xludf.DUMMYFUNCTION("""COMPUTED_VALUE"""),5676.0)</f>
        <v>5676</v>
      </c>
      <c r="L232" s="14" t="str">
        <f t="shared" si="4"/>
        <v>Socialmedia</v>
      </c>
      <c r="M232" s="14" t="str">
        <f t="shared" si="5"/>
        <v>NEFT</v>
      </c>
    </row>
    <row r="233">
      <c r="A233" s="8" t="s">
        <v>153</v>
      </c>
      <c r="B233" s="13" t="s">
        <v>24</v>
      </c>
      <c r="C233" s="8">
        <v>12160.0</v>
      </c>
      <c r="D233" s="14" t="str">
        <f t="shared" si="1"/>
        <v> CHQ/EmailMarketing &amp;/20221122/Sales_60%/4564 </v>
      </c>
      <c r="E233" s="14" t="str">
        <f t="shared" si="2"/>
        <v>CHQ/EmailMarketing &amp;/20221122/Sales_60%/4564</v>
      </c>
      <c r="F233" s="14" t="str">
        <f t="shared" si="3"/>
        <v>Chq/Emailmarketing &amp;/20221122/Sales_60%/4564</v>
      </c>
      <c r="G233" s="14" t="str">
        <f>IFERROR(__xludf.DUMMYFUNCTION("split(F233,""/"")"),"Chq")</f>
        <v>Chq</v>
      </c>
      <c r="H233" s="14" t="str">
        <f>IFERROR(__xludf.DUMMYFUNCTION("""COMPUTED_VALUE"""),"Emailmarketing &amp;")</f>
        <v>Emailmarketing &amp;</v>
      </c>
      <c r="I233" s="14">
        <f>IFERROR(__xludf.DUMMYFUNCTION("""COMPUTED_VALUE"""),2.0221122E7)</f>
        <v>20221122</v>
      </c>
      <c r="J233" s="14" t="str">
        <f>IFERROR(__xludf.DUMMYFUNCTION("""COMPUTED_VALUE"""),"Sales_60%")</f>
        <v>Sales_60%</v>
      </c>
      <c r="K233" s="14">
        <f>IFERROR(__xludf.DUMMYFUNCTION("""COMPUTED_VALUE"""),4564.0)</f>
        <v>4564</v>
      </c>
      <c r="L233" s="14" t="str">
        <f t="shared" si="4"/>
        <v>Emailmarketing</v>
      </c>
      <c r="M233" s="14" t="str">
        <f t="shared" si="5"/>
        <v>CHQ</v>
      </c>
    </row>
    <row r="234">
      <c r="A234" s="8" t="s">
        <v>154</v>
      </c>
      <c r="B234" s="13" t="s">
        <v>24</v>
      </c>
      <c r="C234" s="13">
        <v>47500.0</v>
      </c>
      <c r="D234" s="14" t="str">
        <f t="shared" si="1"/>
        <v> VfS/SocialMedia/20221125/premium_quality_shoes/4565 </v>
      </c>
      <c r="E234" s="14" t="str">
        <f t="shared" si="2"/>
        <v>VfS/SocialMedia/20221125/premium_quality_shoes/4565</v>
      </c>
      <c r="F234" s="14" t="str">
        <f t="shared" si="3"/>
        <v>Vfs/Socialmedia/20221125/Premium_Quality_Shoes/4565</v>
      </c>
      <c r="G234" s="14" t="str">
        <f>IFERROR(__xludf.DUMMYFUNCTION("split(F234,""/"")"),"Vfs")</f>
        <v>Vfs</v>
      </c>
      <c r="H234" s="14" t="str">
        <f>IFERROR(__xludf.DUMMYFUNCTION("""COMPUTED_VALUE"""),"Socialmedia")</f>
        <v>Socialmedia</v>
      </c>
      <c r="I234" s="14">
        <f>IFERROR(__xludf.DUMMYFUNCTION("""COMPUTED_VALUE"""),2.0221125E7)</f>
        <v>20221125</v>
      </c>
      <c r="J234" s="14" t="str">
        <f>IFERROR(__xludf.DUMMYFUNCTION("""COMPUTED_VALUE"""),"Premium_Quality_Shoes")</f>
        <v>Premium_Quality_Shoes</v>
      </c>
      <c r="K234" s="14">
        <f>IFERROR(__xludf.DUMMYFUNCTION("""COMPUTED_VALUE"""),4565.0)</f>
        <v>4565</v>
      </c>
      <c r="L234" s="14" t="str">
        <f t="shared" si="4"/>
        <v>Socialmedia</v>
      </c>
      <c r="M234" s="14" t="str">
        <f t="shared" si="5"/>
        <v>VFS</v>
      </c>
    </row>
    <row r="235">
      <c r="A235" s="8" t="s">
        <v>155</v>
      </c>
      <c r="B235" s="13" t="s">
        <v>24</v>
      </c>
      <c r="C235" s="13">
        <v>58000.0</v>
      </c>
      <c r="D235" s="14" t="str">
        <f t="shared" si="1"/>
        <v> VIN/OfflINe &amp;/20221128/items_below_500/4566 </v>
      </c>
      <c r="E235" s="14" t="str">
        <f t="shared" si="2"/>
        <v>VIN/OfflINe &amp;/20221128/items_below_500/4566</v>
      </c>
      <c r="F235" s="14" t="str">
        <f t="shared" si="3"/>
        <v>Vin/Offline &amp;/20221128/Items_Below_500/4566</v>
      </c>
      <c r="G235" s="14" t="str">
        <f>IFERROR(__xludf.DUMMYFUNCTION("split(F235,""/"")"),"Vin")</f>
        <v>Vin</v>
      </c>
      <c r="H235" s="14" t="str">
        <f>IFERROR(__xludf.DUMMYFUNCTION("""COMPUTED_VALUE"""),"Offline &amp;")</f>
        <v>Offline &amp;</v>
      </c>
      <c r="I235" s="14">
        <f>IFERROR(__xludf.DUMMYFUNCTION("""COMPUTED_VALUE"""),2.0221128E7)</f>
        <v>20221128</v>
      </c>
      <c r="J235" s="14" t="str">
        <f>IFERROR(__xludf.DUMMYFUNCTION("""COMPUTED_VALUE"""),"Items_Below_500")</f>
        <v>Items_Below_500</v>
      </c>
      <c r="K235" s="14">
        <f>IFERROR(__xludf.DUMMYFUNCTION("""COMPUTED_VALUE"""),4566.0)</f>
        <v>4566</v>
      </c>
      <c r="L235" s="14" t="str">
        <f t="shared" si="4"/>
        <v>Offline</v>
      </c>
      <c r="M235" s="14" t="str">
        <f t="shared" si="5"/>
        <v>VIN</v>
      </c>
    </row>
    <row r="236">
      <c r="A236" s="8" t="s">
        <v>161</v>
      </c>
      <c r="B236" s="13" t="s">
        <v>24</v>
      </c>
      <c r="C236" s="8">
        <v>12760.0</v>
      </c>
      <c r="D236" s="14" t="str">
        <f t="shared" si="1"/>
        <v> CHQ/AffiliateLink/20221101/premium_tshirt/5676 </v>
      </c>
      <c r="E236" s="14" t="str">
        <f t="shared" si="2"/>
        <v>CHQ/AffiliateLink/20221101/premium_tshirt/5676</v>
      </c>
      <c r="F236" s="14" t="str">
        <f t="shared" si="3"/>
        <v>Chq/Affiliatelink/20221101/Premium_Tshirt/5676</v>
      </c>
      <c r="G236" s="14" t="str">
        <f>IFERROR(__xludf.DUMMYFUNCTION("split(F236,""/"")"),"Chq")</f>
        <v>Chq</v>
      </c>
      <c r="H236" s="14" t="str">
        <f>IFERROR(__xludf.DUMMYFUNCTION("""COMPUTED_VALUE"""),"Affiliatelink")</f>
        <v>Affiliatelink</v>
      </c>
      <c r="I236" s="14">
        <f>IFERROR(__xludf.DUMMYFUNCTION("""COMPUTED_VALUE"""),2.0221101E7)</f>
        <v>20221101</v>
      </c>
      <c r="J236" s="14" t="str">
        <f>IFERROR(__xludf.DUMMYFUNCTION("""COMPUTED_VALUE"""),"Premium_Tshirt")</f>
        <v>Premium_Tshirt</v>
      </c>
      <c r="K236" s="14">
        <f>IFERROR(__xludf.DUMMYFUNCTION("""COMPUTED_VALUE"""),5676.0)</f>
        <v>5676</v>
      </c>
      <c r="L236" s="14" t="str">
        <f t="shared" si="4"/>
        <v>Affiliatelink</v>
      </c>
      <c r="M236" s="14" t="str">
        <f t="shared" si="5"/>
        <v>CHQ</v>
      </c>
    </row>
    <row r="237">
      <c r="A237" s="8" t="s">
        <v>127</v>
      </c>
      <c r="B237" s="13" t="s">
        <v>25</v>
      </c>
      <c r="C237" s="13">
        <v>55500.0</v>
      </c>
      <c r="D237" s="14" t="str">
        <f t="shared" si="1"/>
        <v> VfS/EmailMarketing/20221204/Sales_60%/4564 </v>
      </c>
      <c r="E237" s="14" t="str">
        <f t="shared" si="2"/>
        <v>VfS/EmailMarketing/20221204/Sales_60%/4564</v>
      </c>
      <c r="F237" s="14" t="str">
        <f t="shared" si="3"/>
        <v>Vfs/Emailmarketing/20221204/Sales_60%/4564</v>
      </c>
      <c r="G237" s="14" t="str">
        <f>IFERROR(__xludf.DUMMYFUNCTION("split(F237,""/"")"),"Vfs")</f>
        <v>Vfs</v>
      </c>
      <c r="H237" s="14" t="str">
        <f>IFERROR(__xludf.DUMMYFUNCTION("""COMPUTED_VALUE"""),"Emailmarketing")</f>
        <v>Emailmarketing</v>
      </c>
      <c r="I237" s="14">
        <f>IFERROR(__xludf.DUMMYFUNCTION("""COMPUTED_VALUE"""),2.0221204E7)</f>
        <v>20221204</v>
      </c>
      <c r="J237" s="14" t="str">
        <f>IFERROR(__xludf.DUMMYFUNCTION("""COMPUTED_VALUE"""),"Sales_60%")</f>
        <v>Sales_60%</v>
      </c>
      <c r="K237" s="14">
        <f>IFERROR(__xludf.DUMMYFUNCTION("""COMPUTED_VALUE"""),4564.0)</f>
        <v>4564</v>
      </c>
      <c r="L237" s="14" t="str">
        <f t="shared" si="4"/>
        <v>Emailmarketing</v>
      </c>
      <c r="M237" s="14" t="str">
        <f t="shared" si="5"/>
        <v>VFS</v>
      </c>
    </row>
    <row r="238">
      <c r="A238" s="8" t="s">
        <v>128</v>
      </c>
      <c r="B238" s="13" t="s">
        <v>25</v>
      </c>
      <c r="C238" s="13">
        <v>62600.0</v>
      </c>
      <c r="D238" s="14" t="str">
        <f t="shared" si="1"/>
        <v> NEFT/SocialMedia/20221207/premium_quality_shoes/4565 </v>
      </c>
      <c r="E238" s="14" t="str">
        <f t="shared" si="2"/>
        <v>NEFT/SocialMedia/20221207/premium_quality_shoes/4565</v>
      </c>
      <c r="F238" s="14" t="str">
        <f t="shared" si="3"/>
        <v>Neft/Socialmedia/20221207/Premium_Quality_Shoes/4565</v>
      </c>
      <c r="G238" s="14" t="str">
        <f>IFERROR(__xludf.DUMMYFUNCTION("split(F238,""/"")"),"Neft")</f>
        <v>Neft</v>
      </c>
      <c r="H238" s="14" t="str">
        <f>IFERROR(__xludf.DUMMYFUNCTION("""COMPUTED_VALUE"""),"Socialmedia")</f>
        <v>Socialmedia</v>
      </c>
      <c r="I238" s="14">
        <f>IFERROR(__xludf.DUMMYFUNCTION("""COMPUTED_VALUE"""),2.0221207E7)</f>
        <v>20221207</v>
      </c>
      <c r="J238" s="14" t="str">
        <f>IFERROR(__xludf.DUMMYFUNCTION("""COMPUTED_VALUE"""),"Premium_Quality_Shoes")</f>
        <v>Premium_Quality_Shoes</v>
      </c>
      <c r="K238" s="14">
        <f>IFERROR(__xludf.DUMMYFUNCTION("""COMPUTED_VALUE"""),4565.0)</f>
        <v>4565</v>
      </c>
      <c r="L238" s="14" t="str">
        <f t="shared" si="4"/>
        <v>Socialmedia</v>
      </c>
      <c r="M238" s="14" t="str">
        <f t="shared" si="5"/>
        <v>NEFT</v>
      </c>
    </row>
    <row r="239">
      <c r="A239" s="8" t="s">
        <v>129</v>
      </c>
      <c r="B239" s="13" t="s">
        <v>25</v>
      </c>
      <c r="C239" s="13">
        <v>85800.0</v>
      </c>
      <c r="D239" s="14" t="str">
        <f t="shared" si="1"/>
        <v> CHQ/Offline &amp;/20221210/items_below_500/4566 </v>
      </c>
      <c r="E239" s="14" t="str">
        <f t="shared" si="2"/>
        <v>CHQ/Offline &amp;/20221210/items_below_500/4566</v>
      </c>
      <c r="F239" s="14" t="str">
        <f t="shared" si="3"/>
        <v>Chq/Offline &amp;/20221210/Items_Below_500/4566</v>
      </c>
      <c r="G239" s="14" t="str">
        <f>IFERROR(__xludf.DUMMYFUNCTION("split(F239,""/"")"),"Chq")</f>
        <v>Chq</v>
      </c>
      <c r="H239" s="14" t="str">
        <f>IFERROR(__xludf.DUMMYFUNCTION("""COMPUTED_VALUE"""),"Offline &amp;")</f>
        <v>Offline &amp;</v>
      </c>
      <c r="I239" s="14">
        <f>IFERROR(__xludf.DUMMYFUNCTION("""COMPUTED_VALUE"""),2.022121E7)</f>
        <v>20221210</v>
      </c>
      <c r="J239" s="14" t="str">
        <f>IFERROR(__xludf.DUMMYFUNCTION("""COMPUTED_VALUE"""),"Items_Below_500")</f>
        <v>Items_Below_500</v>
      </c>
      <c r="K239" s="14">
        <f>IFERROR(__xludf.DUMMYFUNCTION("""COMPUTED_VALUE"""),4566.0)</f>
        <v>4566</v>
      </c>
      <c r="L239" s="14" t="str">
        <f t="shared" si="4"/>
        <v>Offline</v>
      </c>
      <c r="M239" s="14" t="str">
        <f t="shared" si="5"/>
        <v>CHQ</v>
      </c>
    </row>
    <row r="240">
      <c r="A240" s="8" t="s">
        <v>130</v>
      </c>
      <c r="B240" s="13" t="s">
        <v>25</v>
      </c>
      <c r="C240" s="13">
        <v>94300.0</v>
      </c>
      <c r="D240" s="14" t="str">
        <f t="shared" si="1"/>
        <v> VfS/AffiliateLink/20221213/buy_one_get_one/3455 </v>
      </c>
      <c r="E240" s="14" t="str">
        <f t="shared" si="2"/>
        <v>VfS/AffiliateLink/20221213/buy_one_get_one/3455</v>
      </c>
      <c r="F240" s="14" t="str">
        <f t="shared" si="3"/>
        <v>Vfs/Affiliatelink/20221213/Buy_One_Get_One/3455</v>
      </c>
      <c r="G240" s="14" t="str">
        <f>IFERROR(__xludf.DUMMYFUNCTION("split(F240,""/"")"),"Vfs")</f>
        <v>Vfs</v>
      </c>
      <c r="H240" s="14" t="str">
        <f>IFERROR(__xludf.DUMMYFUNCTION("""COMPUTED_VALUE"""),"Affiliatelink")</f>
        <v>Affiliatelink</v>
      </c>
      <c r="I240" s="14">
        <f>IFERROR(__xludf.DUMMYFUNCTION("""COMPUTED_VALUE"""),2.0221213E7)</f>
        <v>20221213</v>
      </c>
      <c r="J240" s="14" t="str">
        <f>IFERROR(__xludf.DUMMYFUNCTION("""COMPUTED_VALUE"""),"Buy_One_Get_One")</f>
        <v>Buy_One_Get_One</v>
      </c>
      <c r="K240" s="14">
        <f>IFERROR(__xludf.DUMMYFUNCTION("""COMPUTED_VALUE"""),3455.0)</f>
        <v>3455</v>
      </c>
      <c r="L240" s="14" t="str">
        <f t="shared" si="4"/>
        <v>Affiliatelink</v>
      </c>
      <c r="M240" s="14" t="str">
        <f t="shared" si="5"/>
        <v>VFS</v>
      </c>
    </row>
    <row r="241">
      <c r="A241" s="8" t="s">
        <v>131</v>
      </c>
      <c r="B241" s="13" t="s">
        <v>25</v>
      </c>
      <c r="C241" s="13">
        <v>84800.0</v>
      </c>
      <c r="D241" s="14" t="str">
        <f t="shared" si="1"/>
        <v> VIN/SearchEngine/20221216/Jeans_under_999/5666 </v>
      </c>
      <c r="E241" s="14" t="str">
        <f t="shared" si="2"/>
        <v>VIN/SearchEngine/20221216/Jeans_under_999/5666</v>
      </c>
      <c r="F241" s="14" t="str">
        <f t="shared" si="3"/>
        <v>Vin/Searchengine/20221216/Jeans_Under_999/5666</v>
      </c>
      <c r="G241" s="14" t="str">
        <f>IFERROR(__xludf.DUMMYFUNCTION("split(F241,""/"")"),"Vin")</f>
        <v>Vin</v>
      </c>
      <c r="H241" s="14" t="str">
        <f>IFERROR(__xludf.DUMMYFUNCTION("""COMPUTED_VALUE"""),"Searchengine")</f>
        <v>Searchengine</v>
      </c>
      <c r="I241" s="14">
        <f>IFERROR(__xludf.DUMMYFUNCTION("""COMPUTED_VALUE"""),2.0221216E7)</f>
        <v>20221216</v>
      </c>
      <c r="J241" s="14" t="str">
        <f>IFERROR(__xludf.DUMMYFUNCTION("""COMPUTED_VALUE"""),"Jeans_Under_999")</f>
        <v>Jeans_Under_999</v>
      </c>
      <c r="K241" s="14">
        <f>IFERROR(__xludf.DUMMYFUNCTION("""COMPUTED_VALUE"""),5666.0)</f>
        <v>5666</v>
      </c>
      <c r="L241" s="14" t="str">
        <f t="shared" si="4"/>
        <v>Searchengine</v>
      </c>
      <c r="M241" s="14" t="str">
        <f t="shared" si="5"/>
        <v>VIN</v>
      </c>
    </row>
    <row r="242">
      <c r="A242" s="8" t="s">
        <v>162</v>
      </c>
      <c r="B242" s="13" t="s">
        <v>24</v>
      </c>
      <c r="C242" s="13">
        <v>79400.0</v>
      </c>
      <c r="D242" s="14" t="str">
        <f t="shared" si="1"/>
        <v> NEFT/SearchEngine/20221119/premium_tshirt/5676 </v>
      </c>
      <c r="E242" s="14" t="str">
        <f t="shared" si="2"/>
        <v>NEFT/SearchEngine/20221119/premium_tshirt/5676</v>
      </c>
      <c r="F242" s="14" t="str">
        <f t="shared" si="3"/>
        <v>Neft/Searchengine/20221119/Premium_Tshirt/5676</v>
      </c>
      <c r="G242" s="14" t="str">
        <f>IFERROR(__xludf.DUMMYFUNCTION("split(F242,""/"")"),"Neft")</f>
        <v>Neft</v>
      </c>
      <c r="H242" s="14" t="str">
        <f>IFERROR(__xludf.DUMMYFUNCTION("""COMPUTED_VALUE"""),"Searchengine")</f>
        <v>Searchengine</v>
      </c>
      <c r="I242" s="14">
        <f>IFERROR(__xludf.DUMMYFUNCTION("""COMPUTED_VALUE"""),2.0221119E7)</f>
        <v>20221119</v>
      </c>
      <c r="J242" s="14" t="str">
        <f>IFERROR(__xludf.DUMMYFUNCTION("""COMPUTED_VALUE"""),"Premium_Tshirt")</f>
        <v>Premium_Tshirt</v>
      </c>
      <c r="K242" s="14">
        <f>IFERROR(__xludf.DUMMYFUNCTION("""COMPUTED_VALUE"""),5676.0)</f>
        <v>5676</v>
      </c>
      <c r="L242" s="14" t="str">
        <f t="shared" si="4"/>
        <v>Searchengine</v>
      </c>
      <c r="M242" s="14" t="str">
        <f t="shared" si="5"/>
        <v>NEFT</v>
      </c>
    </row>
    <row r="243">
      <c r="A243" s="8" t="s">
        <v>133</v>
      </c>
      <c r="B243" s="13" t="s">
        <v>25</v>
      </c>
      <c r="C243" s="13">
        <v>103000.0</v>
      </c>
      <c r="D243" s="14" t="str">
        <f t="shared" si="1"/>
        <v> CHQ/EmailMarketing &amp;/20221222/Sales_60%/4564 </v>
      </c>
      <c r="E243" s="14" t="str">
        <f t="shared" si="2"/>
        <v>CHQ/EmailMarketing &amp;/20221222/Sales_60%/4564</v>
      </c>
      <c r="F243" s="14" t="str">
        <f t="shared" si="3"/>
        <v>Chq/Emailmarketing &amp;/20221222/Sales_60%/4564</v>
      </c>
      <c r="G243" s="14" t="str">
        <f>IFERROR(__xludf.DUMMYFUNCTION("split(F243,""/"")"),"Chq")</f>
        <v>Chq</v>
      </c>
      <c r="H243" s="14" t="str">
        <f>IFERROR(__xludf.DUMMYFUNCTION("""COMPUTED_VALUE"""),"Emailmarketing &amp;")</f>
        <v>Emailmarketing &amp;</v>
      </c>
      <c r="I243" s="14">
        <f>IFERROR(__xludf.DUMMYFUNCTION("""COMPUTED_VALUE"""),2.0221222E7)</f>
        <v>20221222</v>
      </c>
      <c r="J243" s="14" t="str">
        <f>IFERROR(__xludf.DUMMYFUNCTION("""COMPUTED_VALUE"""),"Sales_60%")</f>
        <v>Sales_60%</v>
      </c>
      <c r="K243" s="14">
        <f>IFERROR(__xludf.DUMMYFUNCTION("""COMPUTED_VALUE"""),4564.0)</f>
        <v>4564</v>
      </c>
      <c r="L243" s="14" t="str">
        <f t="shared" si="4"/>
        <v>Emailmarketing</v>
      </c>
      <c r="M243" s="14" t="str">
        <f t="shared" si="5"/>
        <v>CHQ</v>
      </c>
    </row>
    <row r="244">
      <c r="A244" s="8" t="s">
        <v>134</v>
      </c>
      <c r="B244" s="13" t="s">
        <v>25</v>
      </c>
      <c r="C244" s="13">
        <v>116800.0</v>
      </c>
      <c r="D244" s="14" t="str">
        <f t="shared" si="1"/>
        <v> VfS/SocialMedia/20221225/premium_quality_shoes/4565 </v>
      </c>
      <c r="E244" s="14" t="str">
        <f t="shared" si="2"/>
        <v>VfS/SocialMedia/20221225/premium_quality_shoes/4565</v>
      </c>
      <c r="F244" s="14" t="str">
        <f t="shared" si="3"/>
        <v>Vfs/Socialmedia/20221225/Premium_Quality_Shoes/4565</v>
      </c>
      <c r="G244" s="14" t="str">
        <f>IFERROR(__xludf.DUMMYFUNCTION("split(F244,""/"")"),"Vfs")</f>
        <v>Vfs</v>
      </c>
      <c r="H244" s="14" t="str">
        <f>IFERROR(__xludf.DUMMYFUNCTION("""COMPUTED_VALUE"""),"Socialmedia")</f>
        <v>Socialmedia</v>
      </c>
      <c r="I244" s="14">
        <f>IFERROR(__xludf.DUMMYFUNCTION("""COMPUTED_VALUE"""),2.0221225E7)</f>
        <v>20221225</v>
      </c>
      <c r="J244" s="14" t="str">
        <f>IFERROR(__xludf.DUMMYFUNCTION("""COMPUTED_VALUE"""),"Premium_Quality_Shoes")</f>
        <v>Premium_Quality_Shoes</v>
      </c>
      <c r="K244" s="14">
        <f>IFERROR(__xludf.DUMMYFUNCTION("""COMPUTED_VALUE"""),4565.0)</f>
        <v>4565</v>
      </c>
      <c r="L244" s="14" t="str">
        <f t="shared" si="4"/>
        <v>Socialmedia</v>
      </c>
      <c r="M244" s="14" t="str">
        <f t="shared" si="5"/>
        <v>VFS</v>
      </c>
    </row>
    <row r="245">
      <c r="A245" s="8" t="s">
        <v>135</v>
      </c>
      <c r="B245" s="13" t="s">
        <v>25</v>
      </c>
      <c r="C245" s="13">
        <v>32800.0</v>
      </c>
      <c r="D245" s="14" t="str">
        <f t="shared" si="1"/>
        <v> VIN/OfflINe &amp;/20221228/items_below_500/4566 </v>
      </c>
      <c r="E245" s="14" t="str">
        <f t="shared" si="2"/>
        <v>VIN/OfflINe &amp;/20221228/items_below_500/4566</v>
      </c>
      <c r="F245" s="14" t="str">
        <f t="shared" si="3"/>
        <v>Vin/Offline &amp;/20221228/Items_Below_500/4566</v>
      </c>
      <c r="G245" s="14" t="str">
        <f>IFERROR(__xludf.DUMMYFUNCTION("split(F245,""/"")"),"Vin")</f>
        <v>Vin</v>
      </c>
      <c r="H245" s="14" t="str">
        <f>IFERROR(__xludf.DUMMYFUNCTION("""COMPUTED_VALUE"""),"Offline &amp;")</f>
        <v>Offline &amp;</v>
      </c>
      <c r="I245" s="14">
        <f>IFERROR(__xludf.DUMMYFUNCTION("""COMPUTED_VALUE"""),2.0221228E7)</f>
        <v>20221228</v>
      </c>
      <c r="J245" s="14" t="str">
        <f>IFERROR(__xludf.DUMMYFUNCTION("""COMPUTED_VALUE"""),"Items_Below_500")</f>
        <v>Items_Below_500</v>
      </c>
      <c r="K245" s="14">
        <f>IFERROR(__xludf.DUMMYFUNCTION("""COMPUTED_VALUE"""),4566.0)</f>
        <v>4566</v>
      </c>
      <c r="L245" s="14" t="str">
        <f t="shared" si="4"/>
        <v>Offline</v>
      </c>
      <c r="M245" s="14" t="str">
        <f t="shared" si="5"/>
        <v>VIN</v>
      </c>
    </row>
    <row r="246">
      <c r="A246" s="8" t="s">
        <v>136</v>
      </c>
      <c r="B246" s="13" t="s">
        <v>11</v>
      </c>
      <c r="C246" s="13">
        <v>49700.0</v>
      </c>
      <c r="D246" s="14" t="str">
        <f t="shared" si="1"/>
        <v> CHQ/OnlineDisplay/20221001/premium_tshirt/5676 </v>
      </c>
      <c r="E246" s="14" t="str">
        <f t="shared" si="2"/>
        <v>CHQ/OnlineDisplay/20221001/premium_tshirt/5676</v>
      </c>
      <c r="F246" s="14" t="str">
        <f t="shared" si="3"/>
        <v>Chq/Onlinedisplay/20221001/Premium_Tshirt/5676</v>
      </c>
      <c r="G246" s="14" t="str">
        <f>IFERROR(__xludf.DUMMYFUNCTION("split(F246,""/"")"),"Chq")</f>
        <v>Chq</v>
      </c>
      <c r="H246" s="14" t="str">
        <f>IFERROR(__xludf.DUMMYFUNCTION("""COMPUTED_VALUE"""),"Onlinedisplay")</f>
        <v>Onlinedisplay</v>
      </c>
      <c r="I246" s="14">
        <f>IFERROR(__xludf.DUMMYFUNCTION("""COMPUTED_VALUE"""),2.0221001E7)</f>
        <v>20221001</v>
      </c>
      <c r="J246" s="14" t="str">
        <f>IFERROR(__xludf.DUMMYFUNCTION("""COMPUTED_VALUE"""),"Premium_Tshirt")</f>
        <v>Premium_Tshirt</v>
      </c>
      <c r="K246" s="14">
        <f>IFERROR(__xludf.DUMMYFUNCTION("""COMPUTED_VALUE"""),5676.0)</f>
        <v>5676</v>
      </c>
      <c r="L246" s="14" t="str">
        <f t="shared" si="4"/>
        <v>Onlinedisplay</v>
      </c>
      <c r="M246" s="14" t="str">
        <f t="shared" si="5"/>
        <v>CHQ</v>
      </c>
    </row>
    <row r="247">
      <c r="A247" s="8" t="s">
        <v>137</v>
      </c>
      <c r="B247" s="13" t="s">
        <v>11</v>
      </c>
      <c r="C247" s="13">
        <v>83300.0</v>
      </c>
      <c r="D247" s="14" t="str">
        <f t="shared" si="1"/>
        <v> VfS/EmailMarketing/20221004/Sales_60%/4564 </v>
      </c>
      <c r="E247" s="14" t="str">
        <f t="shared" si="2"/>
        <v>VfS/EmailMarketing/20221004/Sales_60%/4564</v>
      </c>
      <c r="F247" s="14" t="str">
        <f t="shared" si="3"/>
        <v>Vfs/Emailmarketing/20221004/Sales_60%/4564</v>
      </c>
      <c r="G247" s="14" t="str">
        <f>IFERROR(__xludf.DUMMYFUNCTION("split(F247,""/"")"),"Vfs")</f>
        <v>Vfs</v>
      </c>
      <c r="H247" s="14" t="str">
        <f>IFERROR(__xludf.DUMMYFUNCTION("""COMPUTED_VALUE"""),"Emailmarketing")</f>
        <v>Emailmarketing</v>
      </c>
      <c r="I247" s="14">
        <f>IFERROR(__xludf.DUMMYFUNCTION("""COMPUTED_VALUE"""),2.0221004E7)</f>
        <v>20221004</v>
      </c>
      <c r="J247" s="14" t="str">
        <f>IFERROR(__xludf.DUMMYFUNCTION("""COMPUTED_VALUE"""),"Sales_60%")</f>
        <v>Sales_60%</v>
      </c>
      <c r="K247" s="14">
        <f>IFERROR(__xludf.DUMMYFUNCTION("""COMPUTED_VALUE"""),4564.0)</f>
        <v>4564</v>
      </c>
      <c r="L247" s="14" t="str">
        <f t="shared" si="4"/>
        <v>Emailmarketing</v>
      </c>
      <c r="M247" s="14" t="str">
        <f t="shared" si="5"/>
        <v>VFS</v>
      </c>
    </row>
    <row r="248">
      <c r="A248" s="8" t="s">
        <v>138</v>
      </c>
      <c r="B248" s="13" t="s">
        <v>11</v>
      </c>
      <c r="C248" s="13">
        <v>84900.0</v>
      </c>
      <c r="D248" s="14" t="str">
        <f t="shared" si="1"/>
        <v> NEFT/SocialMedia/20221007/premium_quality_shoes/4565 </v>
      </c>
      <c r="E248" s="14" t="str">
        <f t="shared" si="2"/>
        <v>NEFT/SocialMedia/20221007/premium_quality_shoes/4565</v>
      </c>
      <c r="F248" s="14" t="str">
        <f t="shared" si="3"/>
        <v>Neft/Socialmedia/20221007/Premium_Quality_Shoes/4565</v>
      </c>
      <c r="G248" s="14" t="str">
        <f>IFERROR(__xludf.DUMMYFUNCTION("split(F248,""/"")"),"Neft")</f>
        <v>Neft</v>
      </c>
      <c r="H248" s="14" t="str">
        <f>IFERROR(__xludf.DUMMYFUNCTION("""COMPUTED_VALUE"""),"Socialmedia")</f>
        <v>Socialmedia</v>
      </c>
      <c r="I248" s="14">
        <f>IFERROR(__xludf.DUMMYFUNCTION("""COMPUTED_VALUE"""),2.0221007E7)</f>
        <v>20221007</v>
      </c>
      <c r="J248" s="14" t="str">
        <f>IFERROR(__xludf.DUMMYFUNCTION("""COMPUTED_VALUE"""),"Premium_Quality_Shoes")</f>
        <v>Premium_Quality_Shoes</v>
      </c>
      <c r="K248" s="14">
        <f>IFERROR(__xludf.DUMMYFUNCTION("""COMPUTED_VALUE"""),4565.0)</f>
        <v>4565</v>
      </c>
      <c r="L248" s="14" t="str">
        <f t="shared" si="4"/>
        <v>Socialmedia</v>
      </c>
      <c r="M248" s="14" t="str">
        <f t="shared" si="5"/>
        <v>NEFT</v>
      </c>
    </row>
    <row r="249">
      <c r="A249" s="8" t="s">
        <v>139</v>
      </c>
      <c r="B249" s="13" t="s">
        <v>11</v>
      </c>
      <c r="C249" s="8">
        <v>12500.0</v>
      </c>
      <c r="D249" s="14" t="str">
        <f t="shared" si="1"/>
        <v> CHQ/Offline &amp;/20221010/items_below_500/4566 </v>
      </c>
      <c r="E249" s="14" t="str">
        <f t="shared" si="2"/>
        <v>CHQ/Offline &amp;/20221010/items_below_500/4566</v>
      </c>
      <c r="F249" s="14" t="str">
        <f t="shared" si="3"/>
        <v>Chq/Offline &amp;/20221010/Items_Below_500/4566</v>
      </c>
      <c r="G249" s="14" t="str">
        <f>IFERROR(__xludf.DUMMYFUNCTION("split(F249,""/"")"),"Chq")</f>
        <v>Chq</v>
      </c>
      <c r="H249" s="14" t="str">
        <f>IFERROR(__xludf.DUMMYFUNCTION("""COMPUTED_VALUE"""),"Offline &amp;")</f>
        <v>Offline &amp;</v>
      </c>
      <c r="I249" s="14">
        <f>IFERROR(__xludf.DUMMYFUNCTION("""COMPUTED_VALUE"""),2.022101E7)</f>
        <v>20221010</v>
      </c>
      <c r="J249" s="14" t="str">
        <f>IFERROR(__xludf.DUMMYFUNCTION("""COMPUTED_VALUE"""),"Items_Below_500")</f>
        <v>Items_Below_500</v>
      </c>
      <c r="K249" s="14">
        <f>IFERROR(__xludf.DUMMYFUNCTION("""COMPUTED_VALUE"""),4566.0)</f>
        <v>4566</v>
      </c>
      <c r="L249" s="14" t="str">
        <f t="shared" si="4"/>
        <v>Offline</v>
      </c>
      <c r="M249" s="14" t="str">
        <f t="shared" si="5"/>
        <v>CHQ</v>
      </c>
    </row>
    <row r="250">
      <c r="A250" s="8" t="s">
        <v>156</v>
      </c>
      <c r="B250" s="13" t="s">
        <v>11</v>
      </c>
      <c r="C250" s="13">
        <v>68600.0</v>
      </c>
      <c r="D250" s="14" t="str">
        <f t="shared" si="1"/>
        <v> VfS/AffiliateLink/20221013/buy_one_get_one/3455 </v>
      </c>
      <c r="E250" s="14" t="str">
        <f t="shared" si="2"/>
        <v>VfS/AffiliateLink/20221013/buy_one_get_one/3455</v>
      </c>
      <c r="F250" s="14" t="str">
        <f t="shared" si="3"/>
        <v>Vfs/Affiliatelink/20221013/Buy_One_Get_One/3455</v>
      </c>
      <c r="G250" s="14" t="str">
        <f>IFERROR(__xludf.DUMMYFUNCTION("split(F250,""/"")"),"Vfs")</f>
        <v>Vfs</v>
      </c>
      <c r="H250" s="14" t="str">
        <f>IFERROR(__xludf.DUMMYFUNCTION("""COMPUTED_VALUE"""),"Affiliatelink")</f>
        <v>Affiliatelink</v>
      </c>
      <c r="I250" s="14">
        <f>IFERROR(__xludf.DUMMYFUNCTION("""COMPUTED_VALUE"""),2.0221013E7)</f>
        <v>20221013</v>
      </c>
      <c r="J250" s="14" t="str">
        <f>IFERROR(__xludf.DUMMYFUNCTION("""COMPUTED_VALUE"""),"Buy_One_Get_One")</f>
        <v>Buy_One_Get_One</v>
      </c>
      <c r="K250" s="14">
        <f>IFERROR(__xludf.DUMMYFUNCTION("""COMPUTED_VALUE"""),3455.0)</f>
        <v>3455</v>
      </c>
      <c r="L250" s="14" t="str">
        <f t="shared" si="4"/>
        <v>Affiliatelink</v>
      </c>
      <c r="M250" s="14" t="str">
        <f t="shared" si="5"/>
        <v>VFS</v>
      </c>
    </row>
    <row r="251">
      <c r="A251" s="8" t="s">
        <v>141</v>
      </c>
      <c r="B251" s="13" t="s">
        <v>11</v>
      </c>
      <c r="C251" s="13">
        <v>65300.0</v>
      </c>
      <c r="D251" s="14" t="str">
        <f t="shared" si="1"/>
        <v> VIN/SearchEngine/20221016/Jeans_under_999/5666 </v>
      </c>
      <c r="E251" s="14" t="str">
        <f t="shared" si="2"/>
        <v>VIN/SearchEngine/20221016/Jeans_under_999/5666</v>
      </c>
      <c r="F251" s="14" t="str">
        <f t="shared" si="3"/>
        <v>Vin/Searchengine/20221016/Jeans_Under_999/5666</v>
      </c>
      <c r="G251" s="14" t="str">
        <f>IFERROR(__xludf.DUMMYFUNCTION("split(F251,""/"")"),"Vin")</f>
        <v>Vin</v>
      </c>
      <c r="H251" s="14" t="str">
        <f>IFERROR(__xludf.DUMMYFUNCTION("""COMPUTED_VALUE"""),"Searchengine")</f>
        <v>Searchengine</v>
      </c>
      <c r="I251" s="14">
        <f>IFERROR(__xludf.DUMMYFUNCTION("""COMPUTED_VALUE"""),2.0221016E7)</f>
        <v>20221016</v>
      </c>
      <c r="J251" s="14" t="str">
        <f>IFERROR(__xludf.DUMMYFUNCTION("""COMPUTED_VALUE"""),"Jeans_Under_999")</f>
        <v>Jeans_Under_999</v>
      </c>
      <c r="K251" s="14">
        <f>IFERROR(__xludf.DUMMYFUNCTION("""COMPUTED_VALUE"""),5666.0)</f>
        <v>5666</v>
      </c>
      <c r="L251" s="14" t="str">
        <f t="shared" si="4"/>
        <v>Searchengine</v>
      </c>
      <c r="M251" s="14" t="str">
        <f t="shared" si="5"/>
        <v>VIN</v>
      </c>
    </row>
    <row r="252">
      <c r="A252" s="8" t="s">
        <v>142</v>
      </c>
      <c r="B252" s="13" t="s">
        <v>11</v>
      </c>
      <c r="C252" s="13">
        <v>78000.0</v>
      </c>
      <c r="D252" s="14" t="str">
        <f t="shared" si="1"/>
        <v> NEFT/OnlineDisplay/20221019/premium_tshirt/5676 </v>
      </c>
      <c r="E252" s="14" t="str">
        <f t="shared" si="2"/>
        <v>NEFT/OnlineDisplay/20221019/premium_tshirt/5676</v>
      </c>
      <c r="F252" s="14" t="str">
        <f t="shared" si="3"/>
        <v>Neft/Onlinedisplay/20221019/Premium_Tshirt/5676</v>
      </c>
      <c r="G252" s="14" t="str">
        <f>IFERROR(__xludf.DUMMYFUNCTION("split(F252,""/"")"),"Neft")</f>
        <v>Neft</v>
      </c>
      <c r="H252" s="14" t="str">
        <f>IFERROR(__xludf.DUMMYFUNCTION("""COMPUTED_VALUE"""),"Onlinedisplay")</f>
        <v>Onlinedisplay</v>
      </c>
      <c r="I252" s="14">
        <f>IFERROR(__xludf.DUMMYFUNCTION("""COMPUTED_VALUE"""),2.0221019E7)</f>
        <v>20221019</v>
      </c>
      <c r="J252" s="14" t="str">
        <f>IFERROR(__xludf.DUMMYFUNCTION("""COMPUTED_VALUE"""),"Premium_Tshirt")</f>
        <v>Premium_Tshirt</v>
      </c>
      <c r="K252" s="14">
        <f>IFERROR(__xludf.DUMMYFUNCTION("""COMPUTED_VALUE"""),5676.0)</f>
        <v>5676</v>
      </c>
      <c r="L252" s="14" t="str">
        <f t="shared" si="4"/>
        <v>Onlinedisplay</v>
      </c>
      <c r="M252" s="14" t="str">
        <f t="shared" si="5"/>
        <v>NEFT</v>
      </c>
    </row>
    <row r="253">
      <c r="A253" s="8" t="s">
        <v>143</v>
      </c>
      <c r="B253" s="13" t="s">
        <v>11</v>
      </c>
      <c r="C253" s="8">
        <v>12400.0</v>
      </c>
      <c r="D253" s="14" t="str">
        <f t="shared" si="1"/>
        <v> CHQ/EmailMarketing &amp;/20221022/Sales_60%/4564 </v>
      </c>
      <c r="E253" s="14" t="str">
        <f t="shared" si="2"/>
        <v>CHQ/EmailMarketing &amp;/20221022/Sales_60%/4564</v>
      </c>
      <c r="F253" s="14" t="str">
        <f t="shared" si="3"/>
        <v>Chq/Emailmarketing &amp;/20221022/Sales_60%/4564</v>
      </c>
      <c r="G253" s="14" t="str">
        <f>IFERROR(__xludf.DUMMYFUNCTION("split(F253,""/"")"),"Chq")</f>
        <v>Chq</v>
      </c>
      <c r="H253" s="14" t="str">
        <f>IFERROR(__xludf.DUMMYFUNCTION("""COMPUTED_VALUE"""),"Emailmarketing &amp;")</f>
        <v>Emailmarketing &amp;</v>
      </c>
      <c r="I253" s="14">
        <f>IFERROR(__xludf.DUMMYFUNCTION("""COMPUTED_VALUE"""),2.0221022E7)</f>
        <v>20221022</v>
      </c>
      <c r="J253" s="14" t="str">
        <f>IFERROR(__xludf.DUMMYFUNCTION("""COMPUTED_VALUE"""),"Sales_60%")</f>
        <v>Sales_60%</v>
      </c>
      <c r="K253" s="14">
        <f>IFERROR(__xludf.DUMMYFUNCTION("""COMPUTED_VALUE"""),4564.0)</f>
        <v>4564</v>
      </c>
      <c r="L253" s="14" t="str">
        <f t="shared" si="4"/>
        <v>Emailmarketing</v>
      </c>
      <c r="M253" s="14" t="str">
        <f t="shared" si="5"/>
        <v>CHQ</v>
      </c>
    </row>
    <row r="254">
      <c r="A254" s="8" t="s">
        <v>144</v>
      </c>
      <c r="B254" s="13" t="s">
        <v>11</v>
      </c>
      <c r="C254" s="13">
        <v>83300.0</v>
      </c>
      <c r="D254" s="14" t="str">
        <f t="shared" si="1"/>
        <v> VfS/SocialMedia/20221025/premium_quality_shoes/4565 </v>
      </c>
      <c r="E254" s="14" t="str">
        <f t="shared" si="2"/>
        <v>VfS/SocialMedia/20221025/premium_quality_shoes/4565</v>
      </c>
      <c r="F254" s="14" t="str">
        <f t="shared" si="3"/>
        <v>Vfs/Socialmedia/20221025/Premium_Quality_Shoes/4565</v>
      </c>
      <c r="G254" s="14" t="str">
        <f>IFERROR(__xludf.DUMMYFUNCTION("split(F254,""/"")"),"Vfs")</f>
        <v>Vfs</v>
      </c>
      <c r="H254" s="14" t="str">
        <f>IFERROR(__xludf.DUMMYFUNCTION("""COMPUTED_VALUE"""),"Socialmedia")</f>
        <v>Socialmedia</v>
      </c>
      <c r="I254" s="14">
        <f>IFERROR(__xludf.DUMMYFUNCTION("""COMPUTED_VALUE"""),2.0221025E7)</f>
        <v>20221025</v>
      </c>
      <c r="J254" s="14" t="str">
        <f>IFERROR(__xludf.DUMMYFUNCTION("""COMPUTED_VALUE"""),"Premium_Quality_Shoes")</f>
        <v>Premium_Quality_Shoes</v>
      </c>
      <c r="K254" s="14">
        <f>IFERROR(__xludf.DUMMYFUNCTION("""COMPUTED_VALUE"""),4565.0)</f>
        <v>4565</v>
      </c>
      <c r="L254" s="14" t="str">
        <f t="shared" si="4"/>
        <v>Socialmedia</v>
      </c>
      <c r="M254" s="14" t="str">
        <f t="shared" si="5"/>
        <v>VFS</v>
      </c>
    </row>
    <row r="255">
      <c r="A255" s="8" t="s">
        <v>145</v>
      </c>
      <c r="B255" s="13" t="s">
        <v>11</v>
      </c>
      <c r="C255" s="13">
        <v>40600.0</v>
      </c>
      <c r="D255" s="14" t="str">
        <f t="shared" si="1"/>
        <v> VIN/OfflINe &amp;/20221028/items_below_500/4566 </v>
      </c>
      <c r="E255" s="14" t="str">
        <f t="shared" si="2"/>
        <v>VIN/OfflINe &amp;/20221028/items_below_500/4566</v>
      </c>
      <c r="F255" s="14" t="str">
        <f t="shared" si="3"/>
        <v>Vin/Offline &amp;/20221028/Items_Below_500/4566</v>
      </c>
      <c r="G255" s="14" t="str">
        <f>IFERROR(__xludf.DUMMYFUNCTION("split(F255,""/"")"),"Vin")</f>
        <v>Vin</v>
      </c>
      <c r="H255" s="14" t="str">
        <f>IFERROR(__xludf.DUMMYFUNCTION("""COMPUTED_VALUE"""),"Offline &amp;")</f>
        <v>Offline &amp;</v>
      </c>
      <c r="I255" s="14">
        <f>IFERROR(__xludf.DUMMYFUNCTION("""COMPUTED_VALUE"""),2.0221028E7)</f>
        <v>20221028</v>
      </c>
      <c r="J255" s="14" t="str">
        <f>IFERROR(__xludf.DUMMYFUNCTION("""COMPUTED_VALUE"""),"Items_Below_500")</f>
        <v>Items_Below_500</v>
      </c>
      <c r="K255" s="14">
        <f>IFERROR(__xludf.DUMMYFUNCTION("""COMPUTED_VALUE"""),4566.0)</f>
        <v>4566</v>
      </c>
      <c r="L255" s="14" t="str">
        <f t="shared" si="4"/>
        <v>Offline</v>
      </c>
      <c r="M255" s="14" t="str">
        <f t="shared" si="5"/>
        <v>VIN</v>
      </c>
    </row>
    <row r="256">
      <c r="A256" s="8" t="s">
        <v>146</v>
      </c>
      <c r="B256" s="13" t="s">
        <v>24</v>
      </c>
      <c r="C256" s="8">
        <v>12260.0</v>
      </c>
      <c r="D256" s="14" t="str">
        <f t="shared" si="1"/>
        <v> CHQ/OnlineDisplay/20221101/premium_tshirt/5676 </v>
      </c>
      <c r="E256" s="14" t="str">
        <f t="shared" si="2"/>
        <v>CHQ/OnlineDisplay/20221101/premium_tshirt/5676</v>
      </c>
      <c r="F256" s="14" t="str">
        <f t="shared" si="3"/>
        <v>Chq/Onlinedisplay/20221101/Premium_Tshirt/5676</v>
      </c>
      <c r="G256" s="14" t="str">
        <f>IFERROR(__xludf.DUMMYFUNCTION("split(F256,""/"")"),"Chq")</f>
        <v>Chq</v>
      </c>
      <c r="H256" s="14" t="str">
        <f>IFERROR(__xludf.DUMMYFUNCTION("""COMPUTED_VALUE"""),"Onlinedisplay")</f>
        <v>Onlinedisplay</v>
      </c>
      <c r="I256" s="14">
        <f>IFERROR(__xludf.DUMMYFUNCTION("""COMPUTED_VALUE"""),2.0221101E7)</f>
        <v>20221101</v>
      </c>
      <c r="J256" s="14" t="str">
        <f>IFERROR(__xludf.DUMMYFUNCTION("""COMPUTED_VALUE"""),"Premium_Tshirt")</f>
        <v>Premium_Tshirt</v>
      </c>
      <c r="K256" s="14">
        <f>IFERROR(__xludf.DUMMYFUNCTION("""COMPUTED_VALUE"""),5676.0)</f>
        <v>5676</v>
      </c>
      <c r="L256" s="14" t="str">
        <f t="shared" si="4"/>
        <v>Onlinedisplay</v>
      </c>
      <c r="M256" s="14" t="str">
        <f t="shared" si="5"/>
        <v>CHQ</v>
      </c>
    </row>
    <row r="257">
      <c r="A257" s="8" t="s">
        <v>147</v>
      </c>
      <c r="B257" s="13" t="s">
        <v>24</v>
      </c>
      <c r="C257" s="13">
        <v>86500.0</v>
      </c>
      <c r="D257" s="14" t="str">
        <f t="shared" si="1"/>
        <v> VfS/EmailMarketing/20221104/Sales_60%/4564 </v>
      </c>
      <c r="E257" s="14" t="str">
        <f t="shared" si="2"/>
        <v>VfS/EmailMarketing/20221104/Sales_60%/4564</v>
      </c>
      <c r="F257" s="14" t="str">
        <f t="shared" si="3"/>
        <v>Vfs/Emailmarketing/20221104/Sales_60%/4564</v>
      </c>
      <c r="G257" s="14" t="str">
        <f>IFERROR(__xludf.DUMMYFUNCTION("split(F257,""/"")"),"Vfs")</f>
        <v>Vfs</v>
      </c>
      <c r="H257" s="14" t="str">
        <f>IFERROR(__xludf.DUMMYFUNCTION("""COMPUTED_VALUE"""),"Emailmarketing")</f>
        <v>Emailmarketing</v>
      </c>
      <c r="I257" s="14">
        <f>IFERROR(__xludf.DUMMYFUNCTION("""COMPUTED_VALUE"""),2.0221104E7)</f>
        <v>20221104</v>
      </c>
      <c r="J257" s="14" t="str">
        <f>IFERROR(__xludf.DUMMYFUNCTION("""COMPUTED_VALUE"""),"Sales_60%")</f>
        <v>Sales_60%</v>
      </c>
      <c r="K257" s="14">
        <f>IFERROR(__xludf.DUMMYFUNCTION("""COMPUTED_VALUE"""),4564.0)</f>
        <v>4564</v>
      </c>
      <c r="L257" s="14" t="str">
        <f t="shared" si="4"/>
        <v>Emailmarketing</v>
      </c>
      <c r="M257" s="14" t="str">
        <f t="shared" si="5"/>
        <v>VFS</v>
      </c>
    </row>
    <row r="258">
      <c r="A258" s="8" t="s">
        <v>148</v>
      </c>
      <c r="B258" s="13" t="s">
        <v>24</v>
      </c>
      <c r="C258" s="13">
        <v>58000.0</v>
      </c>
      <c r="D258" s="14" t="str">
        <f t="shared" si="1"/>
        <v> NEFT/SocialMedia/20221107/premium_quality_shoes/4565 </v>
      </c>
      <c r="E258" s="14" t="str">
        <f t="shared" si="2"/>
        <v>NEFT/SocialMedia/20221107/premium_quality_shoes/4565</v>
      </c>
      <c r="F258" s="14" t="str">
        <f t="shared" si="3"/>
        <v>Neft/Socialmedia/20221107/Premium_Quality_Shoes/4565</v>
      </c>
      <c r="G258" s="14" t="str">
        <f>IFERROR(__xludf.DUMMYFUNCTION("split(F258,""/"")"),"Neft")</f>
        <v>Neft</v>
      </c>
      <c r="H258" s="14" t="str">
        <f>IFERROR(__xludf.DUMMYFUNCTION("""COMPUTED_VALUE"""),"Socialmedia")</f>
        <v>Socialmedia</v>
      </c>
      <c r="I258" s="14">
        <f>IFERROR(__xludf.DUMMYFUNCTION("""COMPUTED_VALUE"""),2.0221107E7)</f>
        <v>20221107</v>
      </c>
      <c r="J258" s="14" t="str">
        <f>IFERROR(__xludf.DUMMYFUNCTION("""COMPUTED_VALUE"""),"Premium_Quality_Shoes")</f>
        <v>Premium_Quality_Shoes</v>
      </c>
      <c r="K258" s="14">
        <f>IFERROR(__xludf.DUMMYFUNCTION("""COMPUTED_VALUE"""),4565.0)</f>
        <v>4565</v>
      </c>
      <c r="L258" s="14" t="str">
        <f t="shared" si="4"/>
        <v>Socialmedia</v>
      </c>
      <c r="M258" s="14" t="str">
        <f t="shared" si="5"/>
        <v>NEFT</v>
      </c>
    </row>
    <row r="259">
      <c r="A259" s="8" t="s">
        <v>149</v>
      </c>
      <c r="B259" s="13" t="s">
        <v>24</v>
      </c>
      <c r="C259" s="13">
        <v>80200.0</v>
      </c>
      <c r="D259" s="14" t="str">
        <f t="shared" si="1"/>
        <v> CHQ/Offline &amp;/20221110/items_below_500/4566 </v>
      </c>
      <c r="E259" s="14" t="str">
        <f t="shared" si="2"/>
        <v>CHQ/Offline &amp;/20221110/items_below_500/4566</v>
      </c>
      <c r="F259" s="14" t="str">
        <f t="shared" si="3"/>
        <v>Chq/Offline &amp;/20221110/Items_Below_500/4566</v>
      </c>
      <c r="G259" s="14" t="str">
        <f>IFERROR(__xludf.DUMMYFUNCTION("split(F259,""/"")"),"Chq")</f>
        <v>Chq</v>
      </c>
      <c r="H259" s="14" t="str">
        <f>IFERROR(__xludf.DUMMYFUNCTION("""COMPUTED_VALUE"""),"Offline &amp;")</f>
        <v>Offline &amp;</v>
      </c>
      <c r="I259" s="14">
        <f>IFERROR(__xludf.DUMMYFUNCTION("""COMPUTED_VALUE"""),2.022111E7)</f>
        <v>20221110</v>
      </c>
      <c r="J259" s="14" t="str">
        <f>IFERROR(__xludf.DUMMYFUNCTION("""COMPUTED_VALUE"""),"Items_Below_500")</f>
        <v>Items_Below_500</v>
      </c>
      <c r="K259" s="14">
        <f>IFERROR(__xludf.DUMMYFUNCTION("""COMPUTED_VALUE"""),4566.0)</f>
        <v>4566</v>
      </c>
      <c r="L259" s="14" t="str">
        <f t="shared" si="4"/>
        <v>Offline</v>
      </c>
      <c r="M259" s="14" t="str">
        <f t="shared" si="5"/>
        <v>CHQ</v>
      </c>
    </row>
    <row r="260">
      <c r="A260" s="8" t="s">
        <v>150</v>
      </c>
      <c r="B260" s="13" t="s">
        <v>24</v>
      </c>
      <c r="C260" s="13">
        <v>86500.0</v>
      </c>
      <c r="D260" s="14" t="str">
        <f t="shared" si="1"/>
        <v> VfS/AffiliateLink/20221113/buy_one_get_one/3455 </v>
      </c>
      <c r="E260" s="14" t="str">
        <f t="shared" si="2"/>
        <v>VfS/AffiliateLink/20221113/buy_one_get_one/3455</v>
      </c>
      <c r="F260" s="14" t="str">
        <f t="shared" si="3"/>
        <v>Vfs/Affiliatelink/20221113/Buy_One_Get_One/3455</v>
      </c>
      <c r="G260" s="14" t="str">
        <f>IFERROR(__xludf.DUMMYFUNCTION("split(F260,""/"")"),"Vfs")</f>
        <v>Vfs</v>
      </c>
      <c r="H260" s="14" t="str">
        <f>IFERROR(__xludf.DUMMYFUNCTION("""COMPUTED_VALUE"""),"Affiliatelink")</f>
        <v>Affiliatelink</v>
      </c>
      <c r="I260" s="14">
        <f>IFERROR(__xludf.DUMMYFUNCTION("""COMPUTED_VALUE"""),2.0221113E7)</f>
        <v>20221113</v>
      </c>
      <c r="J260" s="14" t="str">
        <f>IFERROR(__xludf.DUMMYFUNCTION("""COMPUTED_VALUE"""),"Buy_One_Get_One")</f>
        <v>Buy_One_Get_One</v>
      </c>
      <c r="K260" s="14">
        <f>IFERROR(__xludf.DUMMYFUNCTION("""COMPUTED_VALUE"""),3455.0)</f>
        <v>3455</v>
      </c>
      <c r="L260" s="14" t="str">
        <f t="shared" si="4"/>
        <v>Affiliatelink</v>
      </c>
      <c r="M260" s="14" t="str">
        <f t="shared" si="5"/>
        <v>VFS</v>
      </c>
    </row>
    <row r="261">
      <c r="A261" s="8" t="s">
        <v>151</v>
      </c>
      <c r="B261" s="13" t="s">
        <v>24</v>
      </c>
      <c r="C261" s="13">
        <v>111400.0</v>
      </c>
      <c r="D261" s="14" t="str">
        <f t="shared" si="1"/>
        <v> VIN/SearchEngine/20221116/Jeans_under_999/5666 </v>
      </c>
      <c r="E261" s="14" t="str">
        <f t="shared" si="2"/>
        <v>VIN/SearchEngine/20221116/Jeans_under_999/5666</v>
      </c>
      <c r="F261" s="14" t="str">
        <f t="shared" si="3"/>
        <v>Vin/Searchengine/20221116/Jeans_Under_999/5666</v>
      </c>
      <c r="G261" s="14" t="str">
        <f>IFERROR(__xludf.DUMMYFUNCTION("split(F261,""/"")"),"Vin")</f>
        <v>Vin</v>
      </c>
      <c r="H261" s="14" t="str">
        <f>IFERROR(__xludf.DUMMYFUNCTION("""COMPUTED_VALUE"""),"Searchengine")</f>
        <v>Searchengine</v>
      </c>
      <c r="I261" s="14">
        <f>IFERROR(__xludf.DUMMYFUNCTION("""COMPUTED_VALUE"""),2.0221116E7)</f>
        <v>20221116</v>
      </c>
      <c r="J261" s="14" t="str">
        <f>IFERROR(__xludf.DUMMYFUNCTION("""COMPUTED_VALUE"""),"Jeans_Under_999")</f>
        <v>Jeans_Under_999</v>
      </c>
      <c r="K261" s="14">
        <f>IFERROR(__xludf.DUMMYFUNCTION("""COMPUTED_VALUE"""),5666.0)</f>
        <v>5666</v>
      </c>
      <c r="L261" s="14" t="str">
        <f t="shared" si="4"/>
        <v>Searchengine</v>
      </c>
      <c r="M261" s="14" t="str">
        <f t="shared" si="5"/>
        <v>VIN</v>
      </c>
    </row>
    <row r="262">
      <c r="A262" s="8" t="s">
        <v>152</v>
      </c>
      <c r="B262" s="13" t="s">
        <v>24</v>
      </c>
      <c r="C262" s="13">
        <v>97700.0</v>
      </c>
      <c r="D262" s="14" t="str">
        <f t="shared" si="1"/>
        <v> NEFT/OnlineDisplay/20221119/premium_tshirt/5676 </v>
      </c>
      <c r="E262" s="14" t="str">
        <f t="shared" si="2"/>
        <v>NEFT/OnlineDisplay/20221119/premium_tshirt/5676</v>
      </c>
      <c r="F262" s="14" t="str">
        <f t="shared" si="3"/>
        <v>Neft/Onlinedisplay/20221119/Premium_Tshirt/5676</v>
      </c>
      <c r="G262" s="14" t="str">
        <f>IFERROR(__xludf.DUMMYFUNCTION("split(F262,""/"")"),"Neft")</f>
        <v>Neft</v>
      </c>
      <c r="H262" s="14" t="str">
        <f>IFERROR(__xludf.DUMMYFUNCTION("""COMPUTED_VALUE"""),"Onlinedisplay")</f>
        <v>Onlinedisplay</v>
      </c>
      <c r="I262" s="14">
        <f>IFERROR(__xludf.DUMMYFUNCTION("""COMPUTED_VALUE"""),2.0221119E7)</f>
        <v>20221119</v>
      </c>
      <c r="J262" s="14" t="str">
        <f>IFERROR(__xludf.DUMMYFUNCTION("""COMPUTED_VALUE"""),"Premium_Tshirt")</f>
        <v>Premium_Tshirt</v>
      </c>
      <c r="K262" s="14">
        <f>IFERROR(__xludf.DUMMYFUNCTION("""COMPUTED_VALUE"""),5676.0)</f>
        <v>5676</v>
      </c>
      <c r="L262" s="14" t="str">
        <f t="shared" si="4"/>
        <v>Onlinedisplay</v>
      </c>
      <c r="M262" s="14" t="str">
        <f t="shared" si="5"/>
        <v>NEFT</v>
      </c>
    </row>
    <row r="263">
      <c r="A263" s="8" t="s">
        <v>153</v>
      </c>
      <c r="B263" s="13" t="s">
        <v>24</v>
      </c>
      <c r="C263" s="13">
        <v>97900.0</v>
      </c>
      <c r="D263" s="14" t="str">
        <f t="shared" si="1"/>
        <v> CHQ/EmailMarketing &amp;/20221122/Sales_60%/4564 </v>
      </c>
      <c r="E263" s="14" t="str">
        <f t="shared" si="2"/>
        <v>CHQ/EmailMarketing &amp;/20221122/Sales_60%/4564</v>
      </c>
      <c r="F263" s="14" t="str">
        <f t="shared" si="3"/>
        <v>Chq/Emailmarketing &amp;/20221122/Sales_60%/4564</v>
      </c>
      <c r="G263" s="14" t="str">
        <f>IFERROR(__xludf.DUMMYFUNCTION("split(F263,""/"")"),"Chq")</f>
        <v>Chq</v>
      </c>
      <c r="H263" s="14" t="str">
        <f>IFERROR(__xludf.DUMMYFUNCTION("""COMPUTED_VALUE"""),"Emailmarketing &amp;")</f>
        <v>Emailmarketing &amp;</v>
      </c>
      <c r="I263" s="14">
        <f>IFERROR(__xludf.DUMMYFUNCTION("""COMPUTED_VALUE"""),2.0221122E7)</f>
        <v>20221122</v>
      </c>
      <c r="J263" s="14" t="str">
        <f>IFERROR(__xludf.DUMMYFUNCTION("""COMPUTED_VALUE"""),"Sales_60%")</f>
        <v>Sales_60%</v>
      </c>
      <c r="K263" s="14">
        <f>IFERROR(__xludf.DUMMYFUNCTION("""COMPUTED_VALUE"""),4564.0)</f>
        <v>4564</v>
      </c>
      <c r="L263" s="14" t="str">
        <f t="shared" si="4"/>
        <v>Emailmarketing</v>
      </c>
      <c r="M263" s="14" t="str">
        <f t="shared" si="5"/>
        <v>CHQ</v>
      </c>
    </row>
    <row r="264">
      <c r="A264" s="8" t="s">
        <v>154</v>
      </c>
      <c r="B264" s="13" t="s">
        <v>24</v>
      </c>
      <c r="C264" s="13">
        <v>61100.0</v>
      </c>
      <c r="D264" s="14" t="str">
        <f t="shared" si="1"/>
        <v> VfS/SocialMedia/20221125/premium_quality_shoes/4565 </v>
      </c>
      <c r="E264" s="14" t="str">
        <f t="shared" si="2"/>
        <v>VfS/SocialMedia/20221125/premium_quality_shoes/4565</v>
      </c>
      <c r="F264" s="14" t="str">
        <f t="shared" si="3"/>
        <v>Vfs/Socialmedia/20221125/Premium_Quality_Shoes/4565</v>
      </c>
      <c r="G264" s="14" t="str">
        <f>IFERROR(__xludf.DUMMYFUNCTION("split(F264,""/"")"),"Vfs")</f>
        <v>Vfs</v>
      </c>
      <c r="H264" s="14" t="str">
        <f>IFERROR(__xludf.DUMMYFUNCTION("""COMPUTED_VALUE"""),"Socialmedia")</f>
        <v>Socialmedia</v>
      </c>
      <c r="I264" s="14">
        <f>IFERROR(__xludf.DUMMYFUNCTION("""COMPUTED_VALUE"""),2.0221125E7)</f>
        <v>20221125</v>
      </c>
      <c r="J264" s="14" t="str">
        <f>IFERROR(__xludf.DUMMYFUNCTION("""COMPUTED_VALUE"""),"Premium_Quality_Shoes")</f>
        <v>Premium_Quality_Shoes</v>
      </c>
      <c r="K264" s="14">
        <f>IFERROR(__xludf.DUMMYFUNCTION("""COMPUTED_VALUE"""),4565.0)</f>
        <v>4565</v>
      </c>
      <c r="L264" s="14" t="str">
        <f t="shared" si="4"/>
        <v>Socialmedia</v>
      </c>
      <c r="M264" s="14" t="str">
        <f t="shared" si="5"/>
        <v>VFS</v>
      </c>
    </row>
    <row r="265">
      <c r="A265" s="8" t="s">
        <v>155</v>
      </c>
      <c r="B265" s="13" t="s">
        <v>24</v>
      </c>
      <c r="C265" s="13">
        <v>76300.0</v>
      </c>
      <c r="D265" s="14" t="str">
        <f t="shared" si="1"/>
        <v> VIN/OfflINe &amp;/20221128/items_below_500/4566 </v>
      </c>
      <c r="E265" s="14" t="str">
        <f t="shared" si="2"/>
        <v>VIN/OfflINe &amp;/20221128/items_below_500/4566</v>
      </c>
      <c r="F265" s="14" t="str">
        <f t="shared" si="3"/>
        <v>Vin/Offline &amp;/20221128/Items_Below_500/4566</v>
      </c>
      <c r="G265" s="14" t="str">
        <f>IFERROR(__xludf.DUMMYFUNCTION("split(F265,""/"")"),"Vin")</f>
        <v>Vin</v>
      </c>
      <c r="H265" s="14" t="str">
        <f>IFERROR(__xludf.DUMMYFUNCTION("""COMPUTED_VALUE"""),"Offline &amp;")</f>
        <v>Offline &amp;</v>
      </c>
      <c r="I265" s="14">
        <f>IFERROR(__xludf.DUMMYFUNCTION("""COMPUTED_VALUE"""),2.0221128E7)</f>
        <v>20221128</v>
      </c>
      <c r="J265" s="14" t="str">
        <f>IFERROR(__xludf.DUMMYFUNCTION("""COMPUTED_VALUE"""),"Items_Below_500")</f>
        <v>Items_Below_500</v>
      </c>
      <c r="K265" s="14">
        <f>IFERROR(__xludf.DUMMYFUNCTION("""COMPUTED_VALUE"""),4566.0)</f>
        <v>4566</v>
      </c>
      <c r="L265" s="14" t="str">
        <f t="shared" si="4"/>
        <v>Offline</v>
      </c>
      <c r="M265" s="14" t="str">
        <f t="shared" si="5"/>
        <v>VIN</v>
      </c>
    </row>
    <row r="266">
      <c r="A266" s="8" t="s">
        <v>126</v>
      </c>
      <c r="B266" s="13" t="s">
        <v>25</v>
      </c>
      <c r="C266" s="13">
        <v>31200.0</v>
      </c>
      <c r="D266" s="14" t="str">
        <f t="shared" si="1"/>
        <v> CHQ/OnlineDisplay/20221201/premium_tshirt/5676 </v>
      </c>
      <c r="E266" s="14" t="str">
        <f t="shared" si="2"/>
        <v>CHQ/OnlineDisplay/20221201/premium_tshirt/5676</v>
      </c>
      <c r="F266" s="14" t="str">
        <f t="shared" si="3"/>
        <v>Chq/Onlinedisplay/20221201/Premium_Tshirt/5676</v>
      </c>
      <c r="G266" s="14" t="str">
        <f>IFERROR(__xludf.DUMMYFUNCTION("split(F266,""/"")"),"Chq")</f>
        <v>Chq</v>
      </c>
      <c r="H266" s="14" t="str">
        <f>IFERROR(__xludf.DUMMYFUNCTION("""COMPUTED_VALUE"""),"Onlinedisplay")</f>
        <v>Onlinedisplay</v>
      </c>
      <c r="I266" s="14">
        <f>IFERROR(__xludf.DUMMYFUNCTION("""COMPUTED_VALUE"""),2.0221201E7)</f>
        <v>20221201</v>
      </c>
      <c r="J266" s="14" t="str">
        <f>IFERROR(__xludf.DUMMYFUNCTION("""COMPUTED_VALUE"""),"Premium_Tshirt")</f>
        <v>Premium_Tshirt</v>
      </c>
      <c r="K266" s="14">
        <f>IFERROR(__xludf.DUMMYFUNCTION("""COMPUTED_VALUE"""),5676.0)</f>
        <v>5676</v>
      </c>
      <c r="L266" s="14" t="str">
        <f t="shared" si="4"/>
        <v>Onlinedisplay</v>
      </c>
      <c r="M266" s="14" t="str">
        <f t="shared" si="5"/>
        <v>CHQ</v>
      </c>
    </row>
    <row r="267">
      <c r="A267" s="8" t="s">
        <v>127</v>
      </c>
      <c r="B267" s="13" t="s">
        <v>25</v>
      </c>
      <c r="C267" s="13">
        <v>104600.0</v>
      </c>
      <c r="D267" s="14" t="str">
        <f t="shared" si="1"/>
        <v> VfS/EmailMarketing/20221204/Sales_60%/4564 </v>
      </c>
      <c r="E267" s="14" t="str">
        <f t="shared" si="2"/>
        <v>VfS/EmailMarketing/20221204/Sales_60%/4564</v>
      </c>
      <c r="F267" s="14" t="str">
        <f t="shared" si="3"/>
        <v>Vfs/Emailmarketing/20221204/Sales_60%/4564</v>
      </c>
      <c r="G267" s="14" t="str">
        <f>IFERROR(__xludf.DUMMYFUNCTION("split(F267,""/"")"),"Vfs")</f>
        <v>Vfs</v>
      </c>
      <c r="H267" s="14" t="str">
        <f>IFERROR(__xludf.DUMMYFUNCTION("""COMPUTED_VALUE"""),"Emailmarketing")</f>
        <v>Emailmarketing</v>
      </c>
      <c r="I267" s="14">
        <f>IFERROR(__xludf.DUMMYFUNCTION("""COMPUTED_VALUE"""),2.0221204E7)</f>
        <v>20221204</v>
      </c>
      <c r="J267" s="14" t="str">
        <f>IFERROR(__xludf.DUMMYFUNCTION("""COMPUTED_VALUE"""),"Sales_60%")</f>
        <v>Sales_60%</v>
      </c>
      <c r="K267" s="14">
        <f>IFERROR(__xludf.DUMMYFUNCTION("""COMPUTED_VALUE"""),4564.0)</f>
        <v>4564</v>
      </c>
      <c r="L267" s="14" t="str">
        <f t="shared" si="4"/>
        <v>Emailmarketing</v>
      </c>
      <c r="M267" s="14" t="str">
        <f t="shared" si="5"/>
        <v>VFS</v>
      </c>
    </row>
    <row r="268">
      <c r="A268" s="8" t="s">
        <v>128</v>
      </c>
      <c r="B268" s="13" t="s">
        <v>25</v>
      </c>
      <c r="C268" s="13">
        <v>106300.0</v>
      </c>
      <c r="D268" s="14" t="str">
        <f t="shared" si="1"/>
        <v> NEFT/SocialMedia/20221207/premium_quality_shoes/4565 </v>
      </c>
      <c r="E268" s="14" t="str">
        <f t="shared" si="2"/>
        <v>NEFT/SocialMedia/20221207/premium_quality_shoes/4565</v>
      </c>
      <c r="F268" s="14" t="str">
        <f t="shared" si="3"/>
        <v>Neft/Socialmedia/20221207/Premium_Quality_Shoes/4565</v>
      </c>
      <c r="G268" s="14" t="str">
        <f>IFERROR(__xludf.DUMMYFUNCTION("split(F268,""/"")"),"Neft")</f>
        <v>Neft</v>
      </c>
      <c r="H268" s="14" t="str">
        <f>IFERROR(__xludf.DUMMYFUNCTION("""COMPUTED_VALUE"""),"Socialmedia")</f>
        <v>Socialmedia</v>
      </c>
      <c r="I268" s="14">
        <f>IFERROR(__xludf.DUMMYFUNCTION("""COMPUTED_VALUE"""),2.0221207E7)</f>
        <v>20221207</v>
      </c>
      <c r="J268" s="14" t="str">
        <f>IFERROR(__xludf.DUMMYFUNCTION("""COMPUTED_VALUE"""),"Premium_Quality_Shoes")</f>
        <v>Premium_Quality_Shoes</v>
      </c>
      <c r="K268" s="14">
        <f>IFERROR(__xludf.DUMMYFUNCTION("""COMPUTED_VALUE"""),4565.0)</f>
        <v>4565</v>
      </c>
      <c r="L268" s="14" t="str">
        <f t="shared" si="4"/>
        <v>Socialmedia</v>
      </c>
      <c r="M268" s="14" t="str">
        <f t="shared" si="5"/>
        <v>NEFT</v>
      </c>
    </row>
    <row r="269">
      <c r="A269" s="8" t="s">
        <v>129</v>
      </c>
      <c r="B269" s="13" t="s">
        <v>25</v>
      </c>
      <c r="C269" s="13">
        <v>77200.0</v>
      </c>
      <c r="D269" s="14" t="str">
        <f t="shared" si="1"/>
        <v> CHQ/Offline &amp;/20221210/items_below_500/4566 </v>
      </c>
      <c r="E269" s="14" t="str">
        <f t="shared" si="2"/>
        <v>CHQ/Offline &amp;/20221210/items_below_500/4566</v>
      </c>
      <c r="F269" s="14" t="str">
        <f t="shared" si="3"/>
        <v>Chq/Offline &amp;/20221210/Items_Below_500/4566</v>
      </c>
      <c r="G269" s="14" t="str">
        <f>IFERROR(__xludf.DUMMYFUNCTION("split(F269,""/"")"),"Chq")</f>
        <v>Chq</v>
      </c>
      <c r="H269" s="14" t="str">
        <f>IFERROR(__xludf.DUMMYFUNCTION("""COMPUTED_VALUE"""),"Offline &amp;")</f>
        <v>Offline &amp;</v>
      </c>
      <c r="I269" s="14">
        <f>IFERROR(__xludf.DUMMYFUNCTION("""COMPUTED_VALUE"""),2.022121E7)</f>
        <v>20221210</v>
      </c>
      <c r="J269" s="14" t="str">
        <f>IFERROR(__xludf.DUMMYFUNCTION("""COMPUTED_VALUE"""),"Items_Below_500")</f>
        <v>Items_Below_500</v>
      </c>
      <c r="K269" s="14">
        <f>IFERROR(__xludf.DUMMYFUNCTION("""COMPUTED_VALUE"""),4566.0)</f>
        <v>4566</v>
      </c>
      <c r="L269" s="14" t="str">
        <f t="shared" si="4"/>
        <v>Offline</v>
      </c>
      <c r="M269" s="14" t="str">
        <f t="shared" si="5"/>
        <v>CHQ</v>
      </c>
    </row>
    <row r="270">
      <c r="A270" s="8" t="s">
        <v>130</v>
      </c>
      <c r="B270" s="13" t="s">
        <v>25</v>
      </c>
      <c r="C270" s="13">
        <v>79000.0</v>
      </c>
      <c r="D270" s="14" t="str">
        <f t="shared" si="1"/>
        <v> VfS/AffiliateLink/20221213/buy_one_get_one/3455 </v>
      </c>
      <c r="E270" s="14" t="str">
        <f t="shared" si="2"/>
        <v>VfS/AffiliateLink/20221213/buy_one_get_one/3455</v>
      </c>
      <c r="F270" s="14" t="str">
        <f t="shared" si="3"/>
        <v>Vfs/Affiliatelink/20221213/Buy_One_Get_One/3455</v>
      </c>
      <c r="G270" s="14" t="str">
        <f>IFERROR(__xludf.DUMMYFUNCTION("split(F270,""/"")"),"Vfs")</f>
        <v>Vfs</v>
      </c>
      <c r="H270" s="14" t="str">
        <f>IFERROR(__xludf.DUMMYFUNCTION("""COMPUTED_VALUE"""),"Affiliatelink")</f>
        <v>Affiliatelink</v>
      </c>
      <c r="I270" s="14">
        <f>IFERROR(__xludf.DUMMYFUNCTION("""COMPUTED_VALUE"""),2.0221213E7)</f>
        <v>20221213</v>
      </c>
      <c r="J270" s="14" t="str">
        <f>IFERROR(__xludf.DUMMYFUNCTION("""COMPUTED_VALUE"""),"Buy_One_Get_One")</f>
        <v>Buy_One_Get_One</v>
      </c>
      <c r="K270" s="14">
        <f>IFERROR(__xludf.DUMMYFUNCTION("""COMPUTED_VALUE"""),3455.0)</f>
        <v>3455</v>
      </c>
      <c r="L270" s="14" t="str">
        <f t="shared" si="4"/>
        <v>Affiliatelink</v>
      </c>
      <c r="M270" s="14" t="str">
        <f t="shared" si="5"/>
        <v>VFS</v>
      </c>
    </row>
    <row r="271">
      <c r="A271" s="8" t="s">
        <v>131</v>
      </c>
      <c r="B271" s="13" t="s">
        <v>25</v>
      </c>
      <c r="C271" s="13">
        <v>85800.0</v>
      </c>
      <c r="D271" s="14" t="str">
        <f t="shared" si="1"/>
        <v> VIN/SearchEngine/20221216/Jeans_under_999/5666 </v>
      </c>
      <c r="E271" s="14" t="str">
        <f t="shared" si="2"/>
        <v>VIN/SearchEngine/20221216/Jeans_under_999/5666</v>
      </c>
      <c r="F271" s="14" t="str">
        <f t="shared" si="3"/>
        <v>Vin/Searchengine/20221216/Jeans_Under_999/5666</v>
      </c>
      <c r="G271" s="14" t="str">
        <f>IFERROR(__xludf.DUMMYFUNCTION("split(F271,""/"")"),"Vin")</f>
        <v>Vin</v>
      </c>
      <c r="H271" s="14" t="str">
        <f>IFERROR(__xludf.DUMMYFUNCTION("""COMPUTED_VALUE"""),"Searchengine")</f>
        <v>Searchengine</v>
      </c>
      <c r="I271" s="14">
        <f>IFERROR(__xludf.DUMMYFUNCTION("""COMPUTED_VALUE"""),2.0221216E7)</f>
        <v>20221216</v>
      </c>
      <c r="J271" s="14" t="str">
        <f>IFERROR(__xludf.DUMMYFUNCTION("""COMPUTED_VALUE"""),"Jeans_Under_999")</f>
        <v>Jeans_Under_999</v>
      </c>
      <c r="K271" s="14">
        <f>IFERROR(__xludf.DUMMYFUNCTION("""COMPUTED_VALUE"""),5666.0)</f>
        <v>5666</v>
      </c>
      <c r="L271" s="14" t="str">
        <f t="shared" si="4"/>
        <v>Searchengine</v>
      </c>
      <c r="M271" s="14" t="str">
        <f t="shared" si="5"/>
        <v>VIN</v>
      </c>
    </row>
    <row r="272">
      <c r="A272" s="8" t="s">
        <v>132</v>
      </c>
      <c r="B272" s="13" t="s">
        <v>25</v>
      </c>
      <c r="C272" s="13">
        <v>92700.0</v>
      </c>
      <c r="D272" s="14" t="str">
        <f t="shared" si="1"/>
        <v> NEFT/OnlineDisplay/20221219/premium_tshirt/5676 </v>
      </c>
      <c r="E272" s="14" t="str">
        <f t="shared" si="2"/>
        <v>NEFT/OnlineDisplay/20221219/premium_tshirt/5676</v>
      </c>
      <c r="F272" s="14" t="str">
        <f t="shared" si="3"/>
        <v>Neft/Onlinedisplay/20221219/Premium_Tshirt/5676</v>
      </c>
      <c r="G272" s="14" t="str">
        <f>IFERROR(__xludf.DUMMYFUNCTION("split(F272,""/"")"),"Neft")</f>
        <v>Neft</v>
      </c>
      <c r="H272" s="14" t="str">
        <f>IFERROR(__xludf.DUMMYFUNCTION("""COMPUTED_VALUE"""),"Onlinedisplay")</f>
        <v>Onlinedisplay</v>
      </c>
      <c r="I272" s="14">
        <f>IFERROR(__xludf.DUMMYFUNCTION("""COMPUTED_VALUE"""),2.0221219E7)</f>
        <v>20221219</v>
      </c>
      <c r="J272" s="14" t="str">
        <f>IFERROR(__xludf.DUMMYFUNCTION("""COMPUTED_VALUE"""),"Premium_Tshirt")</f>
        <v>Premium_Tshirt</v>
      </c>
      <c r="K272" s="14">
        <f>IFERROR(__xludf.DUMMYFUNCTION("""COMPUTED_VALUE"""),5676.0)</f>
        <v>5676</v>
      </c>
      <c r="L272" s="14" t="str">
        <f t="shared" si="4"/>
        <v>Onlinedisplay</v>
      </c>
      <c r="M272" s="14" t="str">
        <f t="shared" si="5"/>
        <v>NEFT</v>
      </c>
    </row>
    <row r="273">
      <c r="A273" s="8" t="s">
        <v>133</v>
      </c>
      <c r="B273" s="13" t="s">
        <v>25</v>
      </c>
      <c r="C273" s="13">
        <v>116600.0</v>
      </c>
      <c r="D273" s="14" t="str">
        <f t="shared" si="1"/>
        <v> CHQ/EmailMarketing &amp;/20221222/Sales_60%/4564 </v>
      </c>
      <c r="E273" s="14" t="str">
        <f t="shared" si="2"/>
        <v>CHQ/EmailMarketing &amp;/20221222/Sales_60%/4564</v>
      </c>
      <c r="F273" s="14" t="str">
        <f t="shared" si="3"/>
        <v>Chq/Emailmarketing &amp;/20221222/Sales_60%/4564</v>
      </c>
      <c r="G273" s="14" t="str">
        <f>IFERROR(__xludf.DUMMYFUNCTION("split(F273,""/"")"),"Chq")</f>
        <v>Chq</v>
      </c>
      <c r="H273" s="14" t="str">
        <f>IFERROR(__xludf.DUMMYFUNCTION("""COMPUTED_VALUE"""),"Emailmarketing &amp;")</f>
        <v>Emailmarketing &amp;</v>
      </c>
      <c r="I273" s="14">
        <f>IFERROR(__xludf.DUMMYFUNCTION("""COMPUTED_VALUE"""),2.0221222E7)</f>
        <v>20221222</v>
      </c>
      <c r="J273" s="14" t="str">
        <f>IFERROR(__xludf.DUMMYFUNCTION("""COMPUTED_VALUE"""),"Sales_60%")</f>
        <v>Sales_60%</v>
      </c>
      <c r="K273" s="14">
        <f>IFERROR(__xludf.DUMMYFUNCTION("""COMPUTED_VALUE"""),4564.0)</f>
        <v>4564</v>
      </c>
      <c r="L273" s="14" t="str">
        <f t="shared" si="4"/>
        <v>Emailmarketing</v>
      </c>
      <c r="M273" s="14" t="str">
        <f t="shared" si="5"/>
        <v>CHQ</v>
      </c>
    </row>
    <row r="274">
      <c r="A274" s="8" t="s">
        <v>134</v>
      </c>
      <c r="B274" s="13" t="s">
        <v>25</v>
      </c>
      <c r="C274" s="13">
        <v>110000.0</v>
      </c>
      <c r="D274" s="14" t="str">
        <f t="shared" si="1"/>
        <v> VfS/SocialMedia/20221225/premium_quality_shoes/4565 </v>
      </c>
      <c r="E274" s="14" t="str">
        <f t="shared" si="2"/>
        <v>VfS/SocialMedia/20221225/premium_quality_shoes/4565</v>
      </c>
      <c r="F274" s="14" t="str">
        <f t="shared" si="3"/>
        <v>Vfs/Socialmedia/20221225/Premium_Quality_Shoes/4565</v>
      </c>
      <c r="G274" s="14" t="str">
        <f>IFERROR(__xludf.DUMMYFUNCTION("split(F274,""/"")"),"Vfs")</f>
        <v>Vfs</v>
      </c>
      <c r="H274" s="14" t="str">
        <f>IFERROR(__xludf.DUMMYFUNCTION("""COMPUTED_VALUE"""),"Socialmedia")</f>
        <v>Socialmedia</v>
      </c>
      <c r="I274" s="14">
        <f>IFERROR(__xludf.DUMMYFUNCTION("""COMPUTED_VALUE"""),2.0221225E7)</f>
        <v>20221225</v>
      </c>
      <c r="J274" s="14" t="str">
        <f>IFERROR(__xludf.DUMMYFUNCTION("""COMPUTED_VALUE"""),"Premium_Quality_Shoes")</f>
        <v>Premium_Quality_Shoes</v>
      </c>
      <c r="K274" s="14">
        <f>IFERROR(__xludf.DUMMYFUNCTION("""COMPUTED_VALUE"""),4565.0)</f>
        <v>4565</v>
      </c>
      <c r="L274" s="14" t="str">
        <f t="shared" si="4"/>
        <v>Socialmedia</v>
      </c>
      <c r="M274" s="14" t="str">
        <f t="shared" si="5"/>
        <v>VFS</v>
      </c>
    </row>
    <row r="275">
      <c r="A275" s="8" t="s">
        <v>135</v>
      </c>
      <c r="B275" s="13" t="s">
        <v>25</v>
      </c>
      <c r="C275" s="13">
        <v>58000.0</v>
      </c>
      <c r="D275" s="14" t="str">
        <f t="shared" si="1"/>
        <v> VIN/OfflINe &amp;/20221228/items_below_500/4566 </v>
      </c>
      <c r="E275" s="14" t="str">
        <f t="shared" si="2"/>
        <v>VIN/OfflINe &amp;/20221228/items_below_500/4566</v>
      </c>
      <c r="F275" s="14" t="str">
        <f t="shared" si="3"/>
        <v>Vin/Offline &amp;/20221228/Items_Below_500/4566</v>
      </c>
      <c r="G275" s="14" t="str">
        <f>IFERROR(__xludf.DUMMYFUNCTION("split(F275,""/"")"),"Vin")</f>
        <v>Vin</v>
      </c>
      <c r="H275" s="14" t="str">
        <f>IFERROR(__xludf.DUMMYFUNCTION("""COMPUTED_VALUE"""),"Offline &amp;")</f>
        <v>Offline &amp;</v>
      </c>
      <c r="I275" s="14">
        <f>IFERROR(__xludf.DUMMYFUNCTION("""COMPUTED_VALUE"""),2.0221228E7)</f>
        <v>20221228</v>
      </c>
      <c r="J275" s="14" t="str">
        <f>IFERROR(__xludf.DUMMYFUNCTION("""COMPUTED_VALUE"""),"Items_Below_500")</f>
        <v>Items_Below_500</v>
      </c>
      <c r="K275" s="14">
        <f>IFERROR(__xludf.DUMMYFUNCTION("""COMPUTED_VALUE"""),4566.0)</f>
        <v>4566</v>
      </c>
      <c r="L275" s="14" t="str">
        <f t="shared" si="4"/>
        <v>Offline</v>
      </c>
      <c r="M275" s="14" t="str">
        <f t="shared" si="5"/>
        <v>VIN</v>
      </c>
    </row>
    <row r="276">
      <c r="A276" s="8" t="s">
        <v>136</v>
      </c>
      <c r="B276" s="13" t="s">
        <v>11</v>
      </c>
      <c r="C276" s="13">
        <v>100800.0</v>
      </c>
      <c r="D276" s="14" t="str">
        <f t="shared" si="1"/>
        <v> CHQ/OnlineDisplay/20221001/premium_tshirt/5676 </v>
      </c>
      <c r="E276" s="14" t="str">
        <f t="shared" si="2"/>
        <v>CHQ/OnlineDisplay/20221001/premium_tshirt/5676</v>
      </c>
      <c r="F276" s="14" t="str">
        <f t="shared" si="3"/>
        <v>Chq/Onlinedisplay/20221001/Premium_Tshirt/5676</v>
      </c>
      <c r="G276" s="14" t="str">
        <f>IFERROR(__xludf.DUMMYFUNCTION("split(F276,""/"")"),"Chq")</f>
        <v>Chq</v>
      </c>
      <c r="H276" s="14" t="str">
        <f>IFERROR(__xludf.DUMMYFUNCTION("""COMPUTED_VALUE"""),"Onlinedisplay")</f>
        <v>Onlinedisplay</v>
      </c>
      <c r="I276" s="14">
        <f>IFERROR(__xludf.DUMMYFUNCTION("""COMPUTED_VALUE"""),2.0221001E7)</f>
        <v>20221001</v>
      </c>
      <c r="J276" s="14" t="str">
        <f>IFERROR(__xludf.DUMMYFUNCTION("""COMPUTED_VALUE"""),"Premium_Tshirt")</f>
        <v>Premium_Tshirt</v>
      </c>
      <c r="K276" s="14">
        <f>IFERROR(__xludf.DUMMYFUNCTION("""COMPUTED_VALUE"""),5676.0)</f>
        <v>5676</v>
      </c>
      <c r="L276" s="14" t="str">
        <f t="shared" si="4"/>
        <v>Onlinedisplay</v>
      </c>
      <c r="M276" s="14" t="str">
        <f t="shared" si="5"/>
        <v>CHQ</v>
      </c>
    </row>
    <row r="277">
      <c r="A277" s="8" t="s">
        <v>137</v>
      </c>
      <c r="B277" s="13" t="s">
        <v>11</v>
      </c>
      <c r="C277" s="13">
        <v>95500.0</v>
      </c>
      <c r="D277" s="14" t="str">
        <f t="shared" si="1"/>
        <v> VfS/EmailMarketing/20221004/Sales_60%/4564 </v>
      </c>
      <c r="E277" s="14" t="str">
        <f t="shared" si="2"/>
        <v>VfS/EmailMarketing/20221004/Sales_60%/4564</v>
      </c>
      <c r="F277" s="14" t="str">
        <f t="shared" si="3"/>
        <v>Vfs/Emailmarketing/20221004/Sales_60%/4564</v>
      </c>
      <c r="G277" s="14" t="str">
        <f>IFERROR(__xludf.DUMMYFUNCTION("split(F277,""/"")"),"Vfs")</f>
        <v>Vfs</v>
      </c>
      <c r="H277" s="14" t="str">
        <f>IFERROR(__xludf.DUMMYFUNCTION("""COMPUTED_VALUE"""),"Emailmarketing")</f>
        <v>Emailmarketing</v>
      </c>
      <c r="I277" s="14">
        <f>IFERROR(__xludf.DUMMYFUNCTION("""COMPUTED_VALUE"""),2.0221004E7)</f>
        <v>20221004</v>
      </c>
      <c r="J277" s="14" t="str">
        <f>IFERROR(__xludf.DUMMYFUNCTION("""COMPUTED_VALUE"""),"Sales_60%")</f>
        <v>Sales_60%</v>
      </c>
      <c r="K277" s="14">
        <f>IFERROR(__xludf.DUMMYFUNCTION("""COMPUTED_VALUE"""),4564.0)</f>
        <v>4564</v>
      </c>
      <c r="L277" s="14" t="str">
        <f t="shared" si="4"/>
        <v>Emailmarketing</v>
      </c>
      <c r="M277" s="14" t="str">
        <f t="shared" si="5"/>
        <v>VFS</v>
      </c>
    </row>
    <row r="278">
      <c r="A278" s="8" t="s">
        <v>138</v>
      </c>
      <c r="B278" s="13" t="s">
        <v>11</v>
      </c>
      <c r="C278" s="13">
        <v>50700.0</v>
      </c>
      <c r="D278" s="14" t="str">
        <f t="shared" si="1"/>
        <v> NEFT/SocialMedia/20221007/premium_quality_shoes/4565 </v>
      </c>
      <c r="E278" s="14" t="str">
        <f t="shared" si="2"/>
        <v>NEFT/SocialMedia/20221007/premium_quality_shoes/4565</v>
      </c>
      <c r="F278" s="14" t="str">
        <f t="shared" si="3"/>
        <v>Neft/Socialmedia/20221007/Premium_Quality_Shoes/4565</v>
      </c>
      <c r="G278" s="14" t="str">
        <f>IFERROR(__xludf.DUMMYFUNCTION("split(F278,""/"")"),"Neft")</f>
        <v>Neft</v>
      </c>
      <c r="H278" s="14" t="str">
        <f>IFERROR(__xludf.DUMMYFUNCTION("""COMPUTED_VALUE"""),"Socialmedia")</f>
        <v>Socialmedia</v>
      </c>
      <c r="I278" s="14">
        <f>IFERROR(__xludf.DUMMYFUNCTION("""COMPUTED_VALUE"""),2.0221007E7)</f>
        <v>20221007</v>
      </c>
      <c r="J278" s="14" t="str">
        <f>IFERROR(__xludf.DUMMYFUNCTION("""COMPUTED_VALUE"""),"Premium_Quality_Shoes")</f>
        <v>Premium_Quality_Shoes</v>
      </c>
      <c r="K278" s="14">
        <f>IFERROR(__xludf.DUMMYFUNCTION("""COMPUTED_VALUE"""),4565.0)</f>
        <v>4565</v>
      </c>
      <c r="L278" s="14" t="str">
        <f t="shared" si="4"/>
        <v>Socialmedia</v>
      </c>
      <c r="M278" s="14" t="str">
        <f t="shared" si="5"/>
        <v>NEFT</v>
      </c>
    </row>
    <row r="279">
      <c r="A279" s="8" t="s">
        <v>139</v>
      </c>
      <c r="B279" s="13" t="s">
        <v>11</v>
      </c>
      <c r="C279" s="13">
        <v>65400.0</v>
      </c>
      <c r="D279" s="14" t="str">
        <f t="shared" si="1"/>
        <v> CHQ/Offline &amp;/20221010/items_below_500/4566 </v>
      </c>
      <c r="E279" s="14" t="str">
        <f t="shared" si="2"/>
        <v>CHQ/Offline &amp;/20221010/items_below_500/4566</v>
      </c>
      <c r="F279" s="14" t="str">
        <f t="shared" si="3"/>
        <v>Chq/Offline &amp;/20221010/Items_Below_500/4566</v>
      </c>
      <c r="G279" s="14" t="str">
        <f>IFERROR(__xludf.DUMMYFUNCTION("split(F279,""/"")"),"Chq")</f>
        <v>Chq</v>
      </c>
      <c r="H279" s="14" t="str">
        <f>IFERROR(__xludf.DUMMYFUNCTION("""COMPUTED_VALUE"""),"Offline &amp;")</f>
        <v>Offline &amp;</v>
      </c>
      <c r="I279" s="14">
        <f>IFERROR(__xludf.DUMMYFUNCTION("""COMPUTED_VALUE"""),2.022101E7)</f>
        <v>20221010</v>
      </c>
      <c r="J279" s="14" t="str">
        <f>IFERROR(__xludf.DUMMYFUNCTION("""COMPUTED_VALUE"""),"Items_Below_500")</f>
        <v>Items_Below_500</v>
      </c>
      <c r="K279" s="14">
        <f>IFERROR(__xludf.DUMMYFUNCTION("""COMPUTED_VALUE"""),4566.0)</f>
        <v>4566</v>
      </c>
      <c r="L279" s="14" t="str">
        <f t="shared" si="4"/>
        <v>Offline</v>
      </c>
      <c r="M279" s="14" t="str">
        <f t="shared" si="5"/>
        <v>CHQ</v>
      </c>
    </row>
    <row r="280">
      <c r="A280" s="8" t="s">
        <v>156</v>
      </c>
      <c r="B280" s="13" t="s">
        <v>11</v>
      </c>
      <c r="C280" s="13">
        <v>82300.0</v>
      </c>
      <c r="D280" s="14" t="str">
        <f t="shared" si="1"/>
        <v> VfS/AffiliateLink/20221013/buy_one_get_one/3455 </v>
      </c>
      <c r="E280" s="14" t="str">
        <f t="shared" si="2"/>
        <v>VfS/AffiliateLink/20221013/buy_one_get_one/3455</v>
      </c>
      <c r="F280" s="14" t="str">
        <f t="shared" si="3"/>
        <v>Vfs/Affiliatelink/20221013/Buy_One_Get_One/3455</v>
      </c>
      <c r="G280" s="14" t="str">
        <f>IFERROR(__xludf.DUMMYFUNCTION("split(F280,""/"")"),"Vfs")</f>
        <v>Vfs</v>
      </c>
      <c r="H280" s="14" t="str">
        <f>IFERROR(__xludf.DUMMYFUNCTION("""COMPUTED_VALUE"""),"Affiliatelink")</f>
        <v>Affiliatelink</v>
      </c>
      <c r="I280" s="14">
        <f>IFERROR(__xludf.DUMMYFUNCTION("""COMPUTED_VALUE"""),2.0221013E7)</f>
        <v>20221013</v>
      </c>
      <c r="J280" s="14" t="str">
        <f>IFERROR(__xludf.DUMMYFUNCTION("""COMPUTED_VALUE"""),"Buy_One_Get_One")</f>
        <v>Buy_One_Get_One</v>
      </c>
      <c r="K280" s="14">
        <f>IFERROR(__xludf.DUMMYFUNCTION("""COMPUTED_VALUE"""),3455.0)</f>
        <v>3455</v>
      </c>
      <c r="L280" s="14" t="str">
        <f t="shared" si="4"/>
        <v>Affiliatelink</v>
      </c>
      <c r="M280" s="14" t="str">
        <f t="shared" si="5"/>
        <v>VFS</v>
      </c>
    </row>
    <row r="281">
      <c r="A281" s="8" t="s">
        <v>141</v>
      </c>
      <c r="B281" s="13" t="s">
        <v>11</v>
      </c>
      <c r="C281" s="13">
        <v>108800.0</v>
      </c>
      <c r="D281" s="14" t="str">
        <f t="shared" si="1"/>
        <v> VIN/SearchEngine/20221016/Jeans_under_999/5666 </v>
      </c>
      <c r="E281" s="14" t="str">
        <f t="shared" si="2"/>
        <v>VIN/SearchEngine/20221016/Jeans_under_999/5666</v>
      </c>
      <c r="F281" s="14" t="str">
        <f t="shared" si="3"/>
        <v>Vin/Searchengine/20221016/Jeans_Under_999/5666</v>
      </c>
      <c r="G281" s="14" t="str">
        <f>IFERROR(__xludf.DUMMYFUNCTION("split(F281,""/"")"),"Vin")</f>
        <v>Vin</v>
      </c>
      <c r="H281" s="14" t="str">
        <f>IFERROR(__xludf.DUMMYFUNCTION("""COMPUTED_VALUE"""),"Searchengine")</f>
        <v>Searchengine</v>
      </c>
      <c r="I281" s="14">
        <f>IFERROR(__xludf.DUMMYFUNCTION("""COMPUTED_VALUE"""),2.0221016E7)</f>
        <v>20221016</v>
      </c>
      <c r="J281" s="14" t="str">
        <f>IFERROR(__xludf.DUMMYFUNCTION("""COMPUTED_VALUE"""),"Jeans_Under_999")</f>
        <v>Jeans_Under_999</v>
      </c>
      <c r="K281" s="14">
        <f>IFERROR(__xludf.DUMMYFUNCTION("""COMPUTED_VALUE"""),5666.0)</f>
        <v>5666</v>
      </c>
      <c r="L281" s="14" t="str">
        <f t="shared" si="4"/>
        <v>Searchengine</v>
      </c>
      <c r="M281" s="14" t="str">
        <f t="shared" si="5"/>
        <v>VIN</v>
      </c>
    </row>
    <row r="282">
      <c r="A282" s="8" t="s">
        <v>142</v>
      </c>
      <c r="B282" s="13" t="s">
        <v>11</v>
      </c>
      <c r="C282" s="13">
        <v>68700.0</v>
      </c>
      <c r="D282" s="14" t="str">
        <f t="shared" si="1"/>
        <v> NEFT/OnlineDisplay/20221019/premium_tshirt/5676 </v>
      </c>
      <c r="E282" s="14" t="str">
        <f t="shared" si="2"/>
        <v>NEFT/OnlineDisplay/20221019/premium_tshirt/5676</v>
      </c>
      <c r="F282" s="14" t="str">
        <f t="shared" si="3"/>
        <v>Neft/Onlinedisplay/20221019/Premium_Tshirt/5676</v>
      </c>
      <c r="G282" s="14" t="str">
        <f>IFERROR(__xludf.DUMMYFUNCTION("split(F282,""/"")"),"Neft")</f>
        <v>Neft</v>
      </c>
      <c r="H282" s="14" t="str">
        <f>IFERROR(__xludf.DUMMYFUNCTION("""COMPUTED_VALUE"""),"Onlinedisplay")</f>
        <v>Onlinedisplay</v>
      </c>
      <c r="I282" s="14">
        <f>IFERROR(__xludf.DUMMYFUNCTION("""COMPUTED_VALUE"""),2.0221019E7)</f>
        <v>20221019</v>
      </c>
      <c r="J282" s="14" t="str">
        <f>IFERROR(__xludf.DUMMYFUNCTION("""COMPUTED_VALUE"""),"Premium_Tshirt")</f>
        <v>Premium_Tshirt</v>
      </c>
      <c r="K282" s="14">
        <f>IFERROR(__xludf.DUMMYFUNCTION("""COMPUTED_VALUE"""),5676.0)</f>
        <v>5676</v>
      </c>
      <c r="L282" s="14" t="str">
        <f t="shared" si="4"/>
        <v>Onlinedisplay</v>
      </c>
      <c r="M282" s="14" t="str">
        <f t="shared" si="5"/>
        <v>NEFT</v>
      </c>
    </row>
    <row r="283">
      <c r="A283" s="8" t="s">
        <v>143</v>
      </c>
      <c r="B283" s="13" t="s">
        <v>11</v>
      </c>
      <c r="C283" s="13">
        <v>91800.0</v>
      </c>
      <c r="D283" s="14" t="str">
        <f t="shared" si="1"/>
        <v> CHQ/EmailMarketing &amp;/20221022/Sales_60%/4564 </v>
      </c>
      <c r="E283" s="14" t="str">
        <f t="shared" si="2"/>
        <v>CHQ/EmailMarketing &amp;/20221022/Sales_60%/4564</v>
      </c>
      <c r="F283" s="14" t="str">
        <f t="shared" si="3"/>
        <v>Chq/Emailmarketing &amp;/20221022/Sales_60%/4564</v>
      </c>
      <c r="G283" s="14" t="str">
        <f>IFERROR(__xludf.DUMMYFUNCTION("split(F283,""/"")"),"Chq")</f>
        <v>Chq</v>
      </c>
      <c r="H283" s="14" t="str">
        <f>IFERROR(__xludf.DUMMYFUNCTION("""COMPUTED_VALUE"""),"Emailmarketing &amp;")</f>
        <v>Emailmarketing &amp;</v>
      </c>
      <c r="I283" s="14">
        <f>IFERROR(__xludf.DUMMYFUNCTION("""COMPUTED_VALUE"""),2.0221022E7)</f>
        <v>20221022</v>
      </c>
      <c r="J283" s="14" t="str">
        <f>IFERROR(__xludf.DUMMYFUNCTION("""COMPUTED_VALUE"""),"Sales_60%")</f>
        <v>Sales_60%</v>
      </c>
      <c r="K283" s="14">
        <f>IFERROR(__xludf.DUMMYFUNCTION("""COMPUTED_VALUE"""),4564.0)</f>
        <v>4564</v>
      </c>
      <c r="L283" s="14" t="str">
        <f t="shared" si="4"/>
        <v>Emailmarketing</v>
      </c>
      <c r="M283" s="14" t="str">
        <f t="shared" si="5"/>
        <v>CHQ</v>
      </c>
    </row>
    <row r="284">
      <c r="A284" s="8" t="s">
        <v>144</v>
      </c>
      <c r="B284" s="13" t="s">
        <v>11</v>
      </c>
      <c r="C284" s="13">
        <v>102500.0</v>
      </c>
      <c r="D284" s="14" t="str">
        <f t="shared" si="1"/>
        <v> VfS/SocialMedia/20221025/premium_quality_shoes/4565 </v>
      </c>
      <c r="E284" s="14" t="str">
        <f t="shared" si="2"/>
        <v>VfS/SocialMedia/20221025/premium_quality_shoes/4565</v>
      </c>
      <c r="F284" s="14" t="str">
        <f t="shared" si="3"/>
        <v>Vfs/Socialmedia/20221025/Premium_Quality_Shoes/4565</v>
      </c>
      <c r="G284" s="14" t="str">
        <f>IFERROR(__xludf.DUMMYFUNCTION("split(F284,""/"")"),"Vfs")</f>
        <v>Vfs</v>
      </c>
      <c r="H284" s="14" t="str">
        <f>IFERROR(__xludf.DUMMYFUNCTION("""COMPUTED_VALUE"""),"Socialmedia")</f>
        <v>Socialmedia</v>
      </c>
      <c r="I284" s="14">
        <f>IFERROR(__xludf.DUMMYFUNCTION("""COMPUTED_VALUE"""),2.0221025E7)</f>
        <v>20221025</v>
      </c>
      <c r="J284" s="14" t="str">
        <f>IFERROR(__xludf.DUMMYFUNCTION("""COMPUTED_VALUE"""),"Premium_Quality_Shoes")</f>
        <v>Premium_Quality_Shoes</v>
      </c>
      <c r="K284" s="14">
        <f>IFERROR(__xludf.DUMMYFUNCTION("""COMPUTED_VALUE"""),4565.0)</f>
        <v>4565</v>
      </c>
      <c r="L284" s="14" t="str">
        <f t="shared" si="4"/>
        <v>Socialmedia</v>
      </c>
      <c r="M284" s="14" t="str">
        <f t="shared" si="5"/>
        <v>VFS</v>
      </c>
    </row>
    <row r="285">
      <c r="A285" s="8" t="s">
        <v>145</v>
      </c>
      <c r="B285" s="13" t="s">
        <v>11</v>
      </c>
      <c r="C285" s="13">
        <v>89400.0</v>
      </c>
      <c r="D285" s="14" t="str">
        <f t="shared" si="1"/>
        <v> VIN/OfflINe &amp;/20221028/items_below_500/4566 </v>
      </c>
      <c r="E285" s="14" t="str">
        <f t="shared" si="2"/>
        <v>VIN/OfflINe &amp;/20221028/items_below_500/4566</v>
      </c>
      <c r="F285" s="14" t="str">
        <f t="shared" si="3"/>
        <v>Vin/Offline &amp;/20221028/Items_Below_500/4566</v>
      </c>
      <c r="G285" s="14" t="str">
        <f>IFERROR(__xludf.DUMMYFUNCTION("split(F285,""/"")"),"Vin")</f>
        <v>Vin</v>
      </c>
      <c r="H285" s="14" t="str">
        <f>IFERROR(__xludf.DUMMYFUNCTION("""COMPUTED_VALUE"""),"Offline &amp;")</f>
        <v>Offline &amp;</v>
      </c>
      <c r="I285" s="14">
        <f>IFERROR(__xludf.DUMMYFUNCTION("""COMPUTED_VALUE"""),2.0221028E7)</f>
        <v>20221028</v>
      </c>
      <c r="J285" s="14" t="str">
        <f>IFERROR(__xludf.DUMMYFUNCTION("""COMPUTED_VALUE"""),"Items_Below_500")</f>
        <v>Items_Below_500</v>
      </c>
      <c r="K285" s="14">
        <f>IFERROR(__xludf.DUMMYFUNCTION("""COMPUTED_VALUE"""),4566.0)</f>
        <v>4566</v>
      </c>
      <c r="L285" s="14" t="str">
        <f t="shared" si="4"/>
        <v>Offline</v>
      </c>
      <c r="M285" s="14" t="str">
        <f t="shared" si="5"/>
        <v>VIN</v>
      </c>
    </row>
    <row r="286">
      <c r="A286" s="8" t="s">
        <v>146</v>
      </c>
      <c r="B286" s="13" t="s">
        <v>24</v>
      </c>
      <c r="C286" s="13">
        <v>71800.0</v>
      </c>
      <c r="D286" s="14" t="str">
        <f t="shared" si="1"/>
        <v> CHQ/OnlineDisplay/20221101/premium_tshirt/5676 </v>
      </c>
      <c r="E286" s="14" t="str">
        <f t="shared" si="2"/>
        <v>CHQ/OnlineDisplay/20221101/premium_tshirt/5676</v>
      </c>
      <c r="F286" s="14" t="str">
        <f t="shared" si="3"/>
        <v>Chq/Onlinedisplay/20221101/Premium_Tshirt/5676</v>
      </c>
      <c r="G286" s="14" t="str">
        <f>IFERROR(__xludf.DUMMYFUNCTION("split(F286,""/"")"),"Chq")</f>
        <v>Chq</v>
      </c>
      <c r="H286" s="14" t="str">
        <f>IFERROR(__xludf.DUMMYFUNCTION("""COMPUTED_VALUE"""),"Onlinedisplay")</f>
        <v>Onlinedisplay</v>
      </c>
      <c r="I286" s="14">
        <f>IFERROR(__xludf.DUMMYFUNCTION("""COMPUTED_VALUE"""),2.0221101E7)</f>
        <v>20221101</v>
      </c>
      <c r="J286" s="14" t="str">
        <f>IFERROR(__xludf.DUMMYFUNCTION("""COMPUTED_VALUE"""),"Premium_Tshirt")</f>
        <v>Premium_Tshirt</v>
      </c>
      <c r="K286" s="14">
        <f>IFERROR(__xludf.DUMMYFUNCTION("""COMPUTED_VALUE"""),5676.0)</f>
        <v>5676</v>
      </c>
      <c r="L286" s="14" t="str">
        <f t="shared" si="4"/>
        <v>Onlinedisplay</v>
      </c>
      <c r="M286" s="14" t="str">
        <f t="shared" si="5"/>
        <v>CHQ</v>
      </c>
    </row>
    <row r="287">
      <c r="A287" s="8" t="s">
        <v>147</v>
      </c>
      <c r="B287" s="13" t="s">
        <v>24</v>
      </c>
      <c r="C287" s="13">
        <v>103800.0</v>
      </c>
      <c r="D287" s="14" t="str">
        <f t="shared" si="1"/>
        <v> VfS/EmailMarketing/20221104/Sales_60%/4564 </v>
      </c>
      <c r="E287" s="14" t="str">
        <f t="shared" si="2"/>
        <v>VfS/EmailMarketing/20221104/Sales_60%/4564</v>
      </c>
      <c r="F287" s="14" t="str">
        <f t="shared" si="3"/>
        <v>Vfs/Emailmarketing/20221104/Sales_60%/4564</v>
      </c>
      <c r="G287" s="14" t="str">
        <f>IFERROR(__xludf.DUMMYFUNCTION("split(F287,""/"")"),"Vfs")</f>
        <v>Vfs</v>
      </c>
      <c r="H287" s="14" t="str">
        <f>IFERROR(__xludf.DUMMYFUNCTION("""COMPUTED_VALUE"""),"Emailmarketing")</f>
        <v>Emailmarketing</v>
      </c>
      <c r="I287" s="14">
        <f>IFERROR(__xludf.DUMMYFUNCTION("""COMPUTED_VALUE"""),2.0221104E7)</f>
        <v>20221104</v>
      </c>
      <c r="J287" s="14" t="str">
        <f>IFERROR(__xludf.DUMMYFUNCTION("""COMPUTED_VALUE"""),"Sales_60%")</f>
        <v>Sales_60%</v>
      </c>
      <c r="K287" s="14">
        <f>IFERROR(__xludf.DUMMYFUNCTION("""COMPUTED_VALUE"""),4564.0)</f>
        <v>4564</v>
      </c>
      <c r="L287" s="14" t="str">
        <f t="shared" si="4"/>
        <v>Emailmarketing</v>
      </c>
      <c r="M287" s="14" t="str">
        <f t="shared" si="5"/>
        <v>VFS</v>
      </c>
    </row>
    <row r="288">
      <c r="A288" s="8" t="s">
        <v>148</v>
      </c>
      <c r="B288" s="13" t="s">
        <v>24</v>
      </c>
      <c r="C288" s="13">
        <v>66800.0</v>
      </c>
      <c r="D288" s="14" t="str">
        <f t="shared" si="1"/>
        <v> NEFT/SocialMedia/20221107/premium_quality_shoes/4565 </v>
      </c>
      <c r="E288" s="14" t="str">
        <f t="shared" si="2"/>
        <v>NEFT/SocialMedia/20221107/premium_quality_shoes/4565</v>
      </c>
      <c r="F288" s="14" t="str">
        <f t="shared" si="3"/>
        <v>Neft/Socialmedia/20221107/Premium_Quality_Shoes/4565</v>
      </c>
      <c r="G288" s="14" t="str">
        <f>IFERROR(__xludf.DUMMYFUNCTION("split(F288,""/"")"),"Neft")</f>
        <v>Neft</v>
      </c>
      <c r="H288" s="14" t="str">
        <f>IFERROR(__xludf.DUMMYFUNCTION("""COMPUTED_VALUE"""),"Socialmedia")</f>
        <v>Socialmedia</v>
      </c>
      <c r="I288" s="14">
        <f>IFERROR(__xludf.DUMMYFUNCTION("""COMPUTED_VALUE"""),2.0221107E7)</f>
        <v>20221107</v>
      </c>
      <c r="J288" s="14" t="str">
        <f>IFERROR(__xludf.DUMMYFUNCTION("""COMPUTED_VALUE"""),"Premium_Quality_Shoes")</f>
        <v>Premium_Quality_Shoes</v>
      </c>
      <c r="K288" s="14">
        <f>IFERROR(__xludf.DUMMYFUNCTION("""COMPUTED_VALUE"""),4565.0)</f>
        <v>4565</v>
      </c>
      <c r="L288" s="14" t="str">
        <f t="shared" si="4"/>
        <v>Socialmedia</v>
      </c>
      <c r="M288" s="14" t="str">
        <f t="shared" si="5"/>
        <v>NEFT</v>
      </c>
    </row>
    <row r="289">
      <c r="A289" s="8" t="s">
        <v>149</v>
      </c>
      <c r="B289" s="13" t="s">
        <v>24</v>
      </c>
      <c r="C289" s="13">
        <v>72000.0</v>
      </c>
      <c r="D289" s="14" t="str">
        <f t="shared" si="1"/>
        <v> CHQ/Offline &amp;/20221110/items_below_500/4566 </v>
      </c>
      <c r="E289" s="14" t="str">
        <f t="shared" si="2"/>
        <v>CHQ/Offline &amp;/20221110/items_below_500/4566</v>
      </c>
      <c r="F289" s="14" t="str">
        <f t="shared" si="3"/>
        <v>Chq/Offline &amp;/20221110/Items_Below_500/4566</v>
      </c>
      <c r="G289" s="14" t="str">
        <f>IFERROR(__xludf.DUMMYFUNCTION("split(F289,""/"")"),"Chq")</f>
        <v>Chq</v>
      </c>
      <c r="H289" s="14" t="str">
        <f>IFERROR(__xludf.DUMMYFUNCTION("""COMPUTED_VALUE"""),"Offline &amp;")</f>
        <v>Offline &amp;</v>
      </c>
      <c r="I289" s="14">
        <f>IFERROR(__xludf.DUMMYFUNCTION("""COMPUTED_VALUE"""),2.022111E7)</f>
        <v>20221110</v>
      </c>
      <c r="J289" s="14" t="str">
        <f>IFERROR(__xludf.DUMMYFUNCTION("""COMPUTED_VALUE"""),"Items_Below_500")</f>
        <v>Items_Below_500</v>
      </c>
      <c r="K289" s="14">
        <f>IFERROR(__xludf.DUMMYFUNCTION("""COMPUTED_VALUE"""),4566.0)</f>
        <v>4566</v>
      </c>
      <c r="L289" s="14" t="str">
        <f t="shared" si="4"/>
        <v>Offline</v>
      </c>
      <c r="M289" s="14" t="str">
        <f t="shared" si="5"/>
        <v>CHQ</v>
      </c>
    </row>
    <row r="290">
      <c r="A290" s="8" t="s">
        <v>150</v>
      </c>
      <c r="B290" s="13" t="s">
        <v>24</v>
      </c>
      <c r="C290" s="13">
        <v>87500.0</v>
      </c>
      <c r="D290" s="14" t="str">
        <f t="shared" si="1"/>
        <v> VfS/AffiliateLink/20221113/buy_one_get_one/3455 </v>
      </c>
      <c r="E290" s="14" t="str">
        <f t="shared" si="2"/>
        <v>VfS/AffiliateLink/20221113/buy_one_get_one/3455</v>
      </c>
      <c r="F290" s="14" t="str">
        <f t="shared" si="3"/>
        <v>Vfs/Affiliatelink/20221113/Buy_One_Get_One/3455</v>
      </c>
      <c r="G290" s="14" t="str">
        <f>IFERROR(__xludf.DUMMYFUNCTION("split(F290,""/"")"),"Vfs")</f>
        <v>Vfs</v>
      </c>
      <c r="H290" s="14" t="str">
        <f>IFERROR(__xludf.DUMMYFUNCTION("""COMPUTED_VALUE"""),"Affiliatelink")</f>
        <v>Affiliatelink</v>
      </c>
      <c r="I290" s="14">
        <f>IFERROR(__xludf.DUMMYFUNCTION("""COMPUTED_VALUE"""),2.0221113E7)</f>
        <v>20221113</v>
      </c>
      <c r="J290" s="14" t="str">
        <f>IFERROR(__xludf.DUMMYFUNCTION("""COMPUTED_VALUE"""),"Buy_One_Get_One")</f>
        <v>Buy_One_Get_One</v>
      </c>
      <c r="K290" s="14">
        <f>IFERROR(__xludf.DUMMYFUNCTION("""COMPUTED_VALUE"""),3455.0)</f>
        <v>3455</v>
      </c>
      <c r="L290" s="14" t="str">
        <f t="shared" si="4"/>
        <v>Affiliatelink</v>
      </c>
      <c r="M290" s="14" t="str">
        <f t="shared" si="5"/>
        <v>VFS</v>
      </c>
    </row>
    <row r="291">
      <c r="A291" s="8" t="s">
        <v>151</v>
      </c>
      <c r="B291" s="13" t="s">
        <v>24</v>
      </c>
      <c r="C291" s="13">
        <v>97500.0</v>
      </c>
      <c r="D291" s="14" t="str">
        <f t="shared" si="1"/>
        <v> VIN/SearchEngine/20221116/Jeans_under_999/5666 </v>
      </c>
      <c r="E291" s="14" t="str">
        <f t="shared" si="2"/>
        <v>VIN/SearchEngine/20221116/Jeans_under_999/5666</v>
      </c>
      <c r="F291" s="14" t="str">
        <f t="shared" si="3"/>
        <v>Vin/Searchengine/20221116/Jeans_Under_999/5666</v>
      </c>
      <c r="G291" s="14" t="str">
        <f>IFERROR(__xludf.DUMMYFUNCTION("split(F291,""/"")"),"Vin")</f>
        <v>Vin</v>
      </c>
      <c r="H291" s="14" t="str">
        <f>IFERROR(__xludf.DUMMYFUNCTION("""COMPUTED_VALUE"""),"Searchengine")</f>
        <v>Searchengine</v>
      </c>
      <c r="I291" s="14">
        <f>IFERROR(__xludf.DUMMYFUNCTION("""COMPUTED_VALUE"""),2.0221116E7)</f>
        <v>20221116</v>
      </c>
      <c r="J291" s="14" t="str">
        <f>IFERROR(__xludf.DUMMYFUNCTION("""COMPUTED_VALUE"""),"Jeans_Under_999")</f>
        <v>Jeans_Under_999</v>
      </c>
      <c r="K291" s="14">
        <f>IFERROR(__xludf.DUMMYFUNCTION("""COMPUTED_VALUE"""),5666.0)</f>
        <v>5666</v>
      </c>
      <c r="L291" s="14" t="str">
        <f t="shared" si="4"/>
        <v>Searchengine</v>
      </c>
      <c r="M291" s="14" t="str">
        <f t="shared" si="5"/>
        <v>VIN</v>
      </c>
    </row>
    <row r="292">
      <c r="A292" s="8" t="s">
        <v>152</v>
      </c>
      <c r="B292" s="13" t="s">
        <v>24</v>
      </c>
      <c r="C292" s="13">
        <v>85900.0</v>
      </c>
      <c r="D292" s="14" t="str">
        <f t="shared" si="1"/>
        <v> NEFT/OnlineDisplay/20221119/premium_tshirt/5676 </v>
      </c>
      <c r="E292" s="14" t="str">
        <f t="shared" si="2"/>
        <v>NEFT/OnlineDisplay/20221119/premium_tshirt/5676</v>
      </c>
      <c r="F292" s="14" t="str">
        <f t="shared" si="3"/>
        <v>Neft/Onlinedisplay/20221119/Premium_Tshirt/5676</v>
      </c>
      <c r="G292" s="14" t="str">
        <f>IFERROR(__xludf.DUMMYFUNCTION("split(F292,""/"")"),"Neft")</f>
        <v>Neft</v>
      </c>
      <c r="H292" s="14" t="str">
        <f>IFERROR(__xludf.DUMMYFUNCTION("""COMPUTED_VALUE"""),"Onlinedisplay")</f>
        <v>Onlinedisplay</v>
      </c>
      <c r="I292" s="14">
        <f>IFERROR(__xludf.DUMMYFUNCTION("""COMPUTED_VALUE"""),2.0221119E7)</f>
        <v>20221119</v>
      </c>
      <c r="J292" s="14" t="str">
        <f>IFERROR(__xludf.DUMMYFUNCTION("""COMPUTED_VALUE"""),"Premium_Tshirt")</f>
        <v>Premium_Tshirt</v>
      </c>
      <c r="K292" s="14">
        <f>IFERROR(__xludf.DUMMYFUNCTION("""COMPUTED_VALUE"""),5676.0)</f>
        <v>5676</v>
      </c>
      <c r="L292" s="14" t="str">
        <f t="shared" si="4"/>
        <v>Onlinedisplay</v>
      </c>
      <c r="M292" s="14" t="str">
        <f t="shared" si="5"/>
        <v>NEFT</v>
      </c>
    </row>
    <row r="293">
      <c r="A293" s="8" t="s">
        <v>153</v>
      </c>
      <c r="B293" s="13" t="s">
        <v>24</v>
      </c>
      <c r="C293" s="13">
        <v>83000.0</v>
      </c>
      <c r="D293" s="14" t="str">
        <f t="shared" si="1"/>
        <v> CHQ/EmailMarketing &amp;/20221122/Sales_60%/4564 </v>
      </c>
      <c r="E293" s="14" t="str">
        <f t="shared" si="2"/>
        <v>CHQ/EmailMarketing &amp;/20221122/Sales_60%/4564</v>
      </c>
      <c r="F293" s="14" t="str">
        <f t="shared" si="3"/>
        <v>Chq/Emailmarketing &amp;/20221122/Sales_60%/4564</v>
      </c>
      <c r="G293" s="14" t="str">
        <f>IFERROR(__xludf.DUMMYFUNCTION("split(F293,""/"")"),"Chq")</f>
        <v>Chq</v>
      </c>
      <c r="H293" s="14" t="str">
        <f>IFERROR(__xludf.DUMMYFUNCTION("""COMPUTED_VALUE"""),"Emailmarketing &amp;")</f>
        <v>Emailmarketing &amp;</v>
      </c>
      <c r="I293" s="14">
        <f>IFERROR(__xludf.DUMMYFUNCTION("""COMPUTED_VALUE"""),2.0221122E7)</f>
        <v>20221122</v>
      </c>
      <c r="J293" s="14" t="str">
        <f>IFERROR(__xludf.DUMMYFUNCTION("""COMPUTED_VALUE"""),"Sales_60%")</f>
        <v>Sales_60%</v>
      </c>
      <c r="K293" s="14">
        <f>IFERROR(__xludf.DUMMYFUNCTION("""COMPUTED_VALUE"""),4564.0)</f>
        <v>4564</v>
      </c>
      <c r="L293" s="14" t="str">
        <f t="shared" si="4"/>
        <v>Emailmarketing</v>
      </c>
      <c r="M293" s="14" t="str">
        <f t="shared" si="5"/>
        <v>CHQ</v>
      </c>
    </row>
    <row r="294">
      <c r="A294" s="8" t="s">
        <v>154</v>
      </c>
      <c r="B294" s="13" t="s">
        <v>24</v>
      </c>
      <c r="C294" s="13">
        <v>106600.0</v>
      </c>
      <c r="D294" s="14" t="str">
        <f t="shared" si="1"/>
        <v> VfS/SocialMedia/20221125/premium_quality_shoes/4565 </v>
      </c>
      <c r="E294" s="14" t="str">
        <f t="shared" si="2"/>
        <v>VfS/SocialMedia/20221125/premium_quality_shoes/4565</v>
      </c>
      <c r="F294" s="14" t="str">
        <f t="shared" si="3"/>
        <v>Vfs/Socialmedia/20221125/Premium_Quality_Shoes/4565</v>
      </c>
      <c r="G294" s="14" t="str">
        <f>IFERROR(__xludf.DUMMYFUNCTION("split(F294,""/"")"),"Vfs")</f>
        <v>Vfs</v>
      </c>
      <c r="H294" s="14" t="str">
        <f>IFERROR(__xludf.DUMMYFUNCTION("""COMPUTED_VALUE"""),"Socialmedia")</f>
        <v>Socialmedia</v>
      </c>
      <c r="I294" s="14">
        <f>IFERROR(__xludf.DUMMYFUNCTION("""COMPUTED_VALUE"""),2.0221125E7)</f>
        <v>20221125</v>
      </c>
      <c r="J294" s="14" t="str">
        <f>IFERROR(__xludf.DUMMYFUNCTION("""COMPUTED_VALUE"""),"Premium_Quality_Shoes")</f>
        <v>Premium_Quality_Shoes</v>
      </c>
      <c r="K294" s="14">
        <f>IFERROR(__xludf.DUMMYFUNCTION("""COMPUTED_VALUE"""),4565.0)</f>
        <v>4565</v>
      </c>
      <c r="L294" s="14" t="str">
        <f t="shared" si="4"/>
        <v>Socialmedia</v>
      </c>
      <c r="M294" s="14" t="str">
        <f t="shared" si="5"/>
        <v>VFS</v>
      </c>
    </row>
    <row r="295">
      <c r="A295" s="8" t="s">
        <v>155</v>
      </c>
      <c r="B295" s="13" t="s">
        <v>24</v>
      </c>
      <c r="C295" s="13">
        <v>92300.0</v>
      </c>
      <c r="D295" s="14" t="str">
        <f t="shared" si="1"/>
        <v> VIN/OfflINe &amp;/20221128/items_below_500/4566 </v>
      </c>
      <c r="E295" s="14" t="str">
        <f t="shared" si="2"/>
        <v>VIN/OfflINe &amp;/20221128/items_below_500/4566</v>
      </c>
      <c r="F295" s="14" t="str">
        <f t="shared" si="3"/>
        <v>Vin/Offline &amp;/20221128/Items_Below_500/4566</v>
      </c>
      <c r="G295" s="14" t="str">
        <f>IFERROR(__xludf.DUMMYFUNCTION("split(F295,""/"")"),"Vin")</f>
        <v>Vin</v>
      </c>
      <c r="H295" s="14" t="str">
        <f>IFERROR(__xludf.DUMMYFUNCTION("""COMPUTED_VALUE"""),"Offline &amp;")</f>
        <v>Offline &amp;</v>
      </c>
      <c r="I295" s="14">
        <f>IFERROR(__xludf.DUMMYFUNCTION("""COMPUTED_VALUE"""),2.0221128E7)</f>
        <v>20221128</v>
      </c>
      <c r="J295" s="14" t="str">
        <f>IFERROR(__xludf.DUMMYFUNCTION("""COMPUTED_VALUE"""),"Items_Below_500")</f>
        <v>Items_Below_500</v>
      </c>
      <c r="K295" s="14">
        <f>IFERROR(__xludf.DUMMYFUNCTION("""COMPUTED_VALUE"""),4566.0)</f>
        <v>4566</v>
      </c>
      <c r="L295" s="14" t="str">
        <f t="shared" si="4"/>
        <v>Offline</v>
      </c>
      <c r="M295" s="14" t="str">
        <f t="shared" si="5"/>
        <v>VIN</v>
      </c>
    </row>
    <row r="296">
      <c r="A296" s="8" t="s">
        <v>126</v>
      </c>
      <c r="B296" s="13" t="s">
        <v>25</v>
      </c>
      <c r="C296" s="13">
        <v>87100.0</v>
      </c>
      <c r="D296" s="14" t="str">
        <f t="shared" si="1"/>
        <v> CHQ/OnlineDisplay/20221201/premium_tshirt/5676 </v>
      </c>
      <c r="E296" s="14" t="str">
        <f t="shared" si="2"/>
        <v>CHQ/OnlineDisplay/20221201/premium_tshirt/5676</v>
      </c>
      <c r="F296" s="14" t="str">
        <f t="shared" si="3"/>
        <v>Chq/Onlinedisplay/20221201/Premium_Tshirt/5676</v>
      </c>
      <c r="G296" s="14" t="str">
        <f>IFERROR(__xludf.DUMMYFUNCTION("split(F296,""/"")"),"Chq")</f>
        <v>Chq</v>
      </c>
      <c r="H296" s="14" t="str">
        <f>IFERROR(__xludf.DUMMYFUNCTION("""COMPUTED_VALUE"""),"Onlinedisplay")</f>
        <v>Onlinedisplay</v>
      </c>
      <c r="I296" s="14">
        <f>IFERROR(__xludf.DUMMYFUNCTION("""COMPUTED_VALUE"""),2.0221201E7)</f>
        <v>20221201</v>
      </c>
      <c r="J296" s="14" t="str">
        <f>IFERROR(__xludf.DUMMYFUNCTION("""COMPUTED_VALUE"""),"Premium_Tshirt")</f>
        <v>Premium_Tshirt</v>
      </c>
      <c r="K296" s="14">
        <f>IFERROR(__xludf.DUMMYFUNCTION("""COMPUTED_VALUE"""),5676.0)</f>
        <v>5676</v>
      </c>
      <c r="L296" s="14" t="str">
        <f t="shared" si="4"/>
        <v>Onlinedisplay</v>
      </c>
      <c r="M296" s="14" t="str">
        <f t="shared" si="5"/>
        <v>CHQ</v>
      </c>
    </row>
    <row r="297">
      <c r="A297" s="8" t="s">
        <v>127</v>
      </c>
      <c r="B297" s="13" t="s">
        <v>25</v>
      </c>
      <c r="C297" s="13">
        <v>81200.0</v>
      </c>
      <c r="D297" s="14" t="str">
        <f t="shared" si="1"/>
        <v> VfS/EmailMarketing/20221204/Sales_60%/4564 </v>
      </c>
      <c r="E297" s="14" t="str">
        <f t="shared" si="2"/>
        <v>VfS/EmailMarketing/20221204/Sales_60%/4564</v>
      </c>
      <c r="F297" s="14" t="str">
        <f t="shared" si="3"/>
        <v>Vfs/Emailmarketing/20221204/Sales_60%/4564</v>
      </c>
      <c r="G297" s="14" t="str">
        <f>IFERROR(__xludf.DUMMYFUNCTION("split(F297,""/"")"),"Vfs")</f>
        <v>Vfs</v>
      </c>
      <c r="H297" s="14" t="str">
        <f>IFERROR(__xludf.DUMMYFUNCTION("""COMPUTED_VALUE"""),"Emailmarketing")</f>
        <v>Emailmarketing</v>
      </c>
      <c r="I297" s="14">
        <f>IFERROR(__xludf.DUMMYFUNCTION("""COMPUTED_VALUE"""),2.0221204E7)</f>
        <v>20221204</v>
      </c>
      <c r="J297" s="14" t="str">
        <f>IFERROR(__xludf.DUMMYFUNCTION("""COMPUTED_VALUE"""),"Sales_60%")</f>
        <v>Sales_60%</v>
      </c>
      <c r="K297" s="14">
        <f>IFERROR(__xludf.DUMMYFUNCTION("""COMPUTED_VALUE"""),4564.0)</f>
        <v>4564</v>
      </c>
      <c r="L297" s="14" t="str">
        <f t="shared" si="4"/>
        <v>Emailmarketing</v>
      </c>
      <c r="M297" s="14" t="str">
        <f t="shared" si="5"/>
        <v>VFS</v>
      </c>
    </row>
    <row r="298">
      <c r="A298" s="8" t="s">
        <v>128</v>
      </c>
      <c r="B298" s="13" t="s">
        <v>25</v>
      </c>
      <c r="C298" s="13">
        <v>45600.0</v>
      </c>
      <c r="D298" s="14" t="str">
        <f t="shared" si="1"/>
        <v> NEFT/SocialMedia/20221207/premium_quality_shoes/4565 </v>
      </c>
      <c r="E298" s="14" t="str">
        <f t="shared" si="2"/>
        <v>NEFT/SocialMedia/20221207/premium_quality_shoes/4565</v>
      </c>
      <c r="F298" s="14" t="str">
        <f t="shared" si="3"/>
        <v>Neft/Socialmedia/20221207/Premium_Quality_Shoes/4565</v>
      </c>
      <c r="G298" s="14" t="str">
        <f>IFERROR(__xludf.DUMMYFUNCTION("split(F298,""/"")"),"Neft")</f>
        <v>Neft</v>
      </c>
      <c r="H298" s="14" t="str">
        <f>IFERROR(__xludf.DUMMYFUNCTION("""COMPUTED_VALUE"""),"Socialmedia")</f>
        <v>Socialmedia</v>
      </c>
      <c r="I298" s="14">
        <f>IFERROR(__xludf.DUMMYFUNCTION("""COMPUTED_VALUE"""),2.0221207E7)</f>
        <v>20221207</v>
      </c>
      <c r="J298" s="14" t="str">
        <f>IFERROR(__xludf.DUMMYFUNCTION("""COMPUTED_VALUE"""),"Premium_Quality_Shoes")</f>
        <v>Premium_Quality_Shoes</v>
      </c>
      <c r="K298" s="14">
        <f>IFERROR(__xludf.DUMMYFUNCTION("""COMPUTED_VALUE"""),4565.0)</f>
        <v>4565</v>
      </c>
      <c r="L298" s="14" t="str">
        <f t="shared" si="4"/>
        <v>Socialmedia</v>
      </c>
      <c r="M298" s="14" t="str">
        <f t="shared" si="5"/>
        <v>NEFT</v>
      </c>
    </row>
    <row r="299">
      <c r="A299" s="8" t="s">
        <v>129</v>
      </c>
      <c r="B299" s="13" t="s">
        <v>25</v>
      </c>
      <c r="C299" s="13">
        <v>40400.0</v>
      </c>
      <c r="D299" s="14" t="str">
        <f t="shared" si="1"/>
        <v> CHQ/Offline &amp;/20221210/items_below_500/4566 </v>
      </c>
      <c r="E299" s="14" t="str">
        <f t="shared" si="2"/>
        <v>CHQ/Offline &amp;/20221210/items_below_500/4566</v>
      </c>
      <c r="F299" s="14" t="str">
        <f t="shared" si="3"/>
        <v>Chq/Offline &amp;/20221210/Items_Below_500/4566</v>
      </c>
      <c r="G299" s="14" t="str">
        <f>IFERROR(__xludf.DUMMYFUNCTION("split(F299,""/"")"),"Chq")</f>
        <v>Chq</v>
      </c>
      <c r="H299" s="14" t="str">
        <f>IFERROR(__xludf.DUMMYFUNCTION("""COMPUTED_VALUE"""),"Offline &amp;")</f>
        <v>Offline &amp;</v>
      </c>
      <c r="I299" s="14">
        <f>IFERROR(__xludf.DUMMYFUNCTION("""COMPUTED_VALUE"""),2.022121E7)</f>
        <v>20221210</v>
      </c>
      <c r="J299" s="14" t="str">
        <f>IFERROR(__xludf.DUMMYFUNCTION("""COMPUTED_VALUE"""),"Items_Below_500")</f>
        <v>Items_Below_500</v>
      </c>
      <c r="K299" s="14">
        <f>IFERROR(__xludf.DUMMYFUNCTION("""COMPUTED_VALUE"""),4566.0)</f>
        <v>4566</v>
      </c>
      <c r="L299" s="14" t="str">
        <f t="shared" si="4"/>
        <v>Offline</v>
      </c>
      <c r="M299" s="14" t="str">
        <f t="shared" si="5"/>
        <v>CHQ</v>
      </c>
    </row>
    <row r="300">
      <c r="A300" s="8" t="s">
        <v>130</v>
      </c>
      <c r="B300" s="13" t="s">
        <v>25</v>
      </c>
      <c r="C300" s="13">
        <v>47300.0</v>
      </c>
      <c r="D300" s="14" t="str">
        <f t="shared" si="1"/>
        <v> VfS/AffiliateLink/20221213/buy_one_get_one/3455 </v>
      </c>
      <c r="E300" s="14" t="str">
        <f t="shared" si="2"/>
        <v>VfS/AffiliateLink/20221213/buy_one_get_one/3455</v>
      </c>
      <c r="F300" s="14" t="str">
        <f t="shared" si="3"/>
        <v>Vfs/Affiliatelink/20221213/Buy_One_Get_One/3455</v>
      </c>
      <c r="G300" s="14" t="str">
        <f>IFERROR(__xludf.DUMMYFUNCTION("split(F300,""/"")"),"Vfs")</f>
        <v>Vfs</v>
      </c>
      <c r="H300" s="14" t="str">
        <f>IFERROR(__xludf.DUMMYFUNCTION("""COMPUTED_VALUE"""),"Affiliatelink")</f>
        <v>Affiliatelink</v>
      </c>
      <c r="I300" s="14">
        <f>IFERROR(__xludf.DUMMYFUNCTION("""COMPUTED_VALUE"""),2.0221213E7)</f>
        <v>20221213</v>
      </c>
      <c r="J300" s="14" t="str">
        <f>IFERROR(__xludf.DUMMYFUNCTION("""COMPUTED_VALUE"""),"Buy_One_Get_One")</f>
        <v>Buy_One_Get_One</v>
      </c>
      <c r="K300" s="14">
        <f>IFERROR(__xludf.DUMMYFUNCTION("""COMPUTED_VALUE"""),3455.0)</f>
        <v>3455</v>
      </c>
      <c r="L300" s="14" t="str">
        <f t="shared" si="4"/>
        <v>Affiliatelink</v>
      </c>
      <c r="M300" s="14" t="str">
        <f t="shared" si="5"/>
        <v>VFS</v>
      </c>
    </row>
    <row r="301">
      <c r="A301" s="8" t="s">
        <v>131</v>
      </c>
      <c r="B301" s="13" t="s">
        <v>25</v>
      </c>
      <c r="C301" s="13">
        <v>112400.0</v>
      </c>
      <c r="D301" s="14" t="str">
        <f t="shared" si="1"/>
        <v> VIN/SearchEngine/20221216/Jeans_under_999/5666 </v>
      </c>
      <c r="E301" s="14" t="str">
        <f t="shared" si="2"/>
        <v>VIN/SearchEngine/20221216/Jeans_under_999/5666</v>
      </c>
      <c r="F301" s="14" t="str">
        <f t="shared" si="3"/>
        <v>Vin/Searchengine/20221216/Jeans_Under_999/5666</v>
      </c>
      <c r="G301" s="14" t="str">
        <f>IFERROR(__xludf.DUMMYFUNCTION("split(F301,""/"")"),"Vin")</f>
        <v>Vin</v>
      </c>
      <c r="H301" s="14" t="str">
        <f>IFERROR(__xludf.DUMMYFUNCTION("""COMPUTED_VALUE"""),"Searchengine")</f>
        <v>Searchengine</v>
      </c>
      <c r="I301" s="14">
        <f>IFERROR(__xludf.DUMMYFUNCTION("""COMPUTED_VALUE"""),2.0221216E7)</f>
        <v>20221216</v>
      </c>
      <c r="J301" s="14" t="str">
        <f>IFERROR(__xludf.DUMMYFUNCTION("""COMPUTED_VALUE"""),"Jeans_Under_999")</f>
        <v>Jeans_Under_999</v>
      </c>
      <c r="K301" s="14">
        <f>IFERROR(__xludf.DUMMYFUNCTION("""COMPUTED_VALUE"""),5666.0)</f>
        <v>5666</v>
      </c>
      <c r="L301" s="14" t="str">
        <f t="shared" si="4"/>
        <v>Searchengine</v>
      </c>
      <c r="M301" s="14" t="str">
        <f t="shared" si="5"/>
        <v>VIN</v>
      </c>
    </row>
    <row r="302">
      <c r="A302" s="8" t="s">
        <v>132</v>
      </c>
      <c r="B302" s="13" t="s">
        <v>25</v>
      </c>
      <c r="C302" s="13">
        <v>101700.0</v>
      </c>
      <c r="D302" s="14" t="str">
        <f t="shared" si="1"/>
        <v> NEFT/OnlineDisplay/20221219/premium_tshirt/5676 </v>
      </c>
      <c r="E302" s="14" t="str">
        <f t="shared" si="2"/>
        <v>NEFT/OnlineDisplay/20221219/premium_tshirt/5676</v>
      </c>
      <c r="F302" s="14" t="str">
        <f t="shared" si="3"/>
        <v>Neft/Onlinedisplay/20221219/Premium_Tshirt/5676</v>
      </c>
      <c r="G302" s="14" t="str">
        <f>IFERROR(__xludf.DUMMYFUNCTION("split(F302,""/"")"),"Neft")</f>
        <v>Neft</v>
      </c>
      <c r="H302" s="14" t="str">
        <f>IFERROR(__xludf.DUMMYFUNCTION("""COMPUTED_VALUE"""),"Onlinedisplay")</f>
        <v>Onlinedisplay</v>
      </c>
      <c r="I302" s="14">
        <f>IFERROR(__xludf.DUMMYFUNCTION("""COMPUTED_VALUE"""),2.0221219E7)</f>
        <v>20221219</v>
      </c>
      <c r="J302" s="14" t="str">
        <f>IFERROR(__xludf.DUMMYFUNCTION("""COMPUTED_VALUE"""),"Premium_Tshirt")</f>
        <v>Premium_Tshirt</v>
      </c>
      <c r="K302" s="14">
        <f>IFERROR(__xludf.DUMMYFUNCTION("""COMPUTED_VALUE"""),5676.0)</f>
        <v>5676</v>
      </c>
      <c r="L302" s="14" t="str">
        <f t="shared" si="4"/>
        <v>Onlinedisplay</v>
      </c>
      <c r="M302" s="14" t="str">
        <f t="shared" si="5"/>
        <v>NEFT</v>
      </c>
    </row>
    <row r="303">
      <c r="A303" s="8" t="s">
        <v>133</v>
      </c>
      <c r="B303" s="13" t="s">
        <v>25</v>
      </c>
      <c r="C303" s="13">
        <v>79200.0</v>
      </c>
      <c r="D303" s="14" t="str">
        <f t="shared" si="1"/>
        <v> CHQ/EmailMarketing &amp;/20221222/Sales_60%/4564 </v>
      </c>
      <c r="E303" s="14" t="str">
        <f t="shared" si="2"/>
        <v>CHQ/EmailMarketing &amp;/20221222/Sales_60%/4564</v>
      </c>
      <c r="F303" s="14" t="str">
        <f t="shared" si="3"/>
        <v>Chq/Emailmarketing &amp;/20221222/Sales_60%/4564</v>
      </c>
      <c r="G303" s="14" t="str">
        <f>IFERROR(__xludf.DUMMYFUNCTION("split(F303,""/"")"),"Chq")</f>
        <v>Chq</v>
      </c>
      <c r="H303" s="14" t="str">
        <f>IFERROR(__xludf.DUMMYFUNCTION("""COMPUTED_VALUE"""),"Emailmarketing &amp;")</f>
        <v>Emailmarketing &amp;</v>
      </c>
      <c r="I303" s="14">
        <f>IFERROR(__xludf.DUMMYFUNCTION("""COMPUTED_VALUE"""),2.0221222E7)</f>
        <v>20221222</v>
      </c>
      <c r="J303" s="14" t="str">
        <f>IFERROR(__xludf.DUMMYFUNCTION("""COMPUTED_VALUE"""),"Sales_60%")</f>
        <v>Sales_60%</v>
      </c>
      <c r="K303" s="14">
        <f>IFERROR(__xludf.DUMMYFUNCTION("""COMPUTED_VALUE"""),4564.0)</f>
        <v>4564</v>
      </c>
      <c r="L303" s="14" t="str">
        <f t="shared" si="4"/>
        <v>Emailmarketing</v>
      </c>
      <c r="M303" s="14" t="str">
        <f t="shared" si="5"/>
        <v>CHQ</v>
      </c>
    </row>
    <row r="304">
      <c r="A304" s="8" t="s">
        <v>134</v>
      </c>
      <c r="B304" s="13" t="s">
        <v>25</v>
      </c>
      <c r="C304" s="13">
        <v>56100.0</v>
      </c>
      <c r="D304" s="14" t="str">
        <f t="shared" si="1"/>
        <v> VfS/SocialMedia/20221225/premium_quality_shoes/4565 </v>
      </c>
      <c r="E304" s="14" t="str">
        <f t="shared" si="2"/>
        <v>VfS/SocialMedia/20221225/premium_quality_shoes/4565</v>
      </c>
      <c r="F304" s="14" t="str">
        <f t="shared" si="3"/>
        <v>Vfs/Socialmedia/20221225/Premium_Quality_Shoes/4565</v>
      </c>
      <c r="G304" s="14" t="str">
        <f>IFERROR(__xludf.DUMMYFUNCTION("split(F304,""/"")"),"Vfs")</f>
        <v>Vfs</v>
      </c>
      <c r="H304" s="14" t="str">
        <f>IFERROR(__xludf.DUMMYFUNCTION("""COMPUTED_VALUE"""),"Socialmedia")</f>
        <v>Socialmedia</v>
      </c>
      <c r="I304" s="14">
        <f>IFERROR(__xludf.DUMMYFUNCTION("""COMPUTED_VALUE"""),2.0221225E7)</f>
        <v>20221225</v>
      </c>
      <c r="J304" s="14" t="str">
        <f>IFERROR(__xludf.DUMMYFUNCTION("""COMPUTED_VALUE"""),"Premium_Quality_Shoes")</f>
        <v>Premium_Quality_Shoes</v>
      </c>
      <c r="K304" s="14">
        <f>IFERROR(__xludf.DUMMYFUNCTION("""COMPUTED_VALUE"""),4565.0)</f>
        <v>4565</v>
      </c>
      <c r="L304" s="14" t="str">
        <f t="shared" si="4"/>
        <v>Socialmedia</v>
      </c>
      <c r="M304" s="14" t="str">
        <f t="shared" si="5"/>
        <v>VFS</v>
      </c>
    </row>
    <row r="305">
      <c r="A305" s="8" t="s">
        <v>135</v>
      </c>
      <c r="B305" s="13" t="s">
        <v>25</v>
      </c>
      <c r="C305" s="13">
        <v>73400.0</v>
      </c>
      <c r="D305" s="14" t="str">
        <f t="shared" si="1"/>
        <v> VIN/OfflINe &amp;/20221228/items_below_500/4566 </v>
      </c>
      <c r="E305" s="14" t="str">
        <f t="shared" si="2"/>
        <v>VIN/OfflINe &amp;/20221228/items_below_500/4566</v>
      </c>
      <c r="F305" s="14" t="str">
        <f t="shared" si="3"/>
        <v>Vin/Offline &amp;/20221228/Items_Below_500/4566</v>
      </c>
      <c r="G305" s="14" t="str">
        <f>IFERROR(__xludf.DUMMYFUNCTION("split(F305,""/"")"),"Vin")</f>
        <v>Vin</v>
      </c>
      <c r="H305" s="14" t="str">
        <f>IFERROR(__xludf.DUMMYFUNCTION("""COMPUTED_VALUE"""),"Offline &amp;")</f>
        <v>Offline &amp;</v>
      </c>
      <c r="I305" s="14">
        <f>IFERROR(__xludf.DUMMYFUNCTION("""COMPUTED_VALUE"""),2.0221228E7)</f>
        <v>20221228</v>
      </c>
      <c r="J305" s="14" t="str">
        <f>IFERROR(__xludf.DUMMYFUNCTION("""COMPUTED_VALUE"""),"Items_Below_500")</f>
        <v>Items_Below_500</v>
      </c>
      <c r="K305" s="14">
        <f>IFERROR(__xludf.DUMMYFUNCTION("""COMPUTED_VALUE"""),4566.0)</f>
        <v>4566</v>
      </c>
      <c r="L305" s="14" t="str">
        <f t="shared" si="4"/>
        <v>Offline</v>
      </c>
      <c r="M305" s="14" t="str">
        <f t="shared" si="5"/>
        <v>VIN</v>
      </c>
    </row>
    <row r="306">
      <c r="A306" s="8" t="s">
        <v>136</v>
      </c>
      <c r="B306" s="13" t="s">
        <v>11</v>
      </c>
      <c r="C306" s="8">
        <v>10600.0</v>
      </c>
      <c r="D306" s="14" t="str">
        <f t="shared" si="1"/>
        <v> CHQ/OnlineDisplay/20221001/premium_tshirt/5676 </v>
      </c>
      <c r="E306" s="14" t="str">
        <f t="shared" si="2"/>
        <v>CHQ/OnlineDisplay/20221001/premium_tshirt/5676</v>
      </c>
      <c r="F306" s="14" t="str">
        <f t="shared" si="3"/>
        <v>Chq/Onlinedisplay/20221001/Premium_Tshirt/5676</v>
      </c>
      <c r="G306" s="14" t="str">
        <f>IFERROR(__xludf.DUMMYFUNCTION("split(F306,""/"")"),"Chq")</f>
        <v>Chq</v>
      </c>
      <c r="H306" s="14" t="str">
        <f>IFERROR(__xludf.DUMMYFUNCTION("""COMPUTED_VALUE"""),"Onlinedisplay")</f>
        <v>Onlinedisplay</v>
      </c>
      <c r="I306" s="14">
        <f>IFERROR(__xludf.DUMMYFUNCTION("""COMPUTED_VALUE"""),2.0221001E7)</f>
        <v>20221001</v>
      </c>
      <c r="J306" s="14" t="str">
        <f>IFERROR(__xludf.DUMMYFUNCTION("""COMPUTED_VALUE"""),"Premium_Tshirt")</f>
        <v>Premium_Tshirt</v>
      </c>
      <c r="K306" s="14">
        <f>IFERROR(__xludf.DUMMYFUNCTION("""COMPUTED_VALUE"""),5676.0)</f>
        <v>5676</v>
      </c>
      <c r="L306" s="14" t="str">
        <f t="shared" si="4"/>
        <v>Onlinedisplay</v>
      </c>
      <c r="M306" s="14" t="str">
        <f t="shared" si="5"/>
        <v>CHQ</v>
      </c>
    </row>
    <row r="307">
      <c r="A307" s="8" t="s">
        <v>137</v>
      </c>
      <c r="B307" s="13" t="s">
        <v>11</v>
      </c>
      <c r="C307" s="13">
        <v>45500.0</v>
      </c>
      <c r="D307" s="14" t="str">
        <f t="shared" si="1"/>
        <v> VfS/EmailMarketing/20221004/Sales_60%/4564 </v>
      </c>
      <c r="E307" s="14" t="str">
        <f t="shared" si="2"/>
        <v>VfS/EmailMarketing/20221004/Sales_60%/4564</v>
      </c>
      <c r="F307" s="14" t="str">
        <f t="shared" si="3"/>
        <v>Vfs/Emailmarketing/20221004/Sales_60%/4564</v>
      </c>
      <c r="G307" s="14" t="str">
        <f>IFERROR(__xludf.DUMMYFUNCTION("split(F307,""/"")"),"Vfs")</f>
        <v>Vfs</v>
      </c>
      <c r="H307" s="14" t="str">
        <f>IFERROR(__xludf.DUMMYFUNCTION("""COMPUTED_VALUE"""),"Emailmarketing")</f>
        <v>Emailmarketing</v>
      </c>
      <c r="I307" s="14">
        <f>IFERROR(__xludf.DUMMYFUNCTION("""COMPUTED_VALUE"""),2.0221004E7)</f>
        <v>20221004</v>
      </c>
      <c r="J307" s="14" t="str">
        <f>IFERROR(__xludf.DUMMYFUNCTION("""COMPUTED_VALUE"""),"Sales_60%")</f>
        <v>Sales_60%</v>
      </c>
      <c r="K307" s="14">
        <f>IFERROR(__xludf.DUMMYFUNCTION("""COMPUTED_VALUE"""),4564.0)</f>
        <v>4564</v>
      </c>
      <c r="L307" s="14" t="str">
        <f t="shared" si="4"/>
        <v>Emailmarketing</v>
      </c>
      <c r="M307" s="14" t="str">
        <f t="shared" si="5"/>
        <v>VFS</v>
      </c>
    </row>
    <row r="308">
      <c r="A308" s="8" t="s">
        <v>138</v>
      </c>
      <c r="B308" s="13" t="s">
        <v>11</v>
      </c>
      <c r="C308" s="13">
        <v>92100.0</v>
      </c>
      <c r="D308" s="14" t="str">
        <f t="shared" si="1"/>
        <v> NEFT/SocialMedia/20221007/premium_quality_shoes/4565 </v>
      </c>
      <c r="E308" s="14" t="str">
        <f t="shared" si="2"/>
        <v>NEFT/SocialMedia/20221007/premium_quality_shoes/4565</v>
      </c>
      <c r="F308" s="14" t="str">
        <f t="shared" si="3"/>
        <v>Neft/Socialmedia/20221007/Premium_Quality_Shoes/4565</v>
      </c>
      <c r="G308" s="14" t="str">
        <f>IFERROR(__xludf.DUMMYFUNCTION("split(F308,""/"")"),"Neft")</f>
        <v>Neft</v>
      </c>
      <c r="H308" s="14" t="str">
        <f>IFERROR(__xludf.DUMMYFUNCTION("""COMPUTED_VALUE"""),"Socialmedia")</f>
        <v>Socialmedia</v>
      </c>
      <c r="I308" s="14">
        <f>IFERROR(__xludf.DUMMYFUNCTION("""COMPUTED_VALUE"""),2.0221007E7)</f>
        <v>20221007</v>
      </c>
      <c r="J308" s="14" t="str">
        <f>IFERROR(__xludf.DUMMYFUNCTION("""COMPUTED_VALUE"""),"Premium_Quality_Shoes")</f>
        <v>Premium_Quality_Shoes</v>
      </c>
      <c r="K308" s="14">
        <f>IFERROR(__xludf.DUMMYFUNCTION("""COMPUTED_VALUE"""),4565.0)</f>
        <v>4565</v>
      </c>
      <c r="L308" s="14" t="str">
        <f t="shared" si="4"/>
        <v>Socialmedia</v>
      </c>
      <c r="M308" s="14" t="str">
        <f t="shared" si="5"/>
        <v>NEFT</v>
      </c>
    </row>
    <row r="309">
      <c r="A309" s="8" t="s">
        <v>139</v>
      </c>
      <c r="B309" s="13" t="s">
        <v>11</v>
      </c>
      <c r="C309" s="13">
        <v>42200.0</v>
      </c>
      <c r="D309" s="14" t="str">
        <f t="shared" si="1"/>
        <v> CHQ/Offline &amp;/20221010/items_below_500/4566 </v>
      </c>
      <c r="E309" s="14" t="str">
        <f t="shared" si="2"/>
        <v>CHQ/Offline &amp;/20221010/items_below_500/4566</v>
      </c>
      <c r="F309" s="14" t="str">
        <f t="shared" si="3"/>
        <v>Chq/Offline &amp;/20221010/Items_Below_500/4566</v>
      </c>
      <c r="G309" s="14" t="str">
        <f>IFERROR(__xludf.DUMMYFUNCTION("split(F309,""/"")"),"Chq")</f>
        <v>Chq</v>
      </c>
      <c r="H309" s="14" t="str">
        <f>IFERROR(__xludf.DUMMYFUNCTION("""COMPUTED_VALUE"""),"Offline &amp;")</f>
        <v>Offline &amp;</v>
      </c>
      <c r="I309" s="14">
        <f>IFERROR(__xludf.DUMMYFUNCTION("""COMPUTED_VALUE"""),2.022101E7)</f>
        <v>20221010</v>
      </c>
      <c r="J309" s="14" t="str">
        <f>IFERROR(__xludf.DUMMYFUNCTION("""COMPUTED_VALUE"""),"Items_Below_500")</f>
        <v>Items_Below_500</v>
      </c>
      <c r="K309" s="14">
        <f>IFERROR(__xludf.DUMMYFUNCTION("""COMPUTED_VALUE"""),4566.0)</f>
        <v>4566</v>
      </c>
      <c r="L309" s="14" t="str">
        <f t="shared" si="4"/>
        <v>Offline</v>
      </c>
      <c r="M309" s="14" t="str">
        <f t="shared" si="5"/>
        <v>CHQ</v>
      </c>
    </row>
    <row r="310">
      <c r="A310" s="8" t="s">
        <v>156</v>
      </c>
      <c r="B310" s="13" t="s">
        <v>11</v>
      </c>
      <c r="C310" s="13">
        <v>95000.0</v>
      </c>
      <c r="D310" s="14" t="str">
        <f t="shared" si="1"/>
        <v> VfS/AffiliateLink/20221013/buy_one_get_one/3455 </v>
      </c>
      <c r="E310" s="14" t="str">
        <f t="shared" si="2"/>
        <v>VfS/AffiliateLink/20221013/buy_one_get_one/3455</v>
      </c>
      <c r="F310" s="14" t="str">
        <f t="shared" si="3"/>
        <v>Vfs/Affiliatelink/20221013/Buy_One_Get_One/3455</v>
      </c>
      <c r="G310" s="14" t="str">
        <f>IFERROR(__xludf.DUMMYFUNCTION("split(F310,""/"")"),"Vfs")</f>
        <v>Vfs</v>
      </c>
      <c r="H310" s="14" t="str">
        <f>IFERROR(__xludf.DUMMYFUNCTION("""COMPUTED_VALUE"""),"Affiliatelink")</f>
        <v>Affiliatelink</v>
      </c>
      <c r="I310" s="14">
        <f>IFERROR(__xludf.DUMMYFUNCTION("""COMPUTED_VALUE"""),2.0221013E7)</f>
        <v>20221013</v>
      </c>
      <c r="J310" s="14" t="str">
        <f>IFERROR(__xludf.DUMMYFUNCTION("""COMPUTED_VALUE"""),"Buy_One_Get_One")</f>
        <v>Buy_One_Get_One</v>
      </c>
      <c r="K310" s="14">
        <f>IFERROR(__xludf.DUMMYFUNCTION("""COMPUTED_VALUE"""),3455.0)</f>
        <v>3455</v>
      </c>
      <c r="L310" s="14" t="str">
        <f t="shared" si="4"/>
        <v>Affiliatelink</v>
      </c>
      <c r="M310" s="14" t="str">
        <f t="shared" si="5"/>
        <v>VFS</v>
      </c>
    </row>
    <row r="311">
      <c r="A311" s="8" t="s">
        <v>141</v>
      </c>
      <c r="B311" s="13" t="s">
        <v>11</v>
      </c>
      <c r="C311" s="13">
        <v>91800.0</v>
      </c>
      <c r="D311" s="14" t="str">
        <f t="shared" si="1"/>
        <v> VIN/SearchEngine/20221016/Jeans_under_999/5666 </v>
      </c>
      <c r="E311" s="14" t="str">
        <f t="shared" si="2"/>
        <v>VIN/SearchEngine/20221016/Jeans_under_999/5666</v>
      </c>
      <c r="F311" s="14" t="str">
        <f t="shared" si="3"/>
        <v>Vin/Searchengine/20221016/Jeans_Under_999/5666</v>
      </c>
      <c r="G311" s="14" t="str">
        <f>IFERROR(__xludf.DUMMYFUNCTION("split(F311,""/"")"),"Vin")</f>
        <v>Vin</v>
      </c>
      <c r="H311" s="14" t="str">
        <f>IFERROR(__xludf.DUMMYFUNCTION("""COMPUTED_VALUE"""),"Searchengine")</f>
        <v>Searchengine</v>
      </c>
      <c r="I311" s="14">
        <f>IFERROR(__xludf.DUMMYFUNCTION("""COMPUTED_VALUE"""),2.0221016E7)</f>
        <v>20221016</v>
      </c>
      <c r="J311" s="14" t="str">
        <f>IFERROR(__xludf.DUMMYFUNCTION("""COMPUTED_VALUE"""),"Jeans_Under_999")</f>
        <v>Jeans_Under_999</v>
      </c>
      <c r="K311" s="14">
        <f>IFERROR(__xludf.DUMMYFUNCTION("""COMPUTED_VALUE"""),5666.0)</f>
        <v>5666</v>
      </c>
      <c r="L311" s="14" t="str">
        <f t="shared" si="4"/>
        <v>Searchengine</v>
      </c>
      <c r="M311" s="14" t="str">
        <f t="shared" si="5"/>
        <v>VIN</v>
      </c>
    </row>
    <row r="312">
      <c r="A312" s="8" t="s">
        <v>142</v>
      </c>
      <c r="B312" s="13" t="s">
        <v>11</v>
      </c>
      <c r="C312" s="8">
        <v>11700.0</v>
      </c>
      <c r="D312" s="14" t="str">
        <f t="shared" si="1"/>
        <v> NEFT/OnlineDisplay/20221019/premium_tshirt/5676 </v>
      </c>
      <c r="E312" s="14" t="str">
        <f t="shared" si="2"/>
        <v>NEFT/OnlineDisplay/20221019/premium_tshirt/5676</v>
      </c>
      <c r="F312" s="14" t="str">
        <f t="shared" si="3"/>
        <v>Neft/Onlinedisplay/20221019/Premium_Tshirt/5676</v>
      </c>
      <c r="G312" s="14" t="str">
        <f>IFERROR(__xludf.DUMMYFUNCTION("split(F312,""/"")"),"Neft")</f>
        <v>Neft</v>
      </c>
      <c r="H312" s="14" t="str">
        <f>IFERROR(__xludf.DUMMYFUNCTION("""COMPUTED_VALUE"""),"Onlinedisplay")</f>
        <v>Onlinedisplay</v>
      </c>
      <c r="I312" s="14">
        <f>IFERROR(__xludf.DUMMYFUNCTION("""COMPUTED_VALUE"""),2.0221019E7)</f>
        <v>20221019</v>
      </c>
      <c r="J312" s="14" t="str">
        <f>IFERROR(__xludf.DUMMYFUNCTION("""COMPUTED_VALUE"""),"Premium_Tshirt")</f>
        <v>Premium_Tshirt</v>
      </c>
      <c r="K312" s="14">
        <f>IFERROR(__xludf.DUMMYFUNCTION("""COMPUTED_VALUE"""),5676.0)</f>
        <v>5676</v>
      </c>
      <c r="L312" s="14" t="str">
        <f t="shared" si="4"/>
        <v>Onlinedisplay</v>
      </c>
      <c r="M312" s="14" t="str">
        <f t="shared" si="5"/>
        <v>NEFT</v>
      </c>
    </row>
    <row r="313">
      <c r="A313" s="8" t="s">
        <v>143</v>
      </c>
      <c r="B313" s="13" t="s">
        <v>11</v>
      </c>
      <c r="C313" s="13">
        <v>65700.0</v>
      </c>
      <c r="D313" s="14" t="str">
        <f t="shared" si="1"/>
        <v> CHQ/EmailMarketing &amp;/20221022/Sales_60%/4564 </v>
      </c>
      <c r="E313" s="14" t="str">
        <f t="shared" si="2"/>
        <v>CHQ/EmailMarketing &amp;/20221022/Sales_60%/4564</v>
      </c>
      <c r="F313" s="14" t="str">
        <f t="shared" si="3"/>
        <v>Chq/Emailmarketing &amp;/20221022/Sales_60%/4564</v>
      </c>
      <c r="G313" s="14" t="str">
        <f>IFERROR(__xludf.DUMMYFUNCTION("split(F313,""/"")"),"Chq")</f>
        <v>Chq</v>
      </c>
      <c r="H313" s="14" t="str">
        <f>IFERROR(__xludf.DUMMYFUNCTION("""COMPUTED_VALUE"""),"Emailmarketing &amp;")</f>
        <v>Emailmarketing &amp;</v>
      </c>
      <c r="I313" s="14">
        <f>IFERROR(__xludf.DUMMYFUNCTION("""COMPUTED_VALUE"""),2.0221022E7)</f>
        <v>20221022</v>
      </c>
      <c r="J313" s="14" t="str">
        <f>IFERROR(__xludf.DUMMYFUNCTION("""COMPUTED_VALUE"""),"Sales_60%")</f>
        <v>Sales_60%</v>
      </c>
      <c r="K313" s="14">
        <f>IFERROR(__xludf.DUMMYFUNCTION("""COMPUTED_VALUE"""),4564.0)</f>
        <v>4564</v>
      </c>
      <c r="L313" s="14" t="str">
        <f t="shared" si="4"/>
        <v>Emailmarketing</v>
      </c>
      <c r="M313" s="14" t="str">
        <f t="shared" si="5"/>
        <v>CHQ</v>
      </c>
    </row>
    <row r="314">
      <c r="A314" s="8" t="s">
        <v>144</v>
      </c>
      <c r="B314" s="13" t="s">
        <v>11</v>
      </c>
      <c r="C314" s="13">
        <v>109300.0</v>
      </c>
      <c r="D314" s="14" t="str">
        <f t="shared" si="1"/>
        <v> VfS/SocialMedia/20221025/premium_quality_shoes/4565 </v>
      </c>
      <c r="E314" s="14" t="str">
        <f t="shared" si="2"/>
        <v>VfS/SocialMedia/20221025/premium_quality_shoes/4565</v>
      </c>
      <c r="F314" s="14" t="str">
        <f t="shared" si="3"/>
        <v>Vfs/Socialmedia/20221025/Premium_Quality_Shoes/4565</v>
      </c>
      <c r="G314" s="14" t="str">
        <f>IFERROR(__xludf.DUMMYFUNCTION("split(F314,""/"")"),"Vfs")</f>
        <v>Vfs</v>
      </c>
      <c r="H314" s="14" t="str">
        <f>IFERROR(__xludf.DUMMYFUNCTION("""COMPUTED_VALUE"""),"Socialmedia")</f>
        <v>Socialmedia</v>
      </c>
      <c r="I314" s="14">
        <f>IFERROR(__xludf.DUMMYFUNCTION("""COMPUTED_VALUE"""),2.0221025E7)</f>
        <v>20221025</v>
      </c>
      <c r="J314" s="14" t="str">
        <f>IFERROR(__xludf.DUMMYFUNCTION("""COMPUTED_VALUE"""),"Premium_Quality_Shoes")</f>
        <v>Premium_Quality_Shoes</v>
      </c>
      <c r="K314" s="14">
        <f>IFERROR(__xludf.DUMMYFUNCTION("""COMPUTED_VALUE"""),4565.0)</f>
        <v>4565</v>
      </c>
      <c r="L314" s="14" t="str">
        <f t="shared" si="4"/>
        <v>Socialmedia</v>
      </c>
      <c r="M314" s="14" t="str">
        <f t="shared" si="5"/>
        <v>VFS</v>
      </c>
    </row>
    <row r="315">
      <c r="A315" s="8" t="s">
        <v>145</v>
      </c>
      <c r="B315" s="13" t="s">
        <v>11</v>
      </c>
      <c r="C315" s="13">
        <v>87000.0</v>
      </c>
      <c r="D315" s="14" t="str">
        <f t="shared" si="1"/>
        <v> VIN/OfflINe &amp;/20221028/items_below_500/4566 </v>
      </c>
      <c r="E315" s="14" t="str">
        <f t="shared" si="2"/>
        <v>VIN/OfflINe &amp;/20221028/items_below_500/4566</v>
      </c>
      <c r="F315" s="14" t="str">
        <f t="shared" si="3"/>
        <v>Vin/Offline &amp;/20221028/Items_Below_500/4566</v>
      </c>
      <c r="G315" s="14" t="str">
        <f>IFERROR(__xludf.DUMMYFUNCTION("split(F315,""/"")"),"Vin")</f>
        <v>Vin</v>
      </c>
      <c r="H315" s="14" t="str">
        <f>IFERROR(__xludf.DUMMYFUNCTION("""COMPUTED_VALUE"""),"Offline &amp;")</f>
        <v>Offline &amp;</v>
      </c>
      <c r="I315" s="14">
        <f>IFERROR(__xludf.DUMMYFUNCTION("""COMPUTED_VALUE"""),2.0221028E7)</f>
        <v>20221028</v>
      </c>
      <c r="J315" s="14" t="str">
        <f>IFERROR(__xludf.DUMMYFUNCTION("""COMPUTED_VALUE"""),"Items_Below_500")</f>
        <v>Items_Below_500</v>
      </c>
      <c r="K315" s="14">
        <f>IFERROR(__xludf.DUMMYFUNCTION("""COMPUTED_VALUE"""),4566.0)</f>
        <v>4566</v>
      </c>
      <c r="L315" s="14" t="str">
        <f t="shared" si="4"/>
        <v>Offline</v>
      </c>
      <c r="M315" s="14" t="str">
        <f t="shared" si="5"/>
        <v>VIN</v>
      </c>
    </row>
    <row r="316">
      <c r="A316" s="8" t="s">
        <v>146</v>
      </c>
      <c r="B316" s="13" t="s">
        <v>24</v>
      </c>
      <c r="C316" s="13">
        <v>57600.0</v>
      </c>
      <c r="D316" s="14" t="str">
        <f t="shared" si="1"/>
        <v> CHQ/OnlineDisplay/20221101/premium_tshirt/5676 </v>
      </c>
      <c r="E316" s="14" t="str">
        <f t="shared" si="2"/>
        <v>CHQ/OnlineDisplay/20221101/premium_tshirt/5676</v>
      </c>
      <c r="F316" s="14" t="str">
        <f t="shared" si="3"/>
        <v>Chq/Onlinedisplay/20221101/Premium_Tshirt/5676</v>
      </c>
      <c r="G316" s="14" t="str">
        <f>IFERROR(__xludf.DUMMYFUNCTION("split(F316,""/"")"),"Chq")</f>
        <v>Chq</v>
      </c>
      <c r="H316" s="14" t="str">
        <f>IFERROR(__xludf.DUMMYFUNCTION("""COMPUTED_VALUE"""),"Onlinedisplay")</f>
        <v>Onlinedisplay</v>
      </c>
      <c r="I316" s="14">
        <f>IFERROR(__xludf.DUMMYFUNCTION("""COMPUTED_VALUE"""),2.0221101E7)</f>
        <v>20221101</v>
      </c>
      <c r="J316" s="14" t="str">
        <f>IFERROR(__xludf.DUMMYFUNCTION("""COMPUTED_VALUE"""),"Premium_Tshirt")</f>
        <v>Premium_Tshirt</v>
      </c>
      <c r="K316" s="14">
        <f>IFERROR(__xludf.DUMMYFUNCTION("""COMPUTED_VALUE"""),5676.0)</f>
        <v>5676</v>
      </c>
      <c r="L316" s="14" t="str">
        <f t="shared" si="4"/>
        <v>Onlinedisplay</v>
      </c>
      <c r="M316" s="14" t="str">
        <f t="shared" si="5"/>
        <v>CHQ</v>
      </c>
    </row>
    <row r="317">
      <c r="A317" s="8" t="s">
        <v>147</v>
      </c>
      <c r="B317" s="13" t="s">
        <v>24</v>
      </c>
      <c r="C317" s="13">
        <v>81600.0</v>
      </c>
      <c r="D317" s="14" t="str">
        <f t="shared" si="1"/>
        <v> VfS/EmailMarketing/20221104/Sales_60%/4564 </v>
      </c>
      <c r="E317" s="14" t="str">
        <f t="shared" si="2"/>
        <v>VfS/EmailMarketing/20221104/Sales_60%/4564</v>
      </c>
      <c r="F317" s="14" t="str">
        <f t="shared" si="3"/>
        <v>Vfs/Emailmarketing/20221104/Sales_60%/4564</v>
      </c>
      <c r="G317" s="14" t="str">
        <f>IFERROR(__xludf.DUMMYFUNCTION("split(F317,""/"")"),"Vfs")</f>
        <v>Vfs</v>
      </c>
      <c r="H317" s="14" t="str">
        <f>IFERROR(__xludf.DUMMYFUNCTION("""COMPUTED_VALUE"""),"Emailmarketing")</f>
        <v>Emailmarketing</v>
      </c>
      <c r="I317" s="14">
        <f>IFERROR(__xludf.DUMMYFUNCTION("""COMPUTED_VALUE"""),2.0221104E7)</f>
        <v>20221104</v>
      </c>
      <c r="J317" s="14" t="str">
        <f>IFERROR(__xludf.DUMMYFUNCTION("""COMPUTED_VALUE"""),"Sales_60%")</f>
        <v>Sales_60%</v>
      </c>
      <c r="K317" s="14">
        <f>IFERROR(__xludf.DUMMYFUNCTION("""COMPUTED_VALUE"""),4564.0)</f>
        <v>4564</v>
      </c>
      <c r="L317" s="14" t="str">
        <f t="shared" si="4"/>
        <v>Emailmarketing</v>
      </c>
      <c r="M317" s="14" t="str">
        <f t="shared" si="5"/>
        <v>VFS</v>
      </c>
    </row>
    <row r="318">
      <c r="A318" s="8" t="s">
        <v>148</v>
      </c>
      <c r="B318" s="13" t="s">
        <v>24</v>
      </c>
      <c r="C318" s="13">
        <v>96300.0</v>
      </c>
      <c r="D318" s="14" t="str">
        <f t="shared" si="1"/>
        <v> NEFT/SocialMedia/20221107/premium_quality_shoes/4565 </v>
      </c>
      <c r="E318" s="14" t="str">
        <f t="shared" si="2"/>
        <v>NEFT/SocialMedia/20221107/premium_quality_shoes/4565</v>
      </c>
      <c r="F318" s="14" t="str">
        <f t="shared" si="3"/>
        <v>Neft/Socialmedia/20221107/Premium_Quality_Shoes/4565</v>
      </c>
      <c r="G318" s="14" t="str">
        <f>IFERROR(__xludf.DUMMYFUNCTION("split(F318,""/"")"),"Neft")</f>
        <v>Neft</v>
      </c>
      <c r="H318" s="14" t="str">
        <f>IFERROR(__xludf.DUMMYFUNCTION("""COMPUTED_VALUE"""),"Socialmedia")</f>
        <v>Socialmedia</v>
      </c>
      <c r="I318" s="14">
        <f>IFERROR(__xludf.DUMMYFUNCTION("""COMPUTED_VALUE"""),2.0221107E7)</f>
        <v>20221107</v>
      </c>
      <c r="J318" s="14" t="str">
        <f>IFERROR(__xludf.DUMMYFUNCTION("""COMPUTED_VALUE"""),"Premium_Quality_Shoes")</f>
        <v>Premium_Quality_Shoes</v>
      </c>
      <c r="K318" s="14">
        <f>IFERROR(__xludf.DUMMYFUNCTION("""COMPUTED_VALUE"""),4565.0)</f>
        <v>4565</v>
      </c>
      <c r="L318" s="14" t="str">
        <f t="shared" si="4"/>
        <v>Socialmedia</v>
      </c>
      <c r="M318" s="14" t="str">
        <f t="shared" si="5"/>
        <v>NEFT</v>
      </c>
    </row>
    <row r="319">
      <c r="A319" s="8" t="s">
        <v>149</v>
      </c>
      <c r="B319" s="13" t="s">
        <v>24</v>
      </c>
      <c r="C319" s="13">
        <v>43400.0</v>
      </c>
      <c r="D319" s="14" t="str">
        <f t="shared" si="1"/>
        <v> CHQ/Offline &amp;/20221110/items_below_500/4566 </v>
      </c>
      <c r="E319" s="14" t="str">
        <f t="shared" si="2"/>
        <v>CHQ/Offline &amp;/20221110/items_below_500/4566</v>
      </c>
      <c r="F319" s="14" t="str">
        <f t="shared" si="3"/>
        <v>Chq/Offline &amp;/20221110/Items_Below_500/4566</v>
      </c>
      <c r="G319" s="14" t="str">
        <f>IFERROR(__xludf.DUMMYFUNCTION("split(F319,""/"")"),"Chq")</f>
        <v>Chq</v>
      </c>
      <c r="H319" s="14" t="str">
        <f>IFERROR(__xludf.DUMMYFUNCTION("""COMPUTED_VALUE"""),"Offline &amp;")</f>
        <v>Offline &amp;</v>
      </c>
      <c r="I319" s="14">
        <f>IFERROR(__xludf.DUMMYFUNCTION("""COMPUTED_VALUE"""),2.022111E7)</f>
        <v>20221110</v>
      </c>
      <c r="J319" s="14" t="str">
        <f>IFERROR(__xludf.DUMMYFUNCTION("""COMPUTED_VALUE"""),"Items_Below_500")</f>
        <v>Items_Below_500</v>
      </c>
      <c r="K319" s="14">
        <f>IFERROR(__xludf.DUMMYFUNCTION("""COMPUTED_VALUE"""),4566.0)</f>
        <v>4566</v>
      </c>
      <c r="L319" s="14" t="str">
        <f t="shared" si="4"/>
        <v>Offline</v>
      </c>
      <c r="M319" s="14" t="str">
        <f t="shared" si="5"/>
        <v>CHQ</v>
      </c>
    </row>
    <row r="320">
      <c r="A320" s="8" t="s">
        <v>150</v>
      </c>
      <c r="B320" s="13" t="s">
        <v>24</v>
      </c>
      <c r="C320" s="13">
        <v>77800.0</v>
      </c>
      <c r="D320" s="14" t="str">
        <f t="shared" si="1"/>
        <v> VfS/AffiliateLink/20221113/buy_one_get_one/3455 </v>
      </c>
      <c r="E320" s="14" t="str">
        <f t="shared" si="2"/>
        <v>VfS/AffiliateLink/20221113/buy_one_get_one/3455</v>
      </c>
      <c r="F320" s="14" t="str">
        <f t="shared" si="3"/>
        <v>Vfs/Affiliatelink/20221113/Buy_One_Get_One/3455</v>
      </c>
      <c r="G320" s="14" t="str">
        <f>IFERROR(__xludf.DUMMYFUNCTION("split(F320,""/"")"),"Vfs")</f>
        <v>Vfs</v>
      </c>
      <c r="H320" s="14" t="str">
        <f>IFERROR(__xludf.DUMMYFUNCTION("""COMPUTED_VALUE"""),"Affiliatelink")</f>
        <v>Affiliatelink</v>
      </c>
      <c r="I320" s="14">
        <f>IFERROR(__xludf.DUMMYFUNCTION("""COMPUTED_VALUE"""),2.0221113E7)</f>
        <v>20221113</v>
      </c>
      <c r="J320" s="14" t="str">
        <f>IFERROR(__xludf.DUMMYFUNCTION("""COMPUTED_VALUE"""),"Buy_One_Get_One")</f>
        <v>Buy_One_Get_One</v>
      </c>
      <c r="K320" s="14">
        <f>IFERROR(__xludf.DUMMYFUNCTION("""COMPUTED_VALUE"""),3455.0)</f>
        <v>3455</v>
      </c>
      <c r="L320" s="14" t="str">
        <f t="shared" si="4"/>
        <v>Affiliatelink</v>
      </c>
      <c r="M320" s="14" t="str">
        <f t="shared" si="5"/>
        <v>VFS</v>
      </c>
    </row>
    <row r="321">
      <c r="A321" s="8" t="s">
        <v>151</v>
      </c>
      <c r="B321" s="13" t="s">
        <v>24</v>
      </c>
      <c r="C321" s="13">
        <v>98300.0</v>
      </c>
      <c r="D321" s="14" t="str">
        <f t="shared" si="1"/>
        <v> VIN/SearchEngine/20221116/Jeans_under_999/5666 </v>
      </c>
      <c r="E321" s="14" t="str">
        <f t="shared" si="2"/>
        <v>VIN/SearchEngine/20221116/Jeans_under_999/5666</v>
      </c>
      <c r="F321" s="14" t="str">
        <f t="shared" si="3"/>
        <v>Vin/Searchengine/20221116/Jeans_Under_999/5666</v>
      </c>
      <c r="G321" s="14" t="str">
        <f>IFERROR(__xludf.DUMMYFUNCTION("split(F321,""/"")"),"Vin")</f>
        <v>Vin</v>
      </c>
      <c r="H321" s="14" t="str">
        <f>IFERROR(__xludf.DUMMYFUNCTION("""COMPUTED_VALUE"""),"Searchengine")</f>
        <v>Searchengine</v>
      </c>
      <c r="I321" s="14">
        <f>IFERROR(__xludf.DUMMYFUNCTION("""COMPUTED_VALUE"""),2.0221116E7)</f>
        <v>20221116</v>
      </c>
      <c r="J321" s="14" t="str">
        <f>IFERROR(__xludf.DUMMYFUNCTION("""COMPUTED_VALUE"""),"Jeans_Under_999")</f>
        <v>Jeans_Under_999</v>
      </c>
      <c r="K321" s="14">
        <f>IFERROR(__xludf.DUMMYFUNCTION("""COMPUTED_VALUE"""),5666.0)</f>
        <v>5666</v>
      </c>
      <c r="L321" s="14" t="str">
        <f t="shared" si="4"/>
        <v>Searchengine</v>
      </c>
      <c r="M321" s="14" t="str">
        <f t="shared" si="5"/>
        <v>VIN</v>
      </c>
    </row>
    <row r="322">
      <c r="A322" s="8" t="s">
        <v>152</v>
      </c>
      <c r="B322" s="13" t="s">
        <v>24</v>
      </c>
      <c r="C322" s="13">
        <v>53300.0</v>
      </c>
      <c r="D322" s="14" t="str">
        <f t="shared" si="1"/>
        <v> NEFT/OnlineDisplay/20221119/premium_tshirt/5676 </v>
      </c>
      <c r="E322" s="14" t="str">
        <f t="shared" si="2"/>
        <v>NEFT/OnlineDisplay/20221119/premium_tshirt/5676</v>
      </c>
      <c r="F322" s="14" t="str">
        <f t="shared" si="3"/>
        <v>Neft/Onlinedisplay/20221119/Premium_Tshirt/5676</v>
      </c>
      <c r="G322" s="14" t="str">
        <f>IFERROR(__xludf.DUMMYFUNCTION("split(F322,""/"")"),"Neft")</f>
        <v>Neft</v>
      </c>
      <c r="H322" s="14" t="str">
        <f>IFERROR(__xludf.DUMMYFUNCTION("""COMPUTED_VALUE"""),"Onlinedisplay")</f>
        <v>Onlinedisplay</v>
      </c>
      <c r="I322" s="14">
        <f>IFERROR(__xludf.DUMMYFUNCTION("""COMPUTED_VALUE"""),2.0221119E7)</f>
        <v>20221119</v>
      </c>
      <c r="J322" s="14" t="str">
        <f>IFERROR(__xludf.DUMMYFUNCTION("""COMPUTED_VALUE"""),"Premium_Tshirt")</f>
        <v>Premium_Tshirt</v>
      </c>
      <c r="K322" s="14">
        <f>IFERROR(__xludf.DUMMYFUNCTION("""COMPUTED_VALUE"""),5676.0)</f>
        <v>5676</v>
      </c>
      <c r="L322" s="14" t="str">
        <f t="shared" si="4"/>
        <v>Onlinedisplay</v>
      </c>
      <c r="M322" s="14" t="str">
        <f t="shared" si="5"/>
        <v>NEFT</v>
      </c>
    </row>
    <row r="323">
      <c r="A323" s="8" t="s">
        <v>153</v>
      </c>
      <c r="B323" s="13" t="s">
        <v>24</v>
      </c>
      <c r="C323" s="13">
        <v>52200.0</v>
      </c>
      <c r="D323" s="14" t="str">
        <f t="shared" si="1"/>
        <v> CHQ/EmailMarketing &amp;/20221122/Sales_60%/4564 </v>
      </c>
      <c r="E323" s="14" t="str">
        <f t="shared" si="2"/>
        <v>CHQ/EmailMarketing &amp;/20221122/Sales_60%/4564</v>
      </c>
      <c r="F323" s="14" t="str">
        <f t="shared" si="3"/>
        <v>Chq/Emailmarketing &amp;/20221122/Sales_60%/4564</v>
      </c>
      <c r="G323" s="14" t="str">
        <f>IFERROR(__xludf.DUMMYFUNCTION("split(F323,""/"")"),"Chq")</f>
        <v>Chq</v>
      </c>
      <c r="H323" s="14" t="str">
        <f>IFERROR(__xludf.DUMMYFUNCTION("""COMPUTED_VALUE"""),"Emailmarketing &amp;")</f>
        <v>Emailmarketing &amp;</v>
      </c>
      <c r="I323" s="14">
        <f>IFERROR(__xludf.DUMMYFUNCTION("""COMPUTED_VALUE"""),2.0221122E7)</f>
        <v>20221122</v>
      </c>
      <c r="J323" s="14" t="str">
        <f>IFERROR(__xludf.DUMMYFUNCTION("""COMPUTED_VALUE"""),"Sales_60%")</f>
        <v>Sales_60%</v>
      </c>
      <c r="K323" s="14">
        <f>IFERROR(__xludf.DUMMYFUNCTION("""COMPUTED_VALUE"""),4564.0)</f>
        <v>4564</v>
      </c>
      <c r="L323" s="14" t="str">
        <f t="shared" si="4"/>
        <v>Emailmarketing</v>
      </c>
      <c r="M323" s="14" t="str">
        <f t="shared" si="5"/>
        <v>CHQ</v>
      </c>
    </row>
    <row r="324">
      <c r="A324" s="8" t="s">
        <v>154</v>
      </c>
      <c r="B324" s="13" t="s">
        <v>24</v>
      </c>
      <c r="C324" s="8">
        <v>12620.0</v>
      </c>
      <c r="D324" s="14" t="str">
        <f t="shared" si="1"/>
        <v> VfS/SocialMedia/20221125/premium_quality_shoes/4565 </v>
      </c>
      <c r="E324" s="14" t="str">
        <f t="shared" si="2"/>
        <v>VfS/SocialMedia/20221125/premium_quality_shoes/4565</v>
      </c>
      <c r="F324" s="14" t="str">
        <f t="shared" si="3"/>
        <v>Vfs/Socialmedia/20221125/Premium_Quality_Shoes/4565</v>
      </c>
      <c r="G324" s="14" t="str">
        <f>IFERROR(__xludf.DUMMYFUNCTION("split(F324,""/"")"),"Vfs")</f>
        <v>Vfs</v>
      </c>
      <c r="H324" s="14" t="str">
        <f>IFERROR(__xludf.DUMMYFUNCTION("""COMPUTED_VALUE"""),"Socialmedia")</f>
        <v>Socialmedia</v>
      </c>
      <c r="I324" s="14">
        <f>IFERROR(__xludf.DUMMYFUNCTION("""COMPUTED_VALUE"""),2.0221125E7)</f>
        <v>20221125</v>
      </c>
      <c r="J324" s="14" t="str">
        <f>IFERROR(__xludf.DUMMYFUNCTION("""COMPUTED_VALUE"""),"Premium_Quality_Shoes")</f>
        <v>Premium_Quality_Shoes</v>
      </c>
      <c r="K324" s="14">
        <f>IFERROR(__xludf.DUMMYFUNCTION("""COMPUTED_VALUE"""),4565.0)</f>
        <v>4565</v>
      </c>
      <c r="L324" s="14" t="str">
        <f t="shared" si="4"/>
        <v>Socialmedia</v>
      </c>
      <c r="M324" s="14" t="str">
        <f t="shared" si="5"/>
        <v>VFS</v>
      </c>
    </row>
    <row r="325">
      <c r="A325" s="8" t="s">
        <v>155</v>
      </c>
      <c r="B325" s="13" t="s">
        <v>24</v>
      </c>
      <c r="C325" s="8">
        <v>12580.0</v>
      </c>
      <c r="D325" s="14" t="str">
        <f t="shared" si="1"/>
        <v> VIN/OfflINe &amp;/20221128/items_below_500/4566 </v>
      </c>
      <c r="E325" s="14" t="str">
        <f t="shared" si="2"/>
        <v>VIN/OfflINe &amp;/20221128/items_below_500/4566</v>
      </c>
      <c r="F325" s="14" t="str">
        <f t="shared" si="3"/>
        <v>Vin/Offline &amp;/20221128/Items_Below_500/4566</v>
      </c>
      <c r="G325" s="14" t="str">
        <f>IFERROR(__xludf.DUMMYFUNCTION("split(F325,""/"")"),"Vin")</f>
        <v>Vin</v>
      </c>
      <c r="H325" s="14" t="str">
        <f>IFERROR(__xludf.DUMMYFUNCTION("""COMPUTED_VALUE"""),"Offline &amp;")</f>
        <v>Offline &amp;</v>
      </c>
      <c r="I325" s="14">
        <f>IFERROR(__xludf.DUMMYFUNCTION("""COMPUTED_VALUE"""),2.0221128E7)</f>
        <v>20221128</v>
      </c>
      <c r="J325" s="14" t="str">
        <f>IFERROR(__xludf.DUMMYFUNCTION("""COMPUTED_VALUE"""),"Items_Below_500")</f>
        <v>Items_Below_500</v>
      </c>
      <c r="K325" s="14">
        <f>IFERROR(__xludf.DUMMYFUNCTION("""COMPUTED_VALUE"""),4566.0)</f>
        <v>4566</v>
      </c>
      <c r="L325" s="14" t="str">
        <f t="shared" si="4"/>
        <v>Offline</v>
      </c>
      <c r="M325" s="14" t="str">
        <f t="shared" si="5"/>
        <v>VIN</v>
      </c>
    </row>
    <row r="326">
      <c r="A326" s="8" t="s">
        <v>126</v>
      </c>
      <c r="B326" s="13" t="s">
        <v>25</v>
      </c>
      <c r="C326" s="13">
        <v>39600.0</v>
      </c>
      <c r="D326" s="14" t="str">
        <f t="shared" si="1"/>
        <v> CHQ/OnlineDisplay/20221201/premium_tshirt/5676 </v>
      </c>
      <c r="E326" s="14" t="str">
        <f t="shared" si="2"/>
        <v>CHQ/OnlineDisplay/20221201/premium_tshirt/5676</v>
      </c>
      <c r="F326" s="14" t="str">
        <f t="shared" si="3"/>
        <v>Chq/Onlinedisplay/20221201/Premium_Tshirt/5676</v>
      </c>
      <c r="G326" s="14" t="str">
        <f>IFERROR(__xludf.DUMMYFUNCTION("split(F326,""/"")"),"Chq")</f>
        <v>Chq</v>
      </c>
      <c r="H326" s="14" t="str">
        <f>IFERROR(__xludf.DUMMYFUNCTION("""COMPUTED_VALUE"""),"Onlinedisplay")</f>
        <v>Onlinedisplay</v>
      </c>
      <c r="I326" s="14">
        <f>IFERROR(__xludf.DUMMYFUNCTION("""COMPUTED_VALUE"""),2.0221201E7)</f>
        <v>20221201</v>
      </c>
      <c r="J326" s="14" t="str">
        <f>IFERROR(__xludf.DUMMYFUNCTION("""COMPUTED_VALUE"""),"Premium_Tshirt")</f>
        <v>Premium_Tshirt</v>
      </c>
      <c r="K326" s="14">
        <f>IFERROR(__xludf.DUMMYFUNCTION("""COMPUTED_VALUE"""),5676.0)</f>
        <v>5676</v>
      </c>
      <c r="L326" s="14" t="str">
        <f t="shared" si="4"/>
        <v>Onlinedisplay</v>
      </c>
      <c r="M326" s="14" t="str">
        <f t="shared" si="5"/>
        <v>CHQ</v>
      </c>
    </row>
    <row r="327">
      <c r="A327" s="8" t="s">
        <v>127</v>
      </c>
      <c r="B327" s="13" t="s">
        <v>25</v>
      </c>
      <c r="C327" s="13">
        <v>74300.0</v>
      </c>
      <c r="D327" s="14" t="str">
        <f t="shared" si="1"/>
        <v> VfS/EmailMarketing/20221204/Sales_60%/4564 </v>
      </c>
      <c r="E327" s="14" t="str">
        <f t="shared" si="2"/>
        <v>VfS/EmailMarketing/20221204/Sales_60%/4564</v>
      </c>
      <c r="F327" s="14" t="str">
        <f t="shared" si="3"/>
        <v>Vfs/Emailmarketing/20221204/Sales_60%/4564</v>
      </c>
      <c r="G327" s="14" t="str">
        <f>IFERROR(__xludf.DUMMYFUNCTION("split(F327,""/"")"),"Vfs")</f>
        <v>Vfs</v>
      </c>
      <c r="H327" s="14" t="str">
        <f>IFERROR(__xludf.DUMMYFUNCTION("""COMPUTED_VALUE"""),"Emailmarketing")</f>
        <v>Emailmarketing</v>
      </c>
      <c r="I327" s="14">
        <f>IFERROR(__xludf.DUMMYFUNCTION("""COMPUTED_VALUE"""),2.0221204E7)</f>
        <v>20221204</v>
      </c>
      <c r="J327" s="14" t="str">
        <f>IFERROR(__xludf.DUMMYFUNCTION("""COMPUTED_VALUE"""),"Sales_60%")</f>
        <v>Sales_60%</v>
      </c>
      <c r="K327" s="14">
        <f>IFERROR(__xludf.DUMMYFUNCTION("""COMPUTED_VALUE"""),4564.0)</f>
        <v>4564</v>
      </c>
      <c r="L327" s="14" t="str">
        <f t="shared" si="4"/>
        <v>Emailmarketing</v>
      </c>
      <c r="M327" s="14" t="str">
        <f t="shared" si="5"/>
        <v>VFS</v>
      </c>
    </row>
    <row r="328">
      <c r="A328" s="8" t="s">
        <v>128</v>
      </c>
      <c r="B328" s="13" t="s">
        <v>25</v>
      </c>
      <c r="C328" s="13">
        <v>59900.0</v>
      </c>
      <c r="D328" s="14" t="str">
        <f t="shared" si="1"/>
        <v> NEFT/SocialMedia/20221207/premium_quality_shoes/4565 </v>
      </c>
      <c r="E328" s="14" t="str">
        <f t="shared" si="2"/>
        <v>NEFT/SocialMedia/20221207/premium_quality_shoes/4565</v>
      </c>
      <c r="F328" s="14" t="str">
        <f t="shared" si="3"/>
        <v>Neft/Socialmedia/20221207/Premium_Quality_Shoes/4565</v>
      </c>
      <c r="G328" s="14" t="str">
        <f>IFERROR(__xludf.DUMMYFUNCTION("split(F328,""/"")"),"Neft")</f>
        <v>Neft</v>
      </c>
      <c r="H328" s="14" t="str">
        <f>IFERROR(__xludf.DUMMYFUNCTION("""COMPUTED_VALUE"""),"Socialmedia")</f>
        <v>Socialmedia</v>
      </c>
      <c r="I328" s="14">
        <f>IFERROR(__xludf.DUMMYFUNCTION("""COMPUTED_VALUE"""),2.0221207E7)</f>
        <v>20221207</v>
      </c>
      <c r="J328" s="14" t="str">
        <f>IFERROR(__xludf.DUMMYFUNCTION("""COMPUTED_VALUE"""),"Premium_Quality_Shoes")</f>
        <v>Premium_Quality_Shoes</v>
      </c>
      <c r="K328" s="14">
        <f>IFERROR(__xludf.DUMMYFUNCTION("""COMPUTED_VALUE"""),4565.0)</f>
        <v>4565</v>
      </c>
      <c r="L328" s="14" t="str">
        <f t="shared" si="4"/>
        <v>Socialmedia</v>
      </c>
      <c r="M328" s="14" t="str">
        <f t="shared" si="5"/>
        <v>NEFT</v>
      </c>
    </row>
    <row r="329">
      <c r="A329" s="8" t="s">
        <v>129</v>
      </c>
      <c r="B329" s="13" t="s">
        <v>25</v>
      </c>
      <c r="C329" s="13">
        <v>60900.0</v>
      </c>
      <c r="D329" s="14" t="str">
        <f t="shared" si="1"/>
        <v> CHQ/Offline &amp;/20221210/items_below_500/4566 </v>
      </c>
      <c r="E329" s="14" t="str">
        <f t="shared" si="2"/>
        <v>CHQ/Offline &amp;/20221210/items_below_500/4566</v>
      </c>
      <c r="F329" s="14" t="str">
        <f t="shared" si="3"/>
        <v>Chq/Offline &amp;/20221210/Items_Below_500/4566</v>
      </c>
      <c r="G329" s="14" t="str">
        <f>IFERROR(__xludf.DUMMYFUNCTION("split(F329,""/"")"),"Chq")</f>
        <v>Chq</v>
      </c>
      <c r="H329" s="14" t="str">
        <f>IFERROR(__xludf.DUMMYFUNCTION("""COMPUTED_VALUE"""),"Offline &amp;")</f>
        <v>Offline &amp;</v>
      </c>
      <c r="I329" s="14">
        <f>IFERROR(__xludf.DUMMYFUNCTION("""COMPUTED_VALUE"""),2.022121E7)</f>
        <v>20221210</v>
      </c>
      <c r="J329" s="14" t="str">
        <f>IFERROR(__xludf.DUMMYFUNCTION("""COMPUTED_VALUE"""),"Items_Below_500")</f>
        <v>Items_Below_500</v>
      </c>
      <c r="K329" s="14">
        <f>IFERROR(__xludf.DUMMYFUNCTION("""COMPUTED_VALUE"""),4566.0)</f>
        <v>4566</v>
      </c>
      <c r="L329" s="14" t="str">
        <f t="shared" si="4"/>
        <v>Offline</v>
      </c>
      <c r="M329" s="14" t="str">
        <f t="shared" si="5"/>
        <v>CHQ</v>
      </c>
    </row>
    <row r="330">
      <c r="A330" s="8" t="s">
        <v>130</v>
      </c>
      <c r="B330" s="13" t="s">
        <v>25</v>
      </c>
      <c r="C330" s="13">
        <v>47100.0</v>
      </c>
      <c r="D330" s="14" t="str">
        <f t="shared" si="1"/>
        <v> VfS/AffiliateLink/20221213/buy_one_get_one/3455 </v>
      </c>
      <c r="E330" s="14" t="str">
        <f t="shared" si="2"/>
        <v>VfS/AffiliateLink/20221213/buy_one_get_one/3455</v>
      </c>
      <c r="F330" s="14" t="str">
        <f t="shared" si="3"/>
        <v>Vfs/Affiliatelink/20221213/Buy_One_Get_One/3455</v>
      </c>
      <c r="G330" s="14" t="str">
        <f>IFERROR(__xludf.DUMMYFUNCTION("split(F330,""/"")"),"Vfs")</f>
        <v>Vfs</v>
      </c>
      <c r="H330" s="14" t="str">
        <f>IFERROR(__xludf.DUMMYFUNCTION("""COMPUTED_VALUE"""),"Affiliatelink")</f>
        <v>Affiliatelink</v>
      </c>
      <c r="I330" s="14">
        <f>IFERROR(__xludf.DUMMYFUNCTION("""COMPUTED_VALUE"""),2.0221213E7)</f>
        <v>20221213</v>
      </c>
      <c r="J330" s="14" t="str">
        <f>IFERROR(__xludf.DUMMYFUNCTION("""COMPUTED_VALUE"""),"Buy_One_Get_One")</f>
        <v>Buy_One_Get_One</v>
      </c>
      <c r="K330" s="14">
        <f>IFERROR(__xludf.DUMMYFUNCTION("""COMPUTED_VALUE"""),3455.0)</f>
        <v>3455</v>
      </c>
      <c r="L330" s="14" t="str">
        <f t="shared" si="4"/>
        <v>Affiliatelink</v>
      </c>
      <c r="M330" s="14" t="str">
        <f t="shared" si="5"/>
        <v>VFS</v>
      </c>
    </row>
    <row r="331">
      <c r="A331" s="8" t="s">
        <v>131</v>
      </c>
      <c r="B331" s="13" t="s">
        <v>25</v>
      </c>
      <c r="C331" s="13">
        <v>67600.0</v>
      </c>
      <c r="D331" s="14" t="str">
        <f t="shared" si="1"/>
        <v> VIN/SearchEngine/20221216/Jeans_under_999/5666 </v>
      </c>
      <c r="E331" s="14" t="str">
        <f t="shared" si="2"/>
        <v>VIN/SearchEngine/20221216/Jeans_under_999/5666</v>
      </c>
      <c r="F331" s="14" t="str">
        <f t="shared" si="3"/>
        <v>Vin/Searchengine/20221216/Jeans_Under_999/5666</v>
      </c>
      <c r="G331" s="14" t="str">
        <f>IFERROR(__xludf.DUMMYFUNCTION("split(F331,""/"")"),"Vin")</f>
        <v>Vin</v>
      </c>
      <c r="H331" s="14" t="str">
        <f>IFERROR(__xludf.DUMMYFUNCTION("""COMPUTED_VALUE"""),"Searchengine")</f>
        <v>Searchengine</v>
      </c>
      <c r="I331" s="14">
        <f>IFERROR(__xludf.DUMMYFUNCTION("""COMPUTED_VALUE"""),2.0221216E7)</f>
        <v>20221216</v>
      </c>
      <c r="J331" s="14" t="str">
        <f>IFERROR(__xludf.DUMMYFUNCTION("""COMPUTED_VALUE"""),"Jeans_Under_999")</f>
        <v>Jeans_Under_999</v>
      </c>
      <c r="K331" s="14">
        <f>IFERROR(__xludf.DUMMYFUNCTION("""COMPUTED_VALUE"""),5666.0)</f>
        <v>5666</v>
      </c>
      <c r="L331" s="14" t="str">
        <f t="shared" si="4"/>
        <v>Searchengine</v>
      </c>
      <c r="M331" s="14" t="str">
        <f t="shared" si="5"/>
        <v>VIN</v>
      </c>
    </row>
    <row r="332">
      <c r="A332" s="8" t="s">
        <v>132</v>
      </c>
      <c r="B332" s="13" t="s">
        <v>25</v>
      </c>
      <c r="C332" s="13">
        <v>32600.0</v>
      </c>
      <c r="D332" s="14" t="str">
        <f t="shared" si="1"/>
        <v> NEFT/OnlineDisplay/20221219/premium_tshirt/5676 </v>
      </c>
      <c r="E332" s="14" t="str">
        <f t="shared" si="2"/>
        <v>NEFT/OnlineDisplay/20221219/premium_tshirt/5676</v>
      </c>
      <c r="F332" s="14" t="str">
        <f t="shared" si="3"/>
        <v>Neft/Onlinedisplay/20221219/Premium_Tshirt/5676</v>
      </c>
      <c r="G332" s="14" t="str">
        <f>IFERROR(__xludf.DUMMYFUNCTION("split(F332,""/"")"),"Neft")</f>
        <v>Neft</v>
      </c>
      <c r="H332" s="14" t="str">
        <f>IFERROR(__xludf.DUMMYFUNCTION("""COMPUTED_VALUE"""),"Onlinedisplay")</f>
        <v>Onlinedisplay</v>
      </c>
      <c r="I332" s="14">
        <f>IFERROR(__xludf.DUMMYFUNCTION("""COMPUTED_VALUE"""),2.0221219E7)</f>
        <v>20221219</v>
      </c>
      <c r="J332" s="14" t="str">
        <f>IFERROR(__xludf.DUMMYFUNCTION("""COMPUTED_VALUE"""),"Premium_Tshirt")</f>
        <v>Premium_Tshirt</v>
      </c>
      <c r="K332" s="14">
        <f>IFERROR(__xludf.DUMMYFUNCTION("""COMPUTED_VALUE"""),5676.0)</f>
        <v>5676</v>
      </c>
      <c r="L332" s="14" t="str">
        <f t="shared" si="4"/>
        <v>Onlinedisplay</v>
      </c>
      <c r="M332" s="14" t="str">
        <f t="shared" si="5"/>
        <v>NEFT</v>
      </c>
    </row>
    <row r="333">
      <c r="A333" s="8" t="s">
        <v>133</v>
      </c>
      <c r="B333" s="13" t="s">
        <v>25</v>
      </c>
      <c r="C333" s="13">
        <v>30000.0</v>
      </c>
      <c r="D333" s="14" t="str">
        <f t="shared" si="1"/>
        <v> CHQ/EmailMarketing &amp;/20221222/Sales_60%/4564 </v>
      </c>
      <c r="E333" s="14" t="str">
        <f t="shared" si="2"/>
        <v>CHQ/EmailMarketing &amp;/20221222/Sales_60%/4564</v>
      </c>
      <c r="F333" s="14" t="str">
        <f t="shared" si="3"/>
        <v>Chq/Emailmarketing &amp;/20221222/Sales_60%/4564</v>
      </c>
      <c r="G333" s="14" t="str">
        <f>IFERROR(__xludf.DUMMYFUNCTION("split(F333,""/"")"),"Chq")</f>
        <v>Chq</v>
      </c>
      <c r="H333" s="14" t="str">
        <f>IFERROR(__xludf.DUMMYFUNCTION("""COMPUTED_VALUE"""),"Emailmarketing &amp;")</f>
        <v>Emailmarketing &amp;</v>
      </c>
      <c r="I333" s="14">
        <f>IFERROR(__xludf.DUMMYFUNCTION("""COMPUTED_VALUE"""),2.0221222E7)</f>
        <v>20221222</v>
      </c>
      <c r="J333" s="14" t="str">
        <f>IFERROR(__xludf.DUMMYFUNCTION("""COMPUTED_VALUE"""),"Sales_60%")</f>
        <v>Sales_60%</v>
      </c>
      <c r="K333" s="14">
        <f>IFERROR(__xludf.DUMMYFUNCTION("""COMPUTED_VALUE"""),4564.0)</f>
        <v>4564</v>
      </c>
      <c r="L333" s="14" t="str">
        <f t="shared" si="4"/>
        <v>Emailmarketing</v>
      </c>
      <c r="M333" s="14" t="str">
        <f t="shared" si="5"/>
        <v>CHQ</v>
      </c>
    </row>
    <row r="334">
      <c r="A334" s="8" t="s">
        <v>134</v>
      </c>
      <c r="B334" s="13" t="s">
        <v>25</v>
      </c>
      <c r="C334" s="13">
        <v>32100.0</v>
      </c>
      <c r="D334" s="14" t="str">
        <f t="shared" si="1"/>
        <v> VfS/SocialMedia/20221225/premium_quality_shoes/4565 </v>
      </c>
      <c r="E334" s="14" t="str">
        <f t="shared" si="2"/>
        <v>VfS/SocialMedia/20221225/premium_quality_shoes/4565</v>
      </c>
      <c r="F334" s="14" t="str">
        <f t="shared" si="3"/>
        <v>Vfs/Socialmedia/20221225/Premium_Quality_Shoes/4565</v>
      </c>
      <c r="G334" s="14" t="str">
        <f>IFERROR(__xludf.DUMMYFUNCTION("split(F334,""/"")"),"Vfs")</f>
        <v>Vfs</v>
      </c>
      <c r="H334" s="14" t="str">
        <f>IFERROR(__xludf.DUMMYFUNCTION("""COMPUTED_VALUE"""),"Socialmedia")</f>
        <v>Socialmedia</v>
      </c>
      <c r="I334" s="14">
        <f>IFERROR(__xludf.DUMMYFUNCTION("""COMPUTED_VALUE"""),2.0221225E7)</f>
        <v>20221225</v>
      </c>
      <c r="J334" s="14" t="str">
        <f>IFERROR(__xludf.DUMMYFUNCTION("""COMPUTED_VALUE"""),"Premium_Quality_Shoes")</f>
        <v>Premium_Quality_Shoes</v>
      </c>
      <c r="K334" s="14">
        <f>IFERROR(__xludf.DUMMYFUNCTION("""COMPUTED_VALUE"""),4565.0)</f>
        <v>4565</v>
      </c>
      <c r="L334" s="14" t="str">
        <f t="shared" si="4"/>
        <v>Socialmedia</v>
      </c>
      <c r="M334" s="14" t="str">
        <f t="shared" si="5"/>
        <v>VFS</v>
      </c>
    </row>
    <row r="335">
      <c r="A335" s="8" t="s">
        <v>135</v>
      </c>
      <c r="B335" s="13" t="s">
        <v>25</v>
      </c>
      <c r="C335" s="13">
        <v>68300.0</v>
      </c>
      <c r="D335" s="14" t="str">
        <f t="shared" si="1"/>
        <v> VIN/OfflINe &amp;/20221228/items_below_500/4566 </v>
      </c>
      <c r="E335" s="14" t="str">
        <f t="shared" si="2"/>
        <v>VIN/OfflINe &amp;/20221228/items_below_500/4566</v>
      </c>
      <c r="F335" s="14" t="str">
        <f t="shared" si="3"/>
        <v>Vin/Offline &amp;/20221228/Items_Below_500/4566</v>
      </c>
      <c r="G335" s="14" t="str">
        <f>IFERROR(__xludf.DUMMYFUNCTION("split(F335,""/"")"),"Vin")</f>
        <v>Vin</v>
      </c>
      <c r="H335" s="14" t="str">
        <f>IFERROR(__xludf.DUMMYFUNCTION("""COMPUTED_VALUE"""),"Offline &amp;")</f>
        <v>Offline &amp;</v>
      </c>
      <c r="I335" s="14">
        <f>IFERROR(__xludf.DUMMYFUNCTION("""COMPUTED_VALUE"""),2.0221228E7)</f>
        <v>20221228</v>
      </c>
      <c r="J335" s="14" t="str">
        <f>IFERROR(__xludf.DUMMYFUNCTION("""COMPUTED_VALUE"""),"Items_Below_500")</f>
        <v>Items_Below_500</v>
      </c>
      <c r="K335" s="14">
        <f>IFERROR(__xludf.DUMMYFUNCTION("""COMPUTED_VALUE"""),4566.0)</f>
        <v>4566</v>
      </c>
      <c r="L335" s="14" t="str">
        <f t="shared" si="4"/>
        <v>Offline</v>
      </c>
      <c r="M335" s="14" t="str">
        <f t="shared" si="5"/>
        <v>VIN</v>
      </c>
    </row>
    <row r="336">
      <c r="A336" s="8" t="s">
        <v>136</v>
      </c>
      <c r="B336" s="13" t="s">
        <v>11</v>
      </c>
      <c r="C336" s="13">
        <v>47800.0</v>
      </c>
      <c r="D336" s="14" t="str">
        <f t="shared" si="1"/>
        <v> CHQ/OnlineDisplay/20221001/premium_tshirt/5676 </v>
      </c>
      <c r="E336" s="14" t="str">
        <f t="shared" si="2"/>
        <v>CHQ/OnlineDisplay/20221001/premium_tshirt/5676</v>
      </c>
      <c r="F336" s="14" t="str">
        <f t="shared" si="3"/>
        <v>Chq/Onlinedisplay/20221001/Premium_Tshirt/5676</v>
      </c>
      <c r="G336" s="14" t="str">
        <f>IFERROR(__xludf.DUMMYFUNCTION("split(F336,""/"")"),"Chq")</f>
        <v>Chq</v>
      </c>
      <c r="H336" s="14" t="str">
        <f>IFERROR(__xludf.DUMMYFUNCTION("""COMPUTED_VALUE"""),"Onlinedisplay")</f>
        <v>Onlinedisplay</v>
      </c>
      <c r="I336" s="14">
        <f>IFERROR(__xludf.DUMMYFUNCTION("""COMPUTED_VALUE"""),2.0221001E7)</f>
        <v>20221001</v>
      </c>
      <c r="J336" s="14" t="str">
        <f>IFERROR(__xludf.DUMMYFUNCTION("""COMPUTED_VALUE"""),"Premium_Tshirt")</f>
        <v>Premium_Tshirt</v>
      </c>
      <c r="K336" s="14">
        <f>IFERROR(__xludf.DUMMYFUNCTION("""COMPUTED_VALUE"""),5676.0)</f>
        <v>5676</v>
      </c>
      <c r="L336" s="14" t="str">
        <f t="shared" si="4"/>
        <v>Onlinedisplay</v>
      </c>
      <c r="M336" s="14" t="str">
        <f t="shared" si="5"/>
        <v>CHQ</v>
      </c>
    </row>
    <row r="337">
      <c r="A337" s="8" t="s">
        <v>137</v>
      </c>
      <c r="B337" s="13" t="s">
        <v>11</v>
      </c>
      <c r="C337" s="13">
        <v>60000.0</v>
      </c>
      <c r="D337" s="14" t="str">
        <f t="shared" si="1"/>
        <v> VfS/EmailMarketing/20221004/Sales_60%/4564 </v>
      </c>
      <c r="E337" s="14" t="str">
        <f t="shared" si="2"/>
        <v>VfS/EmailMarketing/20221004/Sales_60%/4564</v>
      </c>
      <c r="F337" s="14" t="str">
        <f t="shared" si="3"/>
        <v>Vfs/Emailmarketing/20221004/Sales_60%/4564</v>
      </c>
      <c r="G337" s="14" t="str">
        <f>IFERROR(__xludf.DUMMYFUNCTION("split(F337,""/"")"),"Vfs")</f>
        <v>Vfs</v>
      </c>
      <c r="H337" s="14" t="str">
        <f>IFERROR(__xludf.DUMMYFUNCTION("""COMPUTED_VALUE"""),"Emailmarketing")</f>
        <v>Emailmarketing</v>
      </c>
      <c r="I337" s="14">
        <f>IFERROR(__xludf.DUMMYFUNCTION("""COMPUTED_VALUE"""),2.0221004E7)</f>
        <v>20221004</v>
      </c>
      <c r="J337" s="14" t="str">
        <f>IFERROR(__xludf.DUMMYFUNCTION("""COMPUTED_VALUE"""),"Sales_60%")</f>
        <v>Sales_60%</v>
      </c>
      <c r="K337" s="14">
        <f>IFERROR(__xludf.DUMMYFUNCTION("""COMPUTED_VALUE"""),4564.0)</f>
        <v>4564</v>
      </c>
      <c r="L337" s="14" t="str">
        <f t="shared" si="4"/>
        <v>Emailmarketing</v>
      </c>
      <c r="M337" s="14" t="str">
        <f t="shared" si="5"/>
        <v>VFS</v>
      </c>
    </row>
    <row r="338">
      <c r="A338" s="8" t="s">
        <v>138</v>
      </c>
      <c r="B338" s="13" t="s">
        <v>11</v>
      </c>
      <c r="C338" s="13">
        <v>58900.0</v>
      </c>
      <c r="D338" s="14" t="str">
        <f t="shared" si="1"/>
        <v> NEFT/SocialMedia/20221007/premium_quality_shoes/4565 </v>
      </c>
      <c r="E338" s="14" t="str">
        <f t="shared" si="2"/>
        <v>NEFT/SocialMedia/20221007/premium_quality_shoes/4565</v>
      </c>
      <c r="F338" s="14" t="str">
        <f t="shared" si="3"/>
        <v>Neft/Socialmedia/20221007/Premium_Quality_Shoes/4565</v>
      </c>
      <c r="G338" s="14" t="str">
        <f>IFERROR(__xludf.DUMMYFUNCTION("split(F338,""/"")"),"Neft")</f>
        <v>Neft</v>
      </c>
      <c r="H338" s="14" t="str">
        <f>IFERROR(__xludf.DUMMYFUNCTION("""COMPUTED_VALUE"""),"Socialmedia")</f>
        <v>Socialmedia</v>
      </c>
      <c r="I338" s="14">
        <f>IFERROR(__xludf.DUMMYFUNCTION("""COMPUTED_VALUE"""),2.0221007E7)</f>
        <v>20221007</v>
      </c>
      <c r="J338" s="14" t="str">
        <f>IFERROR(__xludf.DUMMYFUNCTION("""COMPUTED_VALUE"""),"Premium_Quality_Shoes")</f>
        <v>Premium_Quality_Shoes</v>
      </c>
      <c r="K338" s="14">
        <f>IFERROR(__xludf.DUMMYFUNCTION("""COMPUTED_VALUE"""),4565.0)</f>
        <v>4565</v>
      </c>
      <c r="L338" s="14" t="str">
        <f t="shared" si="4"/>
        <v>Socialmedia</v>
      </c>
      <c r="M338" s="14" t="str">
        <f t="shared" si="5"/>
        <v>NEFT</v>
      </c>
    </row>
    <row r="339">
      <c r="A339" s="8" t="s">
        <v>139</v>
      </c>
      <c r="B339" s="13" t="s">
        <v>11</v>
      </c>
      <c r="C339" s="13">
        <v>92100.0</v>
      </c>
      <c r="D339" s="14" t="str">
        <f t="shared" si="1"/>
        <v> CHQ/Offline &amp;/20221010/items_below_500/4566 </v>
      </c>
      <c r="E339" s="14" t="str">
        <f t="shared" si="2"/>
        <v>CHQ/Offline &amp;/20221010/items_below_500/4566</v>
      </c>
      <c r="F339" s="14" t="str">
        <f t="shared" si="3"/>
        <v>Chq/Offline &amp;/20221010/Items_Below_500/4566</v>
      </c>
      <c r="G339" s="14" t="str">
        <f>IFERROR(__xludf.DUMMYFUNCTION("split(F339,""/"")"),"Chq")</f>
        <v>Chq</v>
      </c>
      <c r="H339" s="14" t="str">
        <f>IFERROR(__xludf.DUMMYFUNCTION("""COMPUTED_VALUE"""),"Offline &amp;")</f>
        <v>Offline &amp;</v>
      </c>
      <c r="I339" s="14">
        <f>IFERROR(__xludf.DUMMYFUNCTION("""COMPUTED_VALUE"""),2.022101E7)</f>
        <v>20221010</v>
      </c>
      <c r="J339" s="14" t="str">
        <f>IFERROR(__xludf.DUMMYFUNCTION("""COMPUTED_VALUE"""),"Items_Below_500")</f>
        <v>Items_Below_500</v>
      </c>
      <c r="K339" s="14">
        <f>IFERROR(__xludf.DUMMYFUNCTION("""COMPUTED_VALUE"""),4566.0)</f>
        <v>4566</v>
      </c>
      <c r="L339" s="14" t="str">
        <f t="shared" si="4"/>
        <v>Offline</v>
      </c>
      <c r="M339" s="14" t="str">
        <f t="shared" si="5"/>
        <v>CHQ</v>
      </c>
    </row>
    <row r="340">
      <c r="A340" s="8" t="s">
        <v>156</v>
      </c>
      <c r="B340" s="13" t="s">
        <v>11</v>
      </c>
      <c r="C340" s="13">
        <v>85700.0</v>
      </c>
      <c r="D340" s="14" t="str">
        <f t="shared" si="1"/>
        <v> VfS/AffiliateLink/20221013/buy_one_get_one/3455 </v>
      </c>
      <c r="E340" s="14" t="str">
        <f t="shared" si="2"/>
        <v>VfS/AffiliateLink/20221013/buy_one_get_one/3455</v>
      </c>
      <c r="F340" s="14" t="str">
        <f t="shared" si="3"/>
        <v>Vfs/Affiliatelink/20221013/Buy_One_Get_One/3455</v>
      </c>
      <c r="G340" s="14" t="str">
        <f>IFERROR(__xludf.DUMMYFUNCTION("split(F340,""/"")"),"Vfs")</f>
        <v>Vfs</v>
      </c>
      <c r="H340" s="14" t="str">
        <f>IFERROR(__xludf.DUMMYFUNCTION("""COMPUTED_VALUE"""),"Affiliatelink")</f>
        <v>Affiliatelink</v>
      </c>
      <c r="I340" s="14">
        <f>IFERROR(__xludf.DUMMYFUNCTION("""COMPUTED_VALUE"""),2.0221013E7)</f>
        <v>20221013</v>
      </c>
      <c r="J340" s="14" t="str">
        <f>IFERROR(__xludf.DUMMYFUNCTION("""COMPUTED_VALUE"""),"Buy_One_Get_One")</f>
        <v>Buy_One_Get_One</v>
      </c>
      <c r="K340" s="14">
        <f>IFERROR(__xludf.DUMMYFUNCTION("""COMPUTED_VALUE"""),3455.0)</f>
        <v>3455</v>
      </c>
      <c r="L340" s="14" t="str">
        <f t="shared" si="4"/>
        <v>Affiliatelink</v>
      </c>
      <c r="M340" s="14" t="str">
        <f t="shared" si="5"/>
        <v>VFS</v>
      </c>
    </row>
    <row r="341">
      <c r="A341" s="8" t="s">
        <v>141</v>
      </c>
      <c r="B341" s="13" t="s">
        <v>11</v>
      </c>
      <c r="C341" s="13">
        <v>78200.0</v>
      </c>
      <c r="D341" s="14" t="str">
        <f t="shared" si="1"/>
        <v> VIN/SearchEngine/20221016/Jeans_under_999/5666 </v>
      </c>
      <c r="E341" s="14" t="str">
        <f t="shared" si="2"/>
        <v>VIN/SearchEngine/20221016/Jeans_under_999/5666</v>
      </c>
      <c r="F341" s="14" t="str">
        <f t="shared" si="3"/>
        <v>Vin/Searchengine/20221016/Jeans_Under_999/5666</v>
      </c>
      <c r="G341" s="14" t="str">
        <f>IFERROR(__xludf.DUMMYFUNCTION("split(F341,""/"")"),"Vin")</f>
        <v>Vin</v>
      </c>
      <c r="H341" s="14" t="str">
        <f>IFERROR(__xludf.DUMMYFUNCTION("""COMPUTED_VALUE"""),"Searchengine")</f>
        <v>Searchengine</v>
      </c>
      <c r="I341" s="14">
        <f>IFERROR(__xludf.DUMMYFUNCTION("""COMPUTED_VALUE"""),2.0221016E7)</f>
        <v>20221016</v>
      </c>
      <c r="J341" s="14" t="str">
        <f>IFERROR(__xludf.DUMMYFUNCTION("""COMPUTED_VALUE"""),"Jeans_Under_999")</f>
        <v>Jeans_Under_999</v>
      </c>
      <c r="K341" s="14">
        <f>IFERROR(__xludf.DUMMYFUNCTION("""COMPUTED_VALUE"""),5666.0)</f>
        <v>5666</v>
      </c>
      <c r="L341" s="14" t="str">
        <f t="shared" si="4"/>
        <v>Searchengine</v>
      </c>
      <c r="M341" s="14" t="str">
        <f t="shared" si="5"/>
        <v>VIN</v>
      </c>
    </row>
    <row r="342">
      <c r="A342" s="8" t="s">
        <v>142</v>
      </c>
      <c r="B342" s="13" t="s">
        <v>11</v>
      </c>
      <c r="C342" s="13">
        <v>64800.0</v>
      </c>
      <c r="D342" s="14" t="str">
        <f t="shared" si="1"/>
        <v> NEFT/OnlineDisplay/20221019/premium_tshirt/5676 </v>
      </c>
      <c r="E342" s="14" t="str">
        <f t="shared" si="2"/>
        <v>NEFT/OnlineDisplay/20221019/premium_tshirt/5676</v>
      </c>
      <c r="F342" s="14" t="str">
        <f t="shared" si="3"/>
        <v>Neft/Onlinedisplay/20221019/Premium_Tshirt/5676</v>
      </c>
      <c r="G342" s="14" t="str">
        <f>IFERROR(__xludf.DUMMYFUNCTION("split(F342,""/"")"),"Neft")</f>
        <v>Neft</v>
      </c>
      <c r="H342" s="14" t="str">
        <f>IFERROR(__xludf.DUMMYFUNCTION("""COMPUTED_VALUE"""),"Onlinedisplay")</f>
        <v>Onlinedisplay</v>
      </c>
      <c r="I342" s="14">
        <f>IFERROR(__xludf.DUMMYFUNCTION("""COMPUTED_VALUE"""),2.0221019E7)</f>
        <v>20221019</v>
      </c>
      <c r="J342" s="14" t="str">
        <f>IFERROR(__xludf.DUMMYFUNCTION("""COMPUTED_VALUE"""),"Premium_Tshirt")</f>
        <v>Premium_Tshirt</v>
      </c>
      <c r="K342" s="14">
        <f>IFERROR(__xludf.DUMMYFUNCTION("""COMPUTED_VALUE"""),5676.0)</f>
        <v>5676</v>
      </c>
      <c r="L342" s="14" t="str">
        <f t="shared" si="4"/>
        <v>Onlinedisplay</v>
      </c>
      <c r="M342" s="14" t="str">
        <f t="shared" si="5"/>
        <v>NEFT</v>
      </c>
    </row>
    <row r="343">
      <c r="A343" s="8" t="s">
        <v>143</v>
      </c>
      <c r="B343" s="13" t="s">
        <v>11</v>
      </c>
      <c r="C343" s="13">
        <v>79000.0</v>
      </c>
      <c r="D343" s="14" t="str">
        <f t="shared" si="1"/>
        <v> CHQ/EmailMarketing &amp;/20221022/Sales_60%/4564 </v>
      </c>
      <c r="E343" s="14" t="str">
        <f t="shared" si="2"/>
        <v>CHQ/EmailMarketing &amp;/20221022/Sales_60%/4564</v>
      </c>
      <c r="F343" s="14" t="str">
        <f t="shared" si="3"/>
        <v>Chq/Emailmarketing &amp;/20221022/Sales_60%/4564</v>
      </c>
      <c r="G343" s="14" t="str">
        <f>IFERROR(__xludf.DUMMYFUNCTION("split(F343,""/"")"),"Chq")</f>
        <v>Chq</v>
      </c>
      <c r="H343" s="14" t="str">
        <f>IFERROR(__xludf.DUMMYFUNCTION("""COMPUTED_VALUE"""),"Emailmarketing &amp;")</f>
        <v>Emailmarketing &amp;</v>
      </c>
      <c r="I343" s="14">
        <f>IFERROR(__xludf.DUMMYFUNCTION("""COMPUTED_VALUE"""),2.0221022E7)</f>
        <v>20221022</v>
      </c>
      <c r="J343" s="14" t="str">
        <f>IFERROR(__xludf.DUMMYFUNCTION("""COMPUTED_VALUE"""),"Sales_60%")</f>
        <v>Sales_60%</v>
      </c>
      <c r="K343" s="14">
        <f>IFERROR(__xludf.DUMMYFUNCTION("""COMPUTED_VALUE"""),4564.0)</f>
        <v>4564</v>
      </c>
      <c r="L343" s="14" t="str">
        <f t="shared" si="4"/>
        <v>Emailmarketing</v>
      </c>
      <c r="M343" s="14" t="str">
        <f t="shared" si="5"/>
        <v>CHQ</v>
      </c>
    </row>
    <row r="344">
      <c r="A344" s="8" t="s">
        <v>144</v>
      </c>
      <c r="B344" s="13" t="s">
        <v>11</v>
      </c>
      <c r="C344" s="13">
        <v>87300.0</v>
      </c>
      <c r="D344" s="14" t="str">
        <f t="shared" si="1"/>
        <v> VfS/SocialMedia/20221025/premium_quality_shoes/4565 </v>
      </c>
      <c r="E344" s="14" t="str">
        <f t="shared" si="2"/>
        <v>VfS/SocialMedia/20221025/premium_quality_shoes/4565</v>
      </c>
      <c r="F344" s="14" t="str">
        <f t="shared" si="3"/>
        <v>Vfs/Socialmedia/20221025/Premium_Quality_Shoes/4565</v>
      </c>
      <c r="G344" s="14" t="str">
        <f>IFERROR(__xludf.DUMMYFUNCTION("split(F344,""/"")"),"Vfs")</f>
        <v>Vfs</v>
      </c>
      <c r="H344" s="14" t="str">
        <f>IFERROR(__xludf.DUMMYFUNCTION("""COMPUTED_VALUE"""),"Socialmedia")</f>
        <v>Socialmedia</v>
      </c>
      <c r="I344" s="14">
        <f>IFERROR(__xludf.DUMMYFUNCTION("""COMPUTED_VALUE"""),2.0221025E7)</f>
        <v>20221025</v>
      </c>
      <c r="J344" s="14" t="str">
        <f>IFERROR(__xludf.DUMMYFUNCTION("""COMPUTED_VALUE"""),"Premium_Quality_Shoes")</f>
        <v>Premium_Quality_Shoes</v>
      </c>
      <c r="K344" s="14">
        <f>IFERROR(__xludf.DUMMYFUNCTION("""COMPUTED_VALUE"""),4565.0)</f>
        <v>4565</v>
      </c>
      <c r="L344" s="14" t="str">
        <f t="shared" si="4"/>
        <v>Socialmedia</v>
      </c>
      <c r="M344" s="14" t="str">
        <f t="shared" si="5"/>
        <v>VFS</v>
      </c>
    </row>
    <row r="345">
      <c r="A345" s="8" t="s">
        <v>145</v>
      </c>
      <c r="B345" s="13" t="s">
        <v>11</v>
      </c>
      <c r="C345" s="13">
        <v>112700.0</v>
      </c>
      <c r="D345" s="14" t="str">
        <f t="shared" si="1"/>
        <v> VIN/OfflINe &amp;/20221028/items_below_500/4566 </v>
      </c>
      <c r="E345" s="14" t="str">
        <f t="shared" si="2"/>
        <v>VIN/OfflINe &amp;/20221028/items_below_500/4566</v>
      </c>
      <c r="F345" s="14" t="str">
        <f t="shared" si="3"/>
        <v>Vin/Offline &amp;/20221028/Items_Below_500/4566</v>
      </c>
      <c r="G345" s="14" t="str">
        <f>IFERROR(__xludf.DUMMYFUNCTION("split(F345,""/"")"),"Vin")</f>
        <v>Vin</v>
      </c>
      <c r="H345" s="14" t="str">
        <f>IFERROR(__xludf.DUMMYFUNCTION("""COMPUTED_VALUE"""),"Offline &amp;")</f>
        <v>Offline &amp;</v>
      </c>
      <c r="I345" s="14">
        <f>IFERROR(__xludf.DUMMYFUNCTION("""COMPUTED_VALUE"""),2.0221028E7)</f>
        <v>20221028</v>
      </c>
      <c r="J345" s="14" t="str">
        <f>IFERROR(__xludf.DUMMYFUNCTION("""COMPUTED_VALUE"""),"Items_Below_500")</f>
        <v>Items_Below_500</v>
      </c>
      <c r="K345" s="14">
        <f>IFERROR(__xludf.DUMMYFUNCTION("""COMPUTED_VALUE"""),4566.0)</f>
        <v>4566</v>
      </c>
      <c r="L345" s="14" t="str">
        <f t="shared" si="4"/>
        <v>Offline</v>
      </c>
      <c r="M345" s="14" t="str">
        <f t="shared" si="5"/>
        <v>VIN</v>
      </c>
    </row>
    <row r="346">
      <c r="A346" s="8" t="s">
        <v>146</v>
      </c>
      <c r="B346" s="13" t="s">
        <v>24</v>
      </c>
      <c r="C346" s="8">
        <v>10550.0</v>
      </c>
      <c r="D346" s="14" t="str">
        <f t="shared" si="1"/>
        <v> CHQ/OnlineDisplay/20221101/premium_tshirt/5676 </v>
      </c>
      <c r="E346" s="14" t="str">
        <f t="shared" si="2"/>
        <v>CHQ/OnlineDisplay/20221101/premium_tshirt/5676</v>
      </c>
      <c r="F346" s="14" t="str">
        <f t="shared" si="3"/>
        <v>Chq/Onlinedisplay/20221101/Premium_Tshirt/5676</v>
      </c>
      <c r="G346" s="14" t="str">
        <f>IFERROR(__xludf.DUMMYFUNCTION("split(F346,""/"")"),"Chq")</f>
        <v>Chq</v>
      </c>
      <c r="H346" s="14" t="str">
        <f>IFERROR(__xludf.DUMMYFUNCTION("""COMPUTED_VALUE"""),"Onlinedisplay")</f>
        <v>Onlinedisplay</v>
      </c>
      <c r="I346" s="14">
        <f>IFERROR(__xludf.DUMMYFUNCTION("""COMPUTED_VALUE"""),2.0221101E7)</f>
        <v>20221101</v>
      </c>
      <c r="J346" s="14" t="str">
        <f>IFERROR(__xludf.DUMMYFUNCTION("""COMPUTED_VALUE"""),"Premium_Tshirt")</f>
        <v>Premium_Tshirt</v>
      </c>
      <c r="K346" s="14">
        <f>IFERROR(__xludf.DUMMYFUNCTION("""COMPUTED_VALUE"""),5676.0)</f>
        <v>5676</v>
      </c>
      <c r="L346" s="14" t="str">
        <f t="shared" si="4"/>
        <v>Onlinedisplay</v>
      </c>
      <c r="M346" s="14" t="str">
        <f t="shared" si="5"/>
        <v>CHQ</v>
      </c>
    </row>
    <row r="347">
      <c r="A347" s="8" t="s">
        <v>147</v>
      </c>
      <c r="B347" s="13" t="s">
        <v>24</v>
      </c>
      <c r="C347" s="13">
        <v>39800.0</v>
      </c>
      <c r="D347" s="14" t="str">
        <f t="shared" si="1"/>
        <v> VfS/EmailMarketing/20221104/Sales_60%/4564 </v>
      </c>
      <c r="E347" s="14" t="str">
        <f t="shared" si="2"/>
        <v>VfS/EmailMarketing/20221104/Sales_60%/4564</v>
      </c>
      <c r="F347" s="14" t="str">
        <f t="shared" si="3"/>
        <v>Vfs/Emailmarketing/20221104/Sales_60%/4564</v>
      </c>
      <c r="G347" s="14" t="str">
        <f>IFERROR(__xludf.DUMMYFUNCTION("split(F347,""/"")"),"Vfs")</f>
        <v>Vfs</v>
      </c>
      <c r="H347" s="14" t="str">
        <f>IFERROR(__xludf.DUMMYFUNCTION("""COMPUTED_VALUE"""),"Emailmarketing")</f>
        <v>Emailmarketing</v>
      </c>
      <c r="I347" s="14">
        <f>IFERROR(__xludf.DUMMYFUNCTION("""COMPUTED_VALUE"""),2.0221104E7)</f>
        <v>20221104</v>
      </c>
      <c r="J347" s="14" t="str">
        <f>IFERROR(__xludf.DUMMYFUNCTION("""COMPUTED_VALUE"""),"Sales_60%")</f>
        <v>Sales_60%</v>
      </c>
      <c r="K347" s="14">
        <f>IFERROR(__xludf.DUMMYFUNCTION("""COMPUTED_VALUE"""),4564.0)</f>
        <v>4564</v>
      </c>
      <c r="L347" s="14" t="str">
        <f t="shared" si="4"/>
        <v>Emailmarketing</v>
      </c>
      <c r="M347" s="14" t="str">
        <f t="shared" si="5"/>
        <v>VFS</v>
      </c>
    </row>
    <row r="348">
      <c r="A348" s="8" t="s">
        <v>148</v>
      </c>
      <c r="B348" s="13" t="s">
        <v>24</v>
      </c>
      <c r="C348" s="8">
        <v>11260.0</v>
      </c>
      <c r="D348" s="14" t="str">
        <f t="shared" si="1"/>
        <v> NEFT/SocialMedia/20221107/premium_quality_shoes/4565 </v>
      </c>
      <c r="E348" s="14" t="str">
        <f t="shared" si="2"/>
        <v>NEFT/SocialMedia/20221107/premium_quality_shoes/4565</v>
      </c>
      <c r="F348" s="14" t="str">
        <f t="shared" si="3"/>
        <v>Neft/Socialmedia/20221107/Premium_Quality_Shoes/4565</v>
      </c>
      <c r="G348" s="14" t="str">
        <f>IFERROR(__xludf.DUMMYFUNCTION("split(F348,""/"")"),"Neft")</f>
        <v>Neft</v>
      </c>
      <c r="H348" s="14" t="str">
        <f>IFERROR(__xludf.DUMMYFUNCTION("""COMPUTED_VALUE"""),"Socialmedia")</f>
        <v>Socialmedia</v>
      </c>
      <c r="I348" s="14">
        <f>IFERROR(__xludf.DUMMYFUNCTION("""COMPUTED_VALUE"""),2.0221107E7)</f>
        <v>20221107</v>
      </c>
      <c r="J348" s="14" t="str">
        <f>IFERROR(__xludf.DUMMYFUNCTION("""COMPUTED_VALUE"""),"Premium_Quality_Shoes")</f>
        <v>Premium_Quality_Shoes</v>
      </c>
      <c r="K348" s="14">
        <f>IFERROR(__xludf.DUMMYFUNCTION("""COMPUTED_VALUE"""),4565.0)</f>
        <v>4565</v>
      </c>
      <c r="L348" s="14" t="str">
        <f t="shared" si="4"/>
        <v>Socialmedia</v>
      </c>
      <c r="M348" s="14" t="str">
        <f t="shared" si="5"/>
        <v>NEFT</v>
      </c>
    </row>
    <row r="349">
      <c r="A349" s="8" t="s">
        <v>149</v>
      </c>
      <c r="B349" s="13" t="s">
        <v>24</v>
      </c>
      <c r="C349" s="13">
        <v>99800.0</v>
      </c>
      <c r="D349" s="14" t="str">
        <f t="shared" si="1"/>
        <v> CHQ/Offline &amp;/20221110/items_below_500/4566 </v>
      </c>
      <c r="E349" s="14" t="str">
        <f t="shared" si="2"/>
        <v>CHQ/Offline &amp;/20221110/items_below_500/4566</v>
      </c>
      <c r="F349" s="14" t="str">
        <f t="shared" si="3"/>
        <v>Chq/Offline &amp;/20221110/Items_Below_500/4566</v>
      </c>
      <c r="G349" s="14" t="str">
        <f>IFERROR(__xludf.DUMMYFUNCTION("split(F349,""/"")"),"Chq")</f>
        <v>Chq</v>
      </c>
      <c r="H349" s="14" t="str">
        <f>IFERROR(__xludf.DUMMYFUNCTION("""COMPUTED_VALUE"""),"Offline &amp;")</f>
        <v>Offline &amp;</v>
      </c>
      <c r="I349" s="14">
        <f>IFERROR(__xludf.DUMMYFUNCTION("""COMPUTED_VALUE"""),2.022111E7)</f>
        <v>20221110</v>
      </c>
      <c r="J349" s="14" t="str">
        <f>IFERROR(__xludf.DUMMYFUNCTION("""COMPUTED_VALUE"""),"Items_Below_500")</f>
        <v>Items_Below_500</v>
      </c>
      <c r="K349" s="14">
        <f>IFERROR(__xludf.DUMMYFUNCTION("""COMPUTED_VALUE"""),4566.0)</f>
        <v>4566</v>
      </c>
      <c r="L349" s="14" t="str">
        <f t="shared" si="4"/>
        <v>Offline</v>
      </c>
      <c r="M349" s="14" t="str">
        <f t="shared" si="5"/>
        <v>CHQ</v>
      </c>
    </row>
    <row r="350">
      <c r="A350" s="8" t="s">
        <v>150</v>
      </c>
      <c r="B350" s="13" t="s">
        <v>24</v>
      </c>
      <c r="C350" s="13">
        <v>83800.0</v>
      </c>
      <c r="D350" s="14" t="str">
        <f t="shared" si="1"/>
        <v> VfS/AffiliateLink/20221113/buy_one_get_one/3455 </v>
      </c>
      <c r="E350" s="14" t="str">
        <f t="shared" si="2"/>
        <v>VfS/AffiliateLink/20221113/buy_one_get_one/3455</v>
      </c>
      <c r="F350" s="14" t="str">
        <f t="shared" si="3"/>
        <v>Vfs/Affiliatelink/20221113/Buy_One_Get_One/3455</v>
      </c>
      <c r="G350" s="14" t="str">
        <f>IFERROR(__xludf.DUMMYFUNCTION("split(F350,""/"")"),"Vfs")</f>
        <v>Vfs</v>
      </c>
      <c r="H350" s="14" t="str">
        <f>IFERROR(__xludf.DUMMYFUNCTION("""COMPUTED_VALUE"""),"Affiliatelink")</f>
        <v>Affiliatelink</v>
      </c>
      <c r="I350" s="14">
        <f>IFERROR(__xludf.DUMMYFUNCTION("""COMPUTED_VALUE"""),2.0221113E7)</f>
        <v>20221113</v>
      </c>
      <c r="J350" s="14" t="str">
        <f>IFERROR(__xludf.DUMMYFUNCTION("""COMPUTED_VALUE"""),"Buy_One_Get_One")</f>
        <v>Buy_One_Get_One</v>
      </c>
      <c r="K350" s="14">
        <f>IFERROR(__xludf.DUMMYFUNCTION("""COMPUTED_VALUE"""),3455.0)</f>
        <v>3455</v>
      </c>
      <c r="L350" s="14" t="str">
        <f t="shared" si="4"/>
        <v>Affiliatelink</v>
      </c>
      <c r="M350" s="14" t="str">
        <f t="shared" si="5"/>
        <v>VFS</v>
      </c>
    </row>
    <row r="351">
      <c r="A351" s="8" t="s">
        <v>151</v>
      </c>
      <c r="B351" s="13" t="s">
        <v>24</v>
      </c>
      <c r="C351" s="13">
        <v>91400.0</v>
      </c>
      <c r="D351" s="14" t="str">
        <f t="shared" si="1"/>
        <v> VIN/SearchEngine/20221116/Jeans_under_999/5666 </v>
      </c>
      <c r="E351" s="14" t="str">
        <f t="shared" si="2"/>
        <v>VIN/SearchEngine/20221116/Jeans_under_999/5666</v>
      </c>
      <c r="F351" s="14" t="str">
        <f t="shared" si="3"/>
        <v>Vin/Searchengine/20221116/Jeans_Under_999/5666</v>
      </c>
      <c r="G351" s="14" t="str">
        <f>IFERROR(__xludf.DUMMYFUNCTION("split(F351,""/"")"),"Vin")</f>
        <v>Vin</v>
      </c>
      <c r="H351" s="14" t="str">
        <f>IFERROR(__xludf.DUMMYFUNCTION("""COMPUTED_VALUE"""),"Searchengine")</f>
        <v>Searchengine</v>
      </c>
      <c r="I351" s="14">
        <f>IFERROR(__xludf.DUMMYFUNCTION("""COMPUTED_VALUE"""),2.0221116E7)</f>
        <v>20221116</v>
      </c>
      <c r="J351" s="14" t="str">
        <f>IFERROR(__xludf.DUMMYFUNCTION("""COMPUTED_VALUE"""),"Jeans_Under_999")</f>
        <v>Jeans_Under_999</v>
      </c>
      <c r="K351" s="14">
        <f>IFERROR(__xludf.DUMMYFUNCTION("""COMPUTED_VALUE"""),5666.0)</f>
        <v>5666</v>
      </c>
      <c r="L351" s="14" t="str">
        <f t="shared" si="4"/>
        <v>Searchengine</v>
      </c>
      <c r="M351" s="14" t="str">
        <f t="shared" si="5"/>
        <v>VIN</v>
      </c>
    </row>
    <row r="352">
      <c r="A352" s="8" t="s">
        <v>152</v>
      </c>
      <c r="B352" s="13" t="s">
        <v>24</v>
      </c>
      <c r="C352" s="8">
        <v>12410.0</v>
      </c>
      <c r="D352" s="14" t="str">
        <f t="shared" si="1"/>
        <v> NEFT/OnlineDisplay/20221119/premium_tshirt/5676 </v>
      </c>
      <c r="E352" s="14" t="str">
        <f t="shared" si="2"/>
        <v>NEFT/OnlineDisplay/20221119/premium_tshirt/5676</v>
      </c>
      <c r="F352" s="14" t="str">
        <f t="shared" si="3"/>
        <v>Neft/Onlinedisplay/20221119/Premium_Tshirt/5676</v>
      </c>
      <c r="G352" s="14" t="str">
        <f>IFERROR(__xludf.DUMMYFUNCTION("split(F352,""/"")"),"Neft")</f>
        <v>Neft</v>
      </c>
      <c r="H352" s="14" t="str">
        <f>IFERROR(__xludf.DUMMYFUNCTION("""COMPUTED_VALUE"""),"Onlinedisplay")</f>
        <v>Onlinedisplay</v>
      </c>
      <c r="I352" s="14">
        <f>IFERROR(__xludf.DUMMYFUNCTION("""COMPUTED_VALUE"""),2.0221119E7)</f>
        <v>20221119</v>
      </c>
      <c r="J352" s="14" t="str">
        <f>IFERROR(__xludf.DUMMYFUNCTION("""COMPUTED_VALUE"""),"Premium_Tshirt")</f>
        <v>Premium_Tshirt</v>
      </c>
      <c r="K352" s="14">
        <f>IFERROR(__xludf.DUMMYFUNCTION("""COMPUTED_VALUE"""),5676.0)</f>
        <v>5676</v>
      </c>
      <c r="L352" s="14" t="str">
        <f t="shared" si="4"/>
        <v>Onlinedisplay</v>
      </c>
      <c r="M352" s="14" t="str">
        <f t="shared" si="5"/>
        <v>NEFT</v>
      </c>
    </row>
    <row r="353">
      <c r="A353" s="8" t="s">
        <v>153</v>
      </c>
      <c r="B353" s="13" t="s">
        <v>24</v>
      </c>
      <c r="C353" s="13">
        <v>46700.0</v>
      </c>
      <c r="D353" s="14" t="str">
        <f t="shared" si="1"/>
        <v> CHQ/EmailMarketing &amp;/20221122/Sales_60%/4564 </v>
      </c>
      <c r="E353" s="14" t="str">
        <f t="shared" si="2"/>
        <v>CHQ/EmailMarketing &amp;/20221122/Sales_60%/4564</v>
      </c>
      <c r="F353" s="14" t="str">
        <f t="shared" si="3"/>
        <v>Chq/Emailmarketing &amp;/20221122/Sales_60%/4564</v>
      </c>
      <c r="G353" s="14" t="str">
        <f>IFERROR(__xludf.DUMMYFUNCTION("split(F353,""/"")"),"Chq")</f>
        <v>Chq</v>
      </c>
      <c r="H353" s="14" t="str">
        <f>IFERROR(__xludf.DUMMYFUNCTION("""COMPUTED_VALUE"""),"Emailmarketing &amp;")</f>
        <v>Emailmarketing &amp;</v>
      </c>
      <c r="I353" s="14">
        <f>IFERROR(__xludf.DUMMYFUNCTION("""COMPUTED_VALUE"""),2.0221122E7)</f>
        <v>20221122</v>
      </c>
      <c r="J353" s="14" t="str">
        <f>IFERROR(__xludf.DUMMYFUNCTION("""COMPUTED_VALUE"""),"Sales_60%")</f>
        <v>Sales_60%</v>
      </c>
      <c r="K353" s="14">
        <f>IFERROR(__xludf.DUMMYFUNCTION("""COMPUTED_VALUE"""),4564.0)</f>
        <v>4564</v>
      </c>
      <c r="L353" s="14" t="str">
        <f t="shared" si="4"/>
        <v>Emailmarketing</v>
      </c>
      <c r="M353" s="14" t="str">
        <f t="shared" si="5"/>
        <v>CHQ</v>
      </c>
    </row>
    <row r="354">
      <c r="A354" s="8" t="s">
        <v>154</v>
      </c>
      <c r="B354" s="13" t="s">
        <v>24</v>
      </c>
      <c r="C354" s="13">
        <v>97900.0</v>
      </c>
      <c r="D354" s="14" t="str">
        <f t="shared" si="1"/>
        <v> VfS/SocialMedia/20221125/premium_quality_shoes/4565 </v>
      </c>
      <c r="E354" s="14" t="str">
        <f t="shared" si="2"/>
        <v>VfS/SocialMedia/20221125/premium_quality_shoes/4565</v>
      </c>
      <c r="F354" s="14" t="str">
        <f t="shared" si="3"/>
        <v>Vfs/Socialmedia/20221125/Premium_Quality_Shoes/4565</v>
      </c>
      <c r="G354" s="14" t="str">
        <f>IFERROR(__xludf.DUMMYFUNCTION("split(F354,""/"")"),"Vfs")</f>
        <v>Vfs</v>
      </c>
      <c r="H354" s="14" t="str">
        <f>IFERROR(__xludf.DUMMYFUNCTION("""COMPUTED_VALUE"""),"Socialmedia")</f>
        <v>Socialmedia</v>
      </c>
      <c r="I354" s="14">
        <f>IFERROR(__xludf.DUMMYFUNCTION("""COMPUTED_VALUE"""),2.0221125E7)</f>
        <v>20221125</v>
      </c>
      <c r="J354" s="14" t="str">
        <f>IFERROR(__xludf.DUMMYFUNCTION("""COMPUTED_VALUE"""),"Premium_Quality_Shoes")</f>
        <v>Premium_Quality_Shoes</v>
      </c>
      <c r="K354" s="14">
        <f>IFERROR(__xludf.DUMMYFUNCTION("""COMPUTED_VALUE"""),4565.0)</f>
        <v>4565</v>
      </c>
      <c r="L354" s="14" t="str">
        <f t="shared" si="4"/>
        <v>Socialmedia</v>
      </c>
      <c r="M354" s="14" t="str">
        <f t="shared" si="5"/>
        <v>VFS</v>
      </c>
    </row>
    <row r="355">
      <c r="A355" s="8" t="s">
        <v>155</v>
      </c>
      <c r="B355" s="13" t="s">
        <v>24</v>
      </c>
      <c r="C355" s="8">
        <v>10390.0</v>
      </c>
      <c r="D355" s="14" t="str">
        <f t="shared" si="1"/>
        <v> VIN/OfflINe &amp;/20221128/items_below_500/4566 </v>
      </c>
      <c r="E355" s="14" t="str">
        <f t="shared" si="2"/>
        <v>VIN/OfflINe &amp;/20221128/items_below_500/4566</v>
      </c>
      <c r="F355" s="14" t="str">
        <f t="shared" si="3"/>
        <v>Vin/Offline &amp;/20221128/Items_Below_500/4566</v>
      </c>
      <c r="G355" s="14" t="str">
        <f>IFERROR(__xludf.DUMMYFUNCTION("split(F355,""/"")"),"Vin")</f>
        <v>Vin</v>
      </c>
      <c r="H355" s="14" t="str">
        <f>IFERROR(__xludf.DUMMYFUNCTION("""COMPUTED_VALUE"""),"Offline &amp;")</f>
        <v>Offline &amp;</v>
      </c>
      <c r="I355" s="14">
        <f>IFERROR(__xludf.DUMMYFUNCTION("""COMPUTED_VALUE"""),2.0221128E7)</f>
        <v>20221128</v>
      </c>
      <c r="J355" s="14" t="str">
        <f>IFERROR(__xludf.DUMMYFUNCTION("""COMPUTED_VALUE"""),"Items_Below_500")</f>
        <v>Items_Below_500</v>
      </c>
      <c r="K355" s="14">
        <f>IFERROR(__xludf.DUMMYFUNCTION("""COMPUTED_VALUE"""),4566.0)</f>
        <v>4566</v>
      </c>
      <c r="L355" s="14" t="str">
        <f t="shared" si="4"/>
        <v>Offline</v>
      </c>
      <c r="M355" s="14" t="str">
        <f t="shared" si="5"/>
        <v>VIN</v>
      </c>
    </row>
    <row r="356">
      <c r="A356" s="8" t="s">
        <v>126</v>
      </c>
      <c r="B356" s="13" t="s">
        <v>25</v>
      </c>
      <c r="C356" s="13">
        <v>109900.0</v>
      </c>
      <c r="D356" s="14" t="str">
        <f t="shared" si="1"/>
        <v> CHQ/OnlineDisplay/20221201/premium_tshirt/5676 </v>
      </c>
      <c r="E356" s="14" t="str">
        <f t="shared" si="2"/>
        <v>CHQ/OnlineDisplay/20221201/premium_tshirt/5676</v>
      </c>
      <c r="F356" s="14" t="str">
        <f t="shared" si="3"/>
        <v>Chq/Onlinedisplay/20221201/Premium_Tshirt/5676</v>
      </c>
      <c r="G356" s="14" t="str">
        <f>IFERROR(__xludf.DUMMYFUNCTION("split(F356,""/"")"),"Chq")</f>
        <v>Chq</v>
      </c>
      <c r="H356" s="14" t="str">
        <f>IFERROR(__xludf.DUMMYFUNCTION("""COMPUTED_VALUE"""),"Onlinedisplay")</f>
        <v>Onlinedisplay</v>
      </c>
      <c r="I356" s="14">
        <f>IFERROR(__xludf.DUMMYFUNCTION("""COMPUTED_VALUE"""),2.0221201E7)</f>
        <v>20221201</v>
      </c>
      <c r="J356" s="14" t="str">
        <f>IFERROR(__xludf.DUMMYFUNCTION("""COMPUTED_VALUE"""),"Premium_Tshirt")</f>
        <v>Premium_Tshirt</v>
      </c>
      <c r="K356" s="14">
        <f>IFERROR(__xludf.DUMMYFUNCTION("""COMPUTED_VALUE"""),5676.0)</f>
        <v>5676</v>
      </c>
      <c r="L356" s="14" t="str">
        <f t="shared" si="4"/>
        <v>Onlinedisplay</v>
      </c>
      <c r="M356" s="14" t="str">
        <f t="shared" si="5"/>
        <v>CHQ</v>
      </c>
    </row>
    <row r="357">
      <c r="A357" s="8" t="s">
        <v>127</v>
      </c>
      <c r="B357" s="13" t="s">
        <v>25</v>
      </c>
      <c r="C357" s="13">
        <v>118400.0</v>
      </c>
      <c r="D357" s="14" t="str">
        <f t="shared" si="1"/>
        <v> VfS/EmailMarketing/20221204/Sales_60%/4564 </v>
      </c>
      <c r="E357" s="14" t="str">
        <f t="shared" si="2"/>
        <v>VfS/EmailMarketing/20221204/Sales_60%/4564</v>
      </c>
      <c r="F357" s="14" t="str">
        <f t="shared" si="3"/>
        <v>Vfs/Emailmarketing/20221204/Sales_60%/4564</v>
      </c>
      <c r="G357" s="14" t="str">
        <f>IFERROR(__xludf.DUMMYFUNCTION("split(F357,""/"")"),"Vfs")</f>
        <v>Vfs</v>
      </c>
      <c r="H357" s="14" t="str">
        <f>IFERROR(__xludf.DUMMYFUNCTION("""COMPUTED_VALUE"""),"Emailmarketing")</f>
        <v>Emailmarketing</v>
      </c>
      <c r="I357" s="14">
        <f>IFERROR(__xludf.DUMMYFUNCTION("""COMPUTED_VALUE"""),2.0221204E7)</f>
        <v>20221204</v>
      </c>
      <c r="J357" s="14" t="str">
        <f>IFERROR(__xludf.DUMMYFUNCTION("""COMPUTED_VALUE"""),"Sales_60%")</f>
        <v>Sales_60%</v>
      </c>
      <c r="K357" s="14">
        <f>IFERROR(__xludf.DUMMYFUNCTION("""COMPUTED_VALUE"""),4564.0)</f>
        <v>4564</v>
      </c>
      <c r="L357" s="14" t="str">
        <f t="shared" si="4"/>
        <v>Emailmarketing</v>
      </c>
      <c r="M357" s="14" t="str">
        <f t="shared" si="5"/>
        <v>VFS</v>
      </c>
    </row>
    <row r="358">
      <c r="A358" s="8" t="s">
        <v>128</v>
      </c>
      <c r="B358" s="13" t="s">
        <v>25</v>
      </c>
      <c r="C358" s="13">
        <v>103300.0</v>
      </c>
      <c r="D358" s="14" t="str">
        <f t="shared" si="1"/>
        <v> NEFT/SocialMedia/20221207/premium_quality_shoes/4565 </v>
      </c>
      <c r="E358" s="14" t="str">
        <f t="shared" si="2"/>
        <v>NEFT/SocialMedia/20221207/premium_quality_shoes/4565</v>
      </c>
      <c r="F358" s="14" t="str">
        <f t="shared" si="3"/>
        <v>Neft/Socialmedia/20221207/Premium_Quality_Shoes/4565</v>
      </c>
      <c r="G358" s="14" t="str">
        <f>IFERROR(__xludf.DUMMYFUNCTION("split(F358,""/"")"),"Neft")</f>
        <v>Neft</v>
      </c>
      <c r="H358" s="14" t="str">
        <f>IFERROR(__xludf.DUMMYFUNCTION("""COMPUTED_VALUE"""),"Socialmedia")</f>
        <v>Socialmedia</v>
      </c>
      <c r="I358" s="14">
        <f>IFERROR(__xludf.DUMMYFUNCTION("""COMPUTED_VALUE"""),2.0221207E7)</f>
        <v>20221207</v>
      </c>
      <c r="J358" s="14" t="str">
        <f>IFERROR(__xludf.DUMMYFUNCTION("""COMPUTED_VALUE"""),"Premium_Quality_Shoes")</f>
        <v>Premium_Quality_Shoes</v>
      </c>
      <c r="K358" s="14">
        <f>IFERROR(__xludf.DUMMYFUNCTION("""COMPUTED_VALUE"""),4565.0)</f>
        <v>4565</v>
      </c>
      <c r="L358" s="14" t="str">
        <f t="shared" si="4"/>
        <v>Socialmedia</v>
      </c>
      <c r="M358" s="14" t="str">
        <f t="shared" si="5"/>
        <v>NEFT</v>
      </c>
    </row>
    <row r="359">
      <c r="A359" s="8" t="s">
        <v>129</v>
      </c>
      <c r="B359" s="13" t="s">
        <v>25</v>
      </c>
      <c r="C359" s="13">
        <v>109300.0</v>
      </c>
      <c r="D359" s="14" t="str">
        <f t="shared" si="1"/>
        <v> CHQ/Offline &amp;/20221210/items_below_500/4566 </v>
      </c>
      <c r="E359" s="14" t="str">
        <f t="shared" si="2"/>
        <v>CHQ/Offline &amp;/20221210/items_below_500/4566</v>
      </c>
      <c r="F359" s="14" t="str">
        <f t="shared" si="3"/>
        <v>Chq/Offline &amp;/20221210/Items_Below_500/4566</v>
      </c>
      <c r="G359" s="14" t="str">
        <f>IFERROR(__xludf.DUMMYFUNCTION("split(F359,""/"")"),"Chq")</f>
        <v>Chq</v>
      </c>
      <c r="H359" s="14" t="str">
        <f>IFERROR(__xludf.DUMMYFUNCTION("""COMPUTED_VALUE"""),"Offline &amp;")</f>
        <v>Offline &amp;</v>
      </c>
      <c r="I359" s="14">
        <f>IFERROR(__xludf.DUMMYFUNCTION("""COMPUTED_VALUE"""),2.022121E7)</f>
        <v>20221210</v>
      </c>
      <c r="J359" s="14" t="str">
        <f>IFERROR(__xludf.DUMMYFUNCTION("""COMPUTED_VALUE"""),"Items_Below_500")</f>
        <v>Items_Below_500</v>
      </c>
      <c r="K359" s="14">
        <f>IFERROR(__xludf.DUMMYFUNCTION("""COMPUTED_VALUE"""),4566.0)</f>
        <v>4566</v>
      </c>
      <c r="L359" s="14" t="str">
        <f t="shared" si="4"/>
        <v>Offline</v>
      </c>
      <c r="M359" s="14" t="str">
        <f t="shared" si="5"/>
        <v>CHQ</v>
      </c>
    </row>
    <row r="360">
      <c r="A360" s="8" t="s">
        <v>130</v>
      </c>
      <c r="B360" s="13" t="s">
        <v>25</v>
      </c>
      <c r="C360" s="13">
        <v>99200.0</v>
      </c>
      <c r="D360" s="14" t="str">
        <f t="shared" si="1"/>
        <v> VfS/AffiliateLink/20221213/buy_one_get_one/3455 </v>
      </c>
      <c r="E360" s="14" t="str">
        <f t="shared" si="2"/>
        <v>VfS/AffiliateLink/20221213/buy_one_get_one/3455</v>
      </c>
      <c r="F360" s="14" t="str">
        <f t="shared" si="3"/>
        <v>Vfs/Affiliatelink/20221213/Buy_One_Get_One/3455</v>
      </c>
      <c r="G360" s="14" t="str">
        <f>IFERROR(__xludf.DUMMYFUNCTION("split(F360,""/"")"),"Vfs")</f>
        <v>Vfs</v>
      </c>
      <c r="H360" s="14" t="str">
        <f>IFERROR(__xludf.DUMMYFUNCTION("""COMPUTED_VALUE"""),"Affiliatelink")</f>
        <v>Affiliatelink</v>
      </c>
      <c r="I360" s="14">
        <f>IFERROR(__xludf.DUMMYFUNCTION("""COMPUTED_VALUE"""),2.0221213E7)</f>
        <v>20221213</v>
      </c>
      <c r="J360" s="14" t="str">
        <f>IFERROR(__xludf.DUMMYFUNCTION("""COMPUTED_VALUE"""),"Buy_One_Get_One")</f>
        <v>Buy_One_Get_One</v>
      </c>
      <c r="K360" s="14">
        <f>IFERROR(__xludf.DUMMYFUNCTION("""COMPUTED_VALUE"""),3455.0)</f>
        <v>3455</v>
      </c>
      <c r="L360" s="14" t="str">
        <f t="shared" si="4"/>
        <v>Affiliatelink</v>
      </c>
      <c r="M360" s="14" t="str">
        <f t="shared" si="5"/>
        <v>VFS</v>
      </c>
    </row>
    <row r="361">
      <c r="A361" s="8" t="s">
        <v>131</v>
      </c>
      <c r="B361" s="13" t="s">
        <v>25</v>
      </c>
      <c r="C361" s="13">
        <v>48800.0</v>
      </c>
      <c r="D361" s="14" t="str">
        <f t="shared" si="1"/>
        <v> VIN/SearchEngine/20221216/Jeans_under_999/5666 </v>
      </c>
      <c r="E361" s="14" t="str">
        <f t="shared" si="2"/>
        <v>VIN/SearchEngine/20221216/Jeans_under_999/5666</v>
      </c>
      <c r="F361" s="14" t="str">
        <f t="shared" si="3"/>
        <v>Vin/Searchengine/20221216/Jeans_Under_999/5666</v>
      </c>
      <c r="G361" s="14" t="str">
        <f>IFERROR(__xludf.DUMMYFUNCTION("split(F361,""/"")"),"Vin")</f>
        <v>Vin</v>
      </c>
      <c r="H361" s="14" t="str">
        <f>IFERROR(__xludf.DUMMYFUNCTION("""COMPUTED_VALUE"""),"Searchengine")</f>
        <v>Searchengine</v>
      </c>
      <c r="I361" s="14">
        <f>IFERROR(__xludf.DUMMYFUNCTION("""COMPUTED_VALUE"""),2.0221216E7)</f>
        <v>20221216</v>
      </c>
      <c r="J361" s="14" t="str">
        <f>IFERROR(__xludf.DUMMYFUNCTION("""COMPUTED_VALUE"""),"Jeans_Under_999")</f>
        <v>Jeans_Under_999</v>
      </c>
      <c r="K361" s="14">
        <f>IFERROR(__xludf.DUMMYFUNCTION("""COMPUTED_VALUE"""),5666.0)</f>
        <v>5666</v>
      </c>
      <c r="L361" s="14" t="str">
        <f t="shared" si="4"/>
        <v>Searchengine</v>
      </c>
      <c r="M361" s="14" t="str">
        <f t="shared" si="5"/>
        <v>VIN</v>
      </c>
    </row>
    <row r="362">
      <c r="A362" s="8" t="s">
        <v>132</v>
      </c>
      <c r="B362" s="13" t="s">
        <v>25</v>
      </c>
      <c r="C362" s="13">
        <v>63500.0</v>
      </c>
      <c r="D362" s="14" t="str">
        <f t="shared" si="1"/>
        <v> NEFT/OnlineDisplay/20221219/premium_tshirt/5676 </v>
      </c>
      <c r="E362" s="14" t="str">
        <f t="shared" si="2"/>
        <v>NEFT/OnlineDisplay/20221219/premium_tshirt/5676</v>
      </c>
      <c r="F362" s="14" t="str">
        <f t="shared" si="3"/>
        <v>Neft/Onlinedisplay/20221219/Premium_Tshirt/5676</v>
      </c>
      <c r="G362" s="14" t="str">
        <f>IFERROR(__xludf.DUMMYFUNCTION("split(F362,""/"")"),"Neft")</f>
        <v>Neft</v>
      </c>
      <c r="H362" s="14" t="str">
        <f>IFERROR(__xludf.DUMMYFUNCTION("""COMPUTED_VALUE"""),"Onlinedisplay")</f>
        <v>Onlinedisplay</v>
      </c>
      <c r="I362" s="14">
        <f>IFERROR(__xludf.DUMMYFUNCTION("""COMPUTED_VALUE"""),2.0221219E7)</f>
        <v>20221219</v>
      </c>
      <c r="J362" s="14" t="str">
        <f>IFERROR(__xludf.DUMMYFUNCTION("""COMPUTED_VALUE"""),"Premium_Tshirt")</f>
        <v>Premium_Tshirt</v>
      </c>
      <c r="K362" s="14">
        <f>IFERROR(__xludf.DUMMYFUNCTION("""COMPUTED_VALUE"""),5676.0)</f>
        <v>5676</v>
      </c>
      <c r="L362" s="14" t="str">
        <f t="shared" si="4"/>
        <v>Onlinedisplay</v>
      </c>
      <c r="M362" s="14" t="str">
        <f t="shared" si="5"/>
        <v>NEFT</v>
      </c>
    </row>
    <row r="363">
      <c r="A363" s="8" t="s">
        <v>133</v>
      </c>
      <c r="B363" s="13" t="s">
        <v>25</v>
      </c>
      <c r="C363" s="13">
        <v>76600.0</v>
      </c>
      <c r="D363" s="14" t="str">
        <f t="shared" si="1"/>
        <v> CHQ/EmailMarketing &amp;/20221222/Sales_60%/4564 </v>
      </c>
      <c r="E363" s="14" t="str">
        <f t="shared" si="2"/>
        <v>CHQ/EmailMarketing &amp;/20221222/Sales_60%/4564</v>
      </c>
      <c r="F363" s="14" t="str">
        <f t="shared" si="3"/>
        <v>Chq/Emailmarketing &amp;/20221222/Sales_60%/4564</v>
      </c>
      <c r="G363" s="14" t="str">
        <f>IFERROR(__xludf.DUMMYFUNCTION("split(F363,""/"")"),"Chq")</f>
        <v>Chq</v>
      </c>
      <c r="H363" s="14" t="str">
        <f>IFERROR(__xludf.DUMMYFUNCTION("""COMPUTED_VALUE"""),"Emailmarketing &amp;")</f>
        <v>Emailmarketing &amp;</v>
      </c>
      <c r="I363" s="14">
        <f>IFERROR(__xludf.DUMMYFUNCTION("""COMPUTED_VALUE"""),2.0221222E7)</f>
        <v>20221222</v>
      </c>
      <c r="J363" s="14" t="str">
        <f>IFERROR(__xludf.DUMMYFUNCTION("""COMPUTED_VALUE"""),"Sales_60%")</f>
        <v>Sales_60%</v>
      </c>
      <c r="K363" s="14">
        <f>IFERROR(__xludf.DUMMYFUNCTION("""COMPUTED_VALUE"""),4564.0)</f>
        <v>4564</v>
      </c>
      <c r="L363" s="14" t="str">
        <f t="shared" si="4"/>
        <v>Emailmarketing</v>
      </c>
      <c r="M363" s="14" t="str">
        <f t="shared" si="5"/>
        <v>CHQ</v>
      </c>
    </row>
    <row r="364">
      <c r="A364" s="8" t="s">
        <v>134</v>
      </c>
      <c r="B364" s="13" t="s">
        <v>25</v>
      </c>
      <c r="C364" s="13">
        <v>97500.0</v>
      </c>
      <c r="D364" s="14" t="str">
        <f t="shared" si="1"/>
        <v> VfS/SocialMedia/20221225/premium_quality_shoes/4565 </v>
      </c>
      <c r="E364" s="14" t="str">
        <f t="shared" si="2"/>
        <v>VfS/SocialMedia/20221225/premium_quality_shoes/4565</v>
      </c>
      <c r="F364" s="14" t="str">
        <f t="shared" si="3"/>
        <v>Vfs/Socialmedia/20221225/Premium_Quality_Shoes/4565</v>
      </c>
      <c r="G364" s="14" t="str">
        <f>IFERROR(__xludf.DUMMYFUNCTION("split(F364,""/"")"),"Vfs")</f>
        <v>Vfs</v>
      </c>
      <c r="H364" s="14" t="str">
        <f>IFERROR(__xludf.DUMMYFUNCTION("""COMPUTED_VALUE"""),"Socialmedia")</f>
        <v>Socialmedia</v>
      </c>
      <c r="I364" s="14">
        <f>IFERROR(__xludf.DUMMYFUNCTION("""COMPUTED_VALUE"""),2.0221225E7)</f>
        <v>20221225</v>
      </c>
      <c r="J364" s="14" t="str">
        <f>IFERROR(__xludf.DUMMYFUNCTION("""COMPUTED_VALUE"""),"Premium_Quality_Shoes")</f>
        <v>Premium_Quality_Shoes</v>
      </c>
      <c r="K364" s="14">
        <f>IFERROR(__xludf.DUMMYFUNCTION("""COMPUTED_VALUE"""),4565.0)</f>
        <v>4565</v>
      </c>
      <c r="L364" s="14" t="str">
        <f t="shared" si="4"/>
        <v>Socialmedia</v>
      </c>
      <c r="M364" s="14" t="str">
        <f t="shared" si="5"/>
        <v>VFS</v>
      </c>
    </row>
    <row r="365">
      <c r="A365" s="8" t="s">
        <v>135</v>
      </c>
      <c r="B365" s="13" t="s">
        <v>25</v>
      </c>
      <c r="C365" s="13">
        <v>33800.0</v>
      </c>
      <c r="D365" s="14" t="str">
        <f t="shared" si="1"/>
        <v> VIN/OfflINe &amp;/20221228/items_below_500/4566 </v>
      </c>
      <c r="E365" s="14" t="str">
        <f t="shared" si="2"/>
        <v>VIN/OfflINe &amp;/20221228/items_below_500/4566</v>
      </c>
      <c r="F365" s="14" t="str">
        <f t="shared" si="3"/>
        <v>Vin/Offline &amp;/20221228/Items_Below_500/4566</v>
      </c>
      <c r="G365" s="14" t="str">
        <f>IFERROR(__xludf.DUMMYFUNCTION("split(F365,""/"")"),"Vin")</f>
        <v>Vin</v>
      </c>
      <c r="H365" s="14" t="str">
        <f>IFERROR(__xludf.DUMMYFUNCTION("""COMPUTED_VALUE"""),"Offline &amp;")</f>
        <v>Offline &amp;</v>
      </c>
      <c r="I365" s="14">
        <f>IFERROR(__xludf.DUMMYFUNCTION("""COMPUTED_VALUE"""),2.0221228E7)</f>
        <v>20221228</v>
      </c>
      <c r="J365" s="14" t="str">
        <f>IFERROR(__xludf.DUMMYFUNCTION("""COMPUTED_VALUE"""),"Items_Below_500")</f>
        <v>Items_Below_500</v>
      </c>
      <c r="K365" s="14">
        <f>IFERROR(__xludf.DUMMYFUNCTION("""COMPUTED_VALUE"""),4566.0)</f>
        <v>4566</v>
      </c>
      <c r="L365" s="14" t="str">
        <f t="shared" si="4"/>
        <v>Offline</v>
      </c>
      <c r="M365" s="14" t="str">
        <f t="shared" si="5"/>
        <v>VIN</v>
      </c>
    </row>
    <row r="366">
      <c r="A366" s="8" t="s">
        <v>136</v>
      </c>
      <c r="B366" s="13" t="s">
        <v>11</v>
      </c>
      <c r="C366" s="13">
        <v>84700.0</v>
      </c>
      <c r="D366" s="14" t="str">
        <f t="shared" si="1"/>
        <v> CHQ/OnlineDisplay/20221001/premium_tshirt/5676 </v>
      </c>
      <c r="E366" s="14" t="str">
        <f t="shared" si="2"/>
        <v>CHQ/OnlineDisplay/20221001/premium_tshirt/5676</v>
      </c>
      <c r="F366" s="14" t="str">
        <f t="shared" si="3"/>
        <v>Chq/Onlinedisplay/20221001/Premium_Tshirt/5676</v>
      </c>
      <c r="G366" s="14" t="str">
        <f>IFERROR(__xludf.DUMMYFUNCTION("split(F366,""/"")"),"Chq")</f>
        <v>Chq</v>
      </c>
      <c r="H366" s="14" t="str">
        <f>IFERROR(__xludf.DUMMYFUNCTION("""COMPUTED_VALUE"""),"Onlinedisplay")</f>
        <v>Onlinedisplay</v>
      </c>
      <c r="I366" s="14">
        <f>IFERROR(__xludf.DUMMYFUNCTION("""COMPUTED_VALUE"""),2.0221001E7)</f>
        <v>20221001</v>
      </c>
      <c r="J366" s="14" t="str">
        <f>IFERROR(__xludf.DUMMYFUNCTION("""COMPUTED_VALUE"""),"Premium_Tshirt")</f>
        <v>Premium_Tshirt</v>
      </c>
      <c r="K366" s="14">
        <f>IFERROR(__xludf.DUMMYFUNCTION("""COMPUTED_VALUE"""),5676.0)</f>
        <v>5676</v>
      </c>
      <c r="L366" s="14" t="str">
        <f t="shared" si="4"/>
        <v>Onlinedisplay</v>
      </c>
      <c r="M366" s="14" t="str">
        <f t="shared" si="5"/>
        <v>CHQ</v>
      </c>
    </row>
    <row r="367">
      <c r="A367" s="8" t="s">
        <v>137</v>
      </c>
      <c r="B367" s="13" t="s">
        <v>11</v>
      </c>
      <c r="C367" s="13">
        <v>68300.0</v>
      </c>
      <c r="D367" s="14" t="str">
        <f t="shared" si="1"/>
        <v> VfS/EmailMarketing/20221004/Sales_60%/4564 </v>
      </c>
      <c r="E367" s="14" t="str">
        <f t="shared" si="2"/>
        <v>VfS/EmailMarketing/20221004/Sales_60%/4564</v>
      </c>
      <c r="F367" s="14" t="str">
        <f t="shared" si="3"/>
        <v>Vfs/Emailmarketing/20221004/Sales_60%/4564</v>
      </c>
      <c r="G367" s="14" t="str">
        <f>IFERROR(__xludf.DUMMYFUNCTION("split(F367,""/"")"),"Vfs")</f>
        <v>Vfs</v>
      </c>
      <c r="H367" s="14" t="str">
        <f>IFERROR(__xludf.DUMMYFUNCTION("""COMPUTED_VALUE"""),"Emailmarketing")</f>
        <v>Emailmarketing</v>
      </c>
      <c r="I367" s="14">
        <f>IFERROR(__xludf.DUMMYFUNCTION("""COMPUTED_VALUE"""),2.0221004E7)</f>
        <v>20221004</v>
      </c>
      <c r="J367" s="14" t="str">
        <f>IFERROR(__xludf.DUMMYFUNCTION("""COMPUTED_VALUE"""),"Sales_60%")</f>
        <v>Sales_60%</v>
      </c>
      <c r="K367" s="14">
        <f>IFERROR(__xludf.DUMMYFUNCTION("""COMPUTED_VALUE"""),4564.0)</f>
        <v>4564</v>
      </c>
      <c r="L367" s="14" t="str">
        <f t="shared" si="4"/>
        <v>Emailmarketing</v>
      </c>
      <c r="M367" s="14" t="str">
        <f t="shared" si="5"/>
        <v>VFS</v>
      </c>
    </row>
    <row r="368">
      <c r="A368" s="8" t="s">
        <v>138</v>
      </c>
      <c r="B368" s="13" t="s">
        <v>11</v>
      </c>
      <c r="C368" s="13">
        <v>44800.0</v>
      </c>
      <c r="D368" s="14" t="str">
        <f t="shared" si="1"/>
        <v> NEFT/SocialMedia/20221007/premium_quality_shoes/4565 </v>
      </c>
      <c r="E368" s="14" t="str">
        <f t="shared" si="2"/>
        <v>NEFT/SocialMedia/20221007/premium_quality_shoes/4565</v>
      </c>
      <c r="F368" s="14" t="str">
        <f t="shared" si="3"/>
        <v>Neft/Socialmedia/20221007/Premium_Quality_Shoes/4565</v>
      </c>
      <c r="G368" s="14" t="str">
        <f>IFERROR(__xludf.DUMMYFUNCTION("split(F368,""/"")"),"Neft")</f>
        <v>Neft</v>
      </c>
      <c r="H368" s="14" t="str">
        <f>IFERROR(__xludf.DUMMYFUNCTION("""COMPUTED_VALUE"""),"Socialmedia")</f>
        <v>Socialmedia</v>
      </c>
      <c r="I368" s="14">
        <f>IFERROR(__xludf.DUMMYFUNCTION("""COMPUTED_VALUE"""),2.0221007E7)</f>
        <v>20221007</v>
      </c>
      <c r="J368" s="14" t="str">
        <f>IFERROR(__xludf.DUMMYFUNCTION("""COMPUTED_VALUE"""),"Premium_Quality_Shoes")</f>
        <v>Premium_Quality_Shoes</v>
      </c>
      <c r="K368" s="14">
        <f>IFERROR(__xludf.DUMMYFUNCTION("""COMPUTED_VALUE"""),4565.0)</f>
        <v>4565</v>
      </c>
      <c r="L368" s="14" t="str">
        <f t="shared" si="4"/>
        <v>Socialmedia</v>
      </c>
      <c r="M368" s="14" t="str">
        <f t="shared" si="5"/>
        <v>NEFT</v>
      </c>
    </row>
    <row r="369">
      <c r="A369" s="8" t="s">
        <v>139</v>
      </c>
      <c r="B369" s="13" t="s">
        <v>11</v>
      </c>
      <c r="C369" s="13">
        <v>76500.0</v>
      </c>
      <c r="D369" s="14" t="str">
        <f t="shared" si="1"/>
        <v> CHQ/Offline &amp;/20221010/items_below_500/4566 </v>
      </c>
      <c r="E369" s="14" t="str">
        <f t="shared" si="2"/>
        <v>CHQ/Offline &amp;/20221010/items_below_500/4566</v>
      </c>
      <c r="F369" s="14" t="str">
        <f t="shared" si="3"/>
        <v>Chq/Offline &amp;/20221010/Items_Below_500/4566</v>
      </c>
      <c r="G369" s="14" t="str">
        <f>IFERROR(__xludf.DUMMYFUNCTION("split(F369,""/"")"),"Chq")</f>
        <v>Chq</v>
      </c>
      <c r="H369" s="14" t="str">
        <f>IFERROR(__xludf.DUMMYFUNCTION("""COMPUTED_VALUE"""),"Offline &amp;")</f>
        <v>Offline &amp;</v>
      </c>
      <c r="I369" s="14">
        <f>IFERROR(__xludf.DUMMYFUNCTION("""COMPUTED_VALUE"""),2.022101E7)</f>
        <v>20221010</v>
      </c>
      <c r="J369" s="14" t="str">
        <f>IFERROR(__xludf.DUMMYFUNCTION("""COMPUTED_VALUE"""),"Items_Below_500")</f>
        <v>Items_Below_500</v>
      </c>
      <c r="K369" s="14">
        <f>IFERROR(__xludf.DUMMYFUNCTION("""COMPUTED_VALUE"""),4566.0)</f>
        <v>4566</v>
      </c>
      <c r="L369" s="14" t="str">
        <f t="shared" si="4"/>
        <v>Offline</v>
      </c>
      <c r="M369" s="14" t="str">
        <f t="shared" si="5"/>
        <v>CHQ</v>
      </c>
    </row>
    <row r="370">
      <c r="A370" s="8" t="s">
        <v>156</v>
      </c>
      <c r="B370" s="13" t="s">
        <v>11</v>
      </c>
      <c r="C370" s="13">
        <v>64800.0</v>
      </c>
      <c r="D370" s="14" t="str">
        <f t="shared" si="1"/>
        <v> VfS/AffiliateLink/20221013/buy_one_get_one/3455 </v>
      </c>
      <c r="E370" s="14" t="str">
        <f t="shared" si="2"/>
        <v>VfS/AffiliateLink/20221013/buy_one_get_one/3455</v>
      </c>
      <c r="F370" s="14" t="str">
        <f t="shared" si="3"/>
        <v>Vfs/Affiliatelink/20221013/Buy_One_Get_One/3455</v>
      </c>
      <c r="G370" s="14" t="str">
        <f>IFERROR(__xludf.DUMMYFUNCTION("split(F370,""/"")"),"Vfs")</f>
        <v>Vfs</v>
      </c>
      <c r="H370" s="14" t="str">
        <f>IFERROR(__xludf.DUMMYFUNCTION("""COMPUTED_VALUE"""),"Affiliatelink")</f>
        <v>Affiliatelink</v>
      </c>
      <c r="I370" s="14">
        <f>IFERROR(__xludf.DUMMYFUNCTION("""COMPUTED_VALUE"""),2.0221013E7)</f>
        <v>20221013</v>
      </c>
      <c r="J370" s="14" t="str">
        <f>IFERROR(__xludf.DUMMYFUNCTION("""COMPUTED_VALUE"""),"Buy_One_Get_One")</f>
        <v>Buy_One_Get_One</v>
      </c>
      <c r="K370" s="14">
        <f>IFERROR(__xludf.DUMMYFUNCTION("""COMPUTED_VALUE"""),3455.0)</f>
        <v>3455</v>
      </c>
      <c r="L370" s="14" t="str">
        <f t="shared" si="4"/>
        <v>Affiliatelink</v>
      </c>
      <c r="M370" s="14" t="str">
        <f t="shared" si="5"/>
        <v>VFS</v>
      </c>
    </row>
    <row r="371">
      <c r="A371" s="8" t="s">
        <v>141</v>
      </c>
      <c r="B371" s="13" t="s">
        <v>11</v>
      </c>
      <c r="C371" s="13">
        <v>94200.0</v>
      </c>
      <c r="D371" s="14" t="str">
        <f t="shared" si="1"/>
        <v> VIN/SearchEngine/20221016/Jeans_under_999/5666 </v>
      </c>
      <c r="E371" s="14" t="str">
        <f t="shared" si="2"/>
        <v>VIN/SearchEngine/20221016/Jeans_under_999/5666</v>
      </c>
      <c r="F371" s="14" t="str">
        <f t="shared" si="3"/>
        <v>Vin/Searchengine/20221016/Jeans_Under_999/5666</v>
      </c>
      <c r="G371" s="14" t="str">
        <f>IFERROR(__xludf.DUMMYFUNCTION("split(F371,""/"")"),"Vin")</f>
        <v>Vin</v>
      </c>
      <c r="H371" s="14" t="str">
        <f>IFERROR(__xludf.DUMMYFUNCTION("""COMPUTED_VALUE"""),"Searchengine")</f>
        <v>Searchengine</v>
      </c>
      <c r="I371" s="14">
        <f>IFERROR(__xludf.DUMMYFUNCTION("""COMPUTED_VALUE"""),2.0221016E7)</f>
        <v>20221016</v>
      </c>
      <c r="J371" s="14" t="str">
        <f>IFERROR(__xludf.DUMMYFUNCTION("""COMPUTED_VALUE"""),"Jeans_Under_999")</f>
        <v>Jeans_Under_999</v>
      </c>
      <c r="K371" s="14">
        <f>IFERROR(__xludf.DUMMYFUNCTION("""COMPUTED_VALUE"""),5666.0)</f>
        <v>5666</v>
      </c>
      <c r="L371" s="14" t="str">
        <f t="shared" si="4"/>
        <v>Searchengine</v>
      </c>
      <c r="M371" s="14" t="str">
        <f t="shared" si="5"/>
        <v>VIN</v>
      </c>
    </row>
    <row r="372">
      <c r="A372" s="8" t="s">
        <v>142</v>
      </c>
      <c r="B372" s="13" t="s">
        <v>11</v>
      </c>
      <c r="C372" s="8">
        <v>11100.0</v>
      </c>
      <c r="D372" s="14" t="str">
        <f t="shared" si="1"/>
        <v> NEFT/OnlineDisplay/20221019/premium_tshirt/5676 </v>
      </c>
      <c r="E372" s="14" t="str">
        <f t="shared" si="2"/>
        <v>NEFT/OnlineDisplay/20221019/premium_tshirt/5676</v>
      </c>
      <c r="F372" s="14" t="str">
        <f t="shared" si="3"/>
        <v>Neft/Onlinedisplay/20221019/Premium_Tshirt/5676</v>
      </c>
      <c r="G372" s="14" t="str">
        <f>IFERROR(__xludf.DUMMYFUNCTION("split(F372,""/"")"),"Neft")</f>
        <v>Neft</v>
      </c>
      <c r="H372" s="14" t="str">
        <f>IFERROR(__xludf.DUMMYFUNCTION("""COMPUTED_VALUE"""),"Onlinedisplay")</f>
        <v>Onlinedisplay</v>
      </c>
      <c r="I372" s="14">
        <f>IFERROR(__xludf.DUMMYFUNCTION("""COMPUTED_VALUE"""),2.0221019E7)</f>
        <v>20221019</v>
      </c>
      <c r="J372" s="14" t="str">
        <f>IFERROR(__xludf.DUMMYFUNCTION("""COMPUTED_VALUE"""),"Premium_Tshirt")</f>
        <v>Premium_Tshirt</v>
      </c>
      <c r="K372" s="14">
        <f>IFERROR(__xludf.DUMMYFUNCTION("""COMPUTED_VALUE"""),5676.0)</f>
        <v>5676</v>
      </c>
      <c r="L372" s="14" t="str">
        <f t="shared" si="4"/>
        <v>Onlinedisplay</v>
      </c>
      <c r="M372" s="14" t="str">
        <f t="shared" si="5"/>
        <v>NEFT</v>
      </c>
    </row>
    <row r="373">
      <c r="A373" s="8" t="s">
        <v>143</v>
      </c>
      <c r="B373" s="13" t="s">
        <v>11</v>
      </c>
      <c r="C373" s="13">
        <v>85000.0</v>
      </c>
      <c r="D373" s="14" t="str">
        <f t="shared" si="1"/>
        <v> CHQ/EmailMarketing &amp;/20221022/Sales_60%/4564 </v>
      </c>
      <c r="E373" s="14" t="str">
        <f t="shared" si="2"/>
        <v>CHQ/EmailMarketing &amp;/20221022/Sales_60%/4564</v>
      </c>
      <c r="F373" s="14" t="str">
        <f t="shared" si="3"/>
        <v>Chq/Emailmarketing &amp;/20221022/Sales_60%/4564</v>
      </c>
      <c r="G373" s="14" t="str">
        <f>IFERROR(__xludf.DUMMYFUNCTION("split(F373,""/"")"),"Chq")</f>
        <v>Chq</v>
      </c>
      <c r="H373" s="14" t="str">
        <f>IFERROR(__xludf.DUMMYFUNCTION("""COMPUTED_VALUE"""),"Emailmarketing &amp;")</f>
        <v>Emailmarketing &amp;</v>
      </c>
      <c r="I373" s="14">
        <f>IFERROR(__xludf.DUMMYFUNCTION("""COMPUTED_VALUE"""),2.0221022E7)</f>
        <v>20221022</v>
      </c>
      <c r="J373" s="14" t="str">
        <f>IFERROR(__xludf.DUMMYFUNCTION("""COMPUTED_VALUE"""),"Sales_60%")</f>
        <v>Sales_60%</v>
      </c>
      <c r="K373" s="14">
        <f>IFERROR(__xludf.DUMMYFUNCTION("""COMPUTED_VALUE"""),4564.0)</f>
        <v>4564</v>
      </c>
      <c r="L373" s="14" t="str">
        <f t="shared" si="4"/>
        <v>Emailmarketing</v>
      </c>
      <c r="M373" s="14" t="str">
        <f t="shared" si="5"/>
        <v>CHQ</v>
      </c>
    </row>
    <row r="374">
      <c r="A374" s="8" t="s">
        <v>144</v>
      </c>
      <c r="B374" s="13" t="s">
        <v>11</v>
      </c>
      <c r="C374" s="13">
        <v>46400.0</v>
      </c>
      <c r="D374" s="14" t="str">
        <f t="shared" si="1"/>
        <v> VfS/SocialMedia/20221025/premium_quality_shoes/4565 </v>
      </c>
      <c r="E374" s="14" t="str">
        <f t="shared" si="2"/>
        <v>VfS/SocialMedia/20221025/premium_quality_shoes/4565</v>
      </c>
      <c r="F374" s="14" t="str">
        <f t="shared" si="3"/>
        <v>Vfs/Socialmedia/20221025/Premium_Quality_Shoes/4565</v>
      </c>
      <c r="G374" s="14" t="str">
        <f>IFERROR(__xludf.DUMMYFUNCTION("split(F374,""/"")"),"Vfs")</f>
        <v>Vfs</v>
      </c>
      <c r="H374" s="14" t="str">
        <f>IFERROR(__xludf.DUMMYFUNCTION("""COMPUTED_VALUE"""),"Socialmedia")</f>
        <v>Socialmedia</v>
      </c>
      <c r="I374" s="14">
        <f>IFERROR(__xludf.DUMMYFUNCTION("""COMPUTED_VALUE"""),2.0221025E7)</f>
        <v>20221025</v>
      </c>
      <c r="J374" s="14" t="str">
        <f>IFERROR(__xludf.DUMMYFUNCTION("""COMPUTED_VALUE"""),"Premium_Quality_Shoes")</f>
        <v>Premium_Quality_Shoes</v>
      </c>
      <c r="K374" s="14">
        <f>IFERROR(__xludf.DUMMYFUNCTION("""COMPUTED_VALUE"""),4565.0)</f>
        <v>4565</v>
      </c>
      <c r="L374" s="14" t="str">
        <f t="shared" si="4"/>
        <v>Socialmedia</v>
      </c>
      <c r="M374" s="14" t="str">
        <f t="shared" si="5"/>
        <v>VFS</v>
      </c>
    </row>
    <row r="375">
      <c r="A375" s="8" t="s">
        <v>145</v>
      </c>
      <c r="B375" s="13" t="s">
        <v>11</v>
      </c>
      <c r="C375" s="13">
        <v>89100.0</v>
      </c>
      <c r="D375" s="14" t="str">
        <f t="shared" si="1"/>
        <v> VIN/OfflINe &amp;/20221028/items_below_500/4566 </v>
      </c>
      <c r="E375" s="14" t="str">
        <f t="shared" si="2"/>
        <v>VIN/OfflINe &amp;/20221028/items_below_500/4566</v>
      </c>
      <c r="F375" s="14" t="str">
        <f t="shared" si="3"/>
        <v>Vin/Offline &amp;/20221028/Items_Below_500/4566</v>
      </c>
      <c r="G375" s="14" t="str">
        <f>IFERROR(__xludf.DUMMYFUNCTION("split(F375,""/"")"),"Vin")</f>
        <v>Vin</v>
      </c>
      <c r="H375" s="14" t="str">
        <f>IFERROR(__xludf.DUMMYFUNCTION("""COMPUTED_VALUE"""),"Offline &amp;")</f>
        <v>Offline &amp;</v>
      </c>
      <c r="I375" s="14">
        <f>IFERROR(__xludf.DUMMYFUNCTION("""COMPUTED_VALUE"""),2.0221028E7)</f>
        <v>20221028</v>
      </c>
      <c r="J375" s="14" t="str">
        <f>IFERROR(__xludf.DUMMYFUNCTION("""COMPUTED_VALUE"""),"Items_Below_500")</f>
        <v>Items_Below_500</v>
      </c>
      <c r="K375" s="14">
        <f>IFERROR(__xludf.DUMMYFUNCTION("""COMPUTED_VALUE"""),4566.0)</f>
        <v>4566</v>
      </c>
      <c r="L375" s="14" t="str">
        <f t="shared" si="4"/>
        <v>Offline</v>
      </c>
      <c r="M375" s="14" t="str">
        <f t="shared" si="5"/>
        <v>VIN</v>
      </c>
    </row>
    <row r="376">
      <c r="A376" s="8" t="s">
        <v>146</v>
      </c>
      <c r="B376" s="13" t="s">
        <v>24</v>
      </c>
      <c r="C376" s="8">
        <v>10300.0</v>
      </c>
      <c r="D376" s="14" t="str">
        <f t="shared" si="1"/>
        <v> CHQ/OnlineDisplay/20221101/premium_tshirt/5676 </v>
      </c>
      <c r="E376" s="14" t="str">
        <f t="shared" si="2"/>
        <v>CHQ/OnlineDisplay/20221101/premium_tshirt/5676</v>
      </c>
      <c r="F376" s="14" t="str">
        <f t="shared" si="3"/>
        <v>Chq/Onlinedisplay/20221101/Premium_Tshirt/5676</v>
      </c>
      <c r="G376" s="14" t="str">
        <f>IFERROR(__xludf.DUMMYFUNCTION("split(F376,""/"")"),"Chq")</f>
        <v>Chq</v>
      </c>
      <c r="H376" s="14" t="str">
        <f>IFERROR(__xludf.DUMMYFUNCTION("""COMPUTED_VALUE"""),"Onlinedisplay")</f>
        <v>Onlinedisplay</v>
      </c>
      <c r="I376" s="14">
        <f>IFERROR(__xludf.DUMMYFUNCTION("""COMPUTED_VALUE"""),2.0221101E7)</f>
        <v>20221101</v>
      </c>
      <c r="J376" s="14" t="str">
        <f>IFERROR(__xludf.DUMMYFUNCTION("""COMPUTED_VALUE"""),"Premium_Tshirt")</f>
        <v>Premium_Tshirt</v>
      </c>
      <c r="K376" s="14">
        <f>IFERROR(__xludf.DUMMYFUNCTION("""COMPUTED_VALUE"""),5676.0)</f>
        <v>5676</v>
      </c>
      <c r="L376" s="14" t="str">
        <f t="shared" si="4"/>
        <v>Onlinedisplay</v>
      </c>
      <c r="M376" s="14" t="str">
        <f t="shared" si="5"/>
        <v>CHQ</v>
      </c>
    </row>
    <row r="377">
      <c r="A377" s="8" t="s">
        <v>147</v>
      </c>
      <c r="B377" s="13" t="s">
        <v>24</v>
      </c>
      <c r="C377" s="13">
        <v>39800.0</v>
      </c>
      <c r="D377" s="14" t="str">
        <f t="shared" si="1"/>
        <v> VfS/EmailMarketing/20221104/Sales_60%/4564 </v>
      </c>
      <c r="E377" s="14" t="str">
        <f t="shared" si="2"/>
        <v>VfS/EmailMarketing/20221104/Sales_60%/4564</v>
      </c>
      <c r="F377" s="14" t="str">
        <f t="shared" si="3"/>
        <v>Vfs/Emailmarketing/20221104/Sales_60%/4564</v>
      </c>
      <c r="G377" s="14" t="str">
        <f>IFERROR(__xludf.DUMMYFUNCTION("split(F377,""/"")"),"Vfs")</f>
        <v>Vfs</v>
      </c>
      <c r="H377" s="14" t="str">
        <f>IFERROR(__xludf.DUMMYFUNCTION("""COMPUTED_VALUE"""),"Emailmarketing")</f>
        <v>Emailmarketing</v>
      </c>
      <c r="I377" s="14">
        <f>IFERROR(__xludf.DUMMYFUNCTION("""COMPUTED_VALUE"""),2.0221104E7)</f>
        <v>20221104</v>
      </c>
      <c r="J377" s="14" t="str">
        <f>IFERROR(__xludf.DUMMYFUNCTION("""COMPUTED_VALUE"""),"Sales_60%")</f>
        <v>Sales_60%</v>
      </c>
      <c r="K377" s="14">
        <f>IFERROR(__xludf.DUMMYFUNCTION("""COMPUTED_VALUE"""),4564.0)</f>
        <v>4564</v>
      </c>
      <c r="L377" s="14" t="str">
        <f t="shared" si="4"/>
        <v>Emailmarketing</v>
      </c>
      <c r="M377" s="14" t="str">
        <f t="shared" si="5"/>
        <v>VFS</v>
      </c>
    </row>
    <row r="378">
      <c r="A378" s="8" t="s">
        <v>148</v>
      </c>
      <c r="B378" s="13" t="s">
        <v>24</v>
      </c>
      <c r="C378" s="8">
        <v>12830.0</v>
      </c>
      <c r="D378" s="14" t="str">
        <f t="shared" si="1"/>
        <v> NEFT/SocialMedia/20221107/premium_quality_shoes/4565 </v>
      </c>
      <c r="E378" s="14" t="str">
        <f t="shared" si="2"/>
        <v>NEFT/SocialMedia/20221107/premium_quality_shoes/4565</v>
      </c>
      <c r="F378" s="14" t="str">
        <f t="shared" si="3"/>
        <v>Neft/Socialmedia/20221107/Premium_Quality_Shoes/4565</v>
      </c>
      <c r="G378" s="14" t="str">
        <f>IFERROR(__xludf.DUMMYFUNCTION("split(F378,""/"")"),"Neft")</f>
        <v>Neft</v>
      </c>
      <c r="H378" s="14" t="str">
        <f>IFERROR(__xludf.DUMMYFUNCTION("""COMPUTED_VALUE"""),"Socialmedia")</f>
        <v>Socialmedia</v>
      </c>
      <c r="I378" s="14">
        <f>IFERROR(__xludf.DUMMYFUNCTION("""COMPUTED_VALUE"""),2.0221107E7)</f>
        <v>20221107</v>
      </c>
      <c r="J378" s="14" t="str">
        <f>IFERROR(__xludf.DUMMYFUNCTION("""COMPUTED_VALUE"""),"Premium_Quality_Shoes")</f>
        <v>Premium_Quality_Shoes</v>
      </c>
      <c r="K378" s="14">
        <f>IFERROR(__xludf.DUMMYFUNCTION("""COMPUTED_VALUE"""),4565.0)</f>
        <v>4565</v>
      </c>
      <c r="L378" s="14" t="str">
        <f t="shared" si="4"/>
        <v>Socialmedia</v>
      </c>
      <c r="M378" s="14" t="str">
        <f t="shared" si="5"/>
        <v>NEFT</v>
      </c>
    </row>
    <row r="379">
      <c r="A379" s="8" t="s">
        <v>149</v>
      </c>
      <c r="B379" s="13" t="s">
        <v>24</v>
      </c>
      <c r="C379" s="8">
        <v>10580.0</v>
      </c>
      <c r="D379" s="14" t="str">
        <f t="shared" si="1"/>
        <v> CHQ/Offline &amp;/20221110/items_below_500/4566 </v>
      </c>
      <c r="E379" s="14" t="str">
        <f t="shared" si="2"/>
        <v>CHQ/Offline &amp;/20221110/items_below_500/4566</v>
      </c>
      <c r="F379" s="14" t="str">
        <f t="shared" si="3"/>
        <v>Chq/Offline &amp;/20221110/Items_Below_500/4566</v>
      </c>
      <c r="G379" s="14" t="str">
        <f>IFERROR(__xludf.DUMMYFUNCTION("split(F379,""/"")"),"Chq")</f>
        <v>Chq</v>
      </c>
      <c r="H379" s="14" t="str">
        <f>IFERROR(__xludf.DUMMYFUNCTION("""COMPUTED_VALUE"""),"Offline &amp;")</f>
        <v>Offline &amp;</v>
      </c>
      <c r="I379" s="14">
        <f>IFERROR(__xludf.DUMMYFUNCTION("""COMPUTED_VALUE"""),2.022111E7)</f>
        <v>20221110</v>
      </c>
      <c r="J379" s="14" t="str">
        <f>IFERROR(__xludf.DUMMYFUNCTION("""COMPUTED_VALUE"""),"Items_Below_500")</f>
        <v>Items_Below_500</v>
      </c>
      <c r="K379" s="14">
        <f>IFERROR(__xludf.DUMMYFUNCTION("""COMPUTED_VALUE"""),4566.0)</f>
        <v>4566</v>
      </c>
      <c r="L379" s="14" t="str">
        <f t="shared" si="4"/>
        <v>Offline</v>
      </c>
      <c r="M379" s="14" t="str">
        <f t="shared" si="5"/>
        <v>CHQ</v>
      </c>
    </row>
    <row r="380">
      <c r="A380" s="8" t="s">
        <v>150</v>
      </c>
      <c r="B380" s="13" t="s">
        <v>24</v>
      </c>
      <c r="C380" s="13">
        <v>39200.0</v>
      </c>
      <c r="D380" s="14" t="str">
        <f t="shared" si="1"/>
        <v> VfS/AffiliateLink/20221113/buy_one_get_one/3455 </v>
      </c>
      <c r="E380" s="14" t="str">
        <f t="shared" si="2"/>
        <v>VfS/AffiliateLink/20221113/buy_one_get_one/3455</v>
      </c>
      <c r="F380" s="14" t="str">
        <f t="shared" si="3"/>
        <v>Vfs/Affiliatelink/20221113/Buy_One_Get_One/3455</v>
      </c>
      <c r="G380" s="14" t="str">
        <f>IFERROR(__xludf.DUMMYFUNCTION("split(F380,""/"")"),"Vfs")</f>
        <v>Vfs</v>
      </c>
      <c r="H380" s="14" t="str">
        <f>IFERROR(__xludf.DUMMYFUNCTION("""COMPUTED_VALUE"""),"Affiliatelink")</f>
        <v>Affiliatelink</v>
      </c>
      <c r="I380" s="14">
        <f>IFERROR(__xludf.DUMMYFUNCTION("""COMPUTED_VALUE"""),2.0221113E7)</f>
        <v>20221113</v>
      </c>
      <c r="J380" s="14" t="str">
        <f>IFERROR(__xludf.DUMMYFUNCTION("""COMPUTED_VALUE"""),"Buy_One_Get_One")</f>
        <v>Buy_One_Get_One</v>
      </c>
      <c r="K380" s="14">
        <f>IFERROR(__xludf.DUMMYFUNCTION("""COMPUTED_VALUE"""),3455.0)</f>
        <v>3455</v>
      </c>
      <c r="L380" s="14" t="str">
        <f t="shared" si="4"/>
        <v>Affiliatelink</v>
      </c>
      <c r="M380" s="14" t="str">
        <f t="shared" si="5"/>
        <v>VFS</v>
      </c>
    </row>
    <row r="381">
      <c r="A381" s="8" t="s">
        <v>151</v>
      </c>
      <c r="B381" s="13" t="s">
        <v>24</v>
      </c>
      <c r="C381" s="13">
        <v>90500.0</v>
      </c>
      <c r="D381" s="14" t="str">
        <f t="shared" si="1"/>
        <v> VIN/SearchEngine/20221116/Jeans_under_999/5666 </v>
      </c>
      <c r="E381" s="14" t="str">
        <f t="shared" si="2"/>
        <v>VIN/SearchEngine/20221116/Jeans_under_999/5666</v>
      </c>
      <c r="F381" s="14" t="str">
        <f t="shared" si="3"/>
        <v>Vin/Searchengine/20221116/Jeans_Under_999/5666</v>
      </c>
      <c r="G381" s="14" t="str">
        <f>IFERROR(__xludf.DUMMYFUNCTION("split(F381,""/"")"),"Vin")</f>
        <v>Vin</v>
      </c>
      <c r="H381" s="14" t="str">
        <f>IFERROR(__xludf.DUMMYFUNCTION("""COMPUTED_VALUE"""),"Searchengine")</f>
        <v>Searchengine</v>
      </c>
      <c r="I381" s="14">
        <f>IFERROR(__xludf.DUMMYFUNCTION("""COMPUTED_VALUE"""),2.0221116E7)</f>
        <v>20221116</v>
      </c>
      <c r="J381" s="14" t="str">
        <f>IFERROR(__xludf.DUMMYFUNCTION("""COMPUTED_VALUE"""),"Jeans_Under_999")</f>
        <v>Jeans_Under_999</v>
      </c>
      <c r="K381" s="14">
        <f>IFERROR(__xludf.DUMMYFUNCTION("""COMPUTED_VALUE"""),5666.0)</f>
        <v>5666</v>
      </c>
      <c r="L381" s="14" t="str">
        <f t="shared" si="4"/>
        <v>Searchengine</v>
      </c>
      <c r="M381" s="14" t="str">
        <f t="shared" si="5"/>
        <v>VIN</v>
      </c>
    </row>
    <row r="382">
      <c r="A382" s="8" t="s">
        <v>152</v>
      </c>
      <c r="B382" s="13" t="s">
        <v>24</v>
      </c>
      <c r="C382" s="13">
        <v>84800.0</v>
      </c>
      <c r="D382" s="14" t="str">
        <f t="shared" si="1"/>
        <v> NEFT/OnlineDisplay/20221119/premium_tshirt/5676 </v>
      </c>
      <c r="E382" s="14" t="str">
        <f t="shared" si="2"/>
        <v>NEFT/OnlineDisplay/20221119/premium_tshirt/5676</v>
      </c>
      <c r="F382" s="14" t="str">
        <f t="shared" si="3"/>
        <v>Neft/Onlinedisplay/20221119/Premium_Tshirt/5676</v>
      </c>
      <c r="G382" s="14" t="str">
        <f>IFERROR(__xludf.DUMMYFUNCTION("split(F382,""/"")"),"Neft")</f>
        <v>Neft</v>
      </c>
      <c r="H382" s="14" t="str">
        <f>IFERROR(__xludf.DUMMYFUNCTION("""COMPUTED_VALUE"""),"Onlinedisplay")</f>
        <v>Onlinedisplay</v>
      </c>
      <c r="I382" s="14">
        <f>IFERROR(__xludf.DUMMYFUNCTION("""COMPUTED_VALUE"""),2.0221119E7)</f>
        <v>20221119</v>
      </c>
      <c r="J382" s="14" t="str">
        <f>IFERROR(__xludf.DUMMYFUNCTION("""COMPUTED_VALUE"""),"Premium_Tshirt")</f>
        <v>Premium_Tshirt</v>
      </c>
      <c r="K382" s="14">
        <f>IFERROR(__xludf.DUMMYFUNCTION("""COMPUTED_VALUE"""),5676.0)</f>
        <v>5676</v>
      </c>
      <c r="L382" s="14" t="str">
        <f t="shared" si="4"/>
        <v>Onlinedisplay</v>
      </c>
      <c r="M382" s="14" t="str">
        <f t="shared" si="5"/>
        <v>NEFT</v>
      </c>
    </row>
    <row r="383">
      <c r="A383" s="8" t="s">
        <v>153</v>
      </c>
      <c r="B383" s="13" t="s">
        <v>24</v>
      </c>
      <c r="C383" s="13">
        <v>78200.0</v>
      </c>
      <c r="D383" s="14" t="str">
        <f t="shared" si="1"/>
        <v> CHQ/EmailMarketing &amp;/20221122/Sales_60%/4564 </v>
      </c>
      <c r="E383" s="14" t="str">
        <f t="shared" si="2"/>
        <v>CHQ/EmailMarketing &amp;/20221122/Sales_60%/4564</v>
      </c>
      <c r="F383" s="14" t="str">
        <f t="shared" si="3"/>
        <v>Chq/Emailmarketing &amp;/20221122/Sales_60%/4564</v>
      </c>
      <c r="G383" s="14" t="str">
        <f>IFERROR(__xludf.DUMMYFUNCTION("split(F383,""/"")"),"Chq")</f>
        <v>Chq</v>
      </c>
      <c r="H383" s="14" t="str">
        <f>IFERROR(__xludf.DUMMYFUNCTION("""COMPUTED_VALUE"""),"Emailmarketing &amp;")</f>
        <v>Emailmarketing &amp;</v>
      </c>
      <c r="I383" s="14">
        <f>IFERROR(__xludf.DUMMYFUNCTION("""COMPUTED_VALUE"""),2.0221122E7)</f>
        <v>20221122</v>
      </c>
      <c r="J383" s="14" t="str">
        <f>IFERROR(__xludf.DUMMYFUNCTION("""COMPUTED_VALUE"""),"Sales_60%")</f>
        <v>Sales_60%</v>
      </c>
      <c r="K383" s="14">
        <f>IFERROR(__xludf.DUMMYFUNCTION("""COMPUTED_VALUE"""),4564.0)</f>
        <v>4564</v>
      </c>
      <c r="L383" s="14" t="str">
        <f t="shared" si="4"/>
        <v>Emailmarketing</v>
      </c>
      <c r="M383" s="14" t="str">
        <f t="shared" si="5"/>
        <v>CHQ</v>
      </c>
    </row>
    <row r="384">
      <c r="A384" s="8" t="s">
        <v>154</v>
      </c>
      <c r="B384" s="13" t="s">
        <v>24</v>
      </c>
      <c r="C384" s="13">
        <v>66200.0</v>
      </c>
      <c r="D384" s="14" t="str">
        <f t="shared" si="1"/>
        <v> VfS/SocialMedia/20221125/premium_quality_shoes/4565 </v>
      </c>
      <c r="E384" s="14" t="str">
        <f t="shared" si="2"/>
        <v>VfS/SocialMedia/20221125/premium_quality_shoes/4565</v>
      </c>
      <c r="F384" s="14" t="str">
        <f t="shared" si="3"/>
        <v>Vfs/Socialmedia/20221125/Premium_Quality_Shoes/4565</v>
      </c>
      <c r="G384" s="14" t="str">
        <f>IFERROR(__xludf.DUMMYFUNCTION("split(F384,""/"")"),"Vfs")</f>
        <v>Vfs</v>
      </c>
      <c r="H384" s="14" t="str">
        <f>IFERROR(__xludf.DUMMYFUNCTION("""COMPUTED_VALUE"""),"Socialmedia")</f>
        <v>Socialmedia</v>
      </c>
      <c r="I384" s="14">
        <f>IFERROR(__xludf.DUMMYFUNCTION("""COMPUTED_VALUE"""),2.0221125E7)</f>
        <v>20221125</v>
      </c>
      <c r="J384" s="14" t="str">
        <f>IFERROR(__xludf.DUMMYFUNCTION("""COMPUTED_VALUE"""),"Premium_Quality_Shoes")</f>
        <v>Premium_Quality_Shoes</v>
      </c>
      <c r="K384" s="14">
        <f>IFERROR(__xludf.DUMMYFUNCTION("""COMPUTED_VALUE"""),4565.0)</f>
        <v>4565</v>
      </c>
      <c r="L384" s="14" t="str">
        <f t="shared" si="4"/>
        <v>Socialmedia</v>
      </c>
      <c r="M384" s="14" t="str">
        <f t="shared" si="5"/>
        <v>VFS</v>
      </c>
    </row>
    <row r="385">
      <c r="A385" s="8" t="s">
        <v>155</v>
      </c>
      <c r="B385" s="13" t="s">
        <v>24</v>
      </c>
      <c r="C385" s="13">
        <v>82500.0</v>
      </c>
      <c r="D385" s="14" t="str">
        <f t="shared" si="1"/>
        <v> VIN/OfflINe &amp;/20221128/items_below_500/4566 </v>
      </c>
      <c r="E385" s="14" t="str">
        <f t="shared" si="2"/>
        <v>VIN/OfflINe &amp;/20221128/items_below_500/4566</v>
      </c>
      <c r="F385" s="14" t="str">
        <f t="shared" si="3"/>
        <v>Vin/Offline &amp;/20221128/Items_Below_500/4566</v>
      </c>
      <c r="G385" s="14" t="str">
        <f>IFERROR(__xludf.DUMMYFUNCTION("split(F385,""/"")"),"Vin")</f>
        <v>Vin</v>
      </c>
      <c r="H385" s="14" t="str">
        <f>IFERROR(__xludf.DUMMYFUNCTION("""COMPUTED_VALUE"""),"Offline &amp;")</f>
        <v>Offline &amp;</v>
      </c>
      <c r="I385" s="14">
        <f>IFERROR(__xludf.DUMMYFUNCTION("""COMPUTED_VALUE"""),2.0221128E7)</f>
        <v>20221128</v>
      </c>
      <c r="J385" s="14" t="str">
        <f>IFERROR(__xludf.DUMMYFUNCTION("""COMPUTED_VALUE"""),"Items_Below_500")</f>
        <v>Items_Below_500</v>
      </c>
      <c r="K385" s="14">
        <f>IFERROR(__xludf.DUMMYFUNCTION("""COMPUTED_VALUE"""),4566.0)</f>
        <v>4566</v>
      </c>
      <c r="L385" s="14" t="str">
        <f t="shared" si="4"/>
        <v>Offline</v>
      </c>
      <c r="M385" s="14" t="str">
        <f t="shared" si="5"/>
        <v>VIN</v>
      </c>
    </row>
    <row r="386">
      <c r="A386" s="8" t="s">
        <v>126</v>
      </c>
      <c r="B386" s="13" t="s">
        <v>25</v>
      </c>
      <c r="C386" s="13">
        <v>67400.0</v>
      </c>
      <c r="D386" s="14" t="str">
        <f t="shared" si="1"/>
        <v> CHQ/OnlineDisplay/20221201/premium_tshirt/5676 </v>
      </c>
      <c r="E386" s="14" t="str">
        <f t="shared" si="2"/>
        <v>CHQ/OnlineDisplay/20221201/premium_tshirt/5676</v>
      </c>
      <c r="F386" s="14" t="str">
        <f t="shared" si="3"/>
        <v>Chq/Onlinedisplay/20221201/Premium_Tshirt/5676</v>
      </c>
      <c r="G386" s="14" t="str">
        <f>IFERROR(__xludf.DUMMYFUNCTION("split(F386,""/"")"),"Chq")</f>
        <v>Chq</v>
      </c>
      <c r="H386" s="14" t="str">
        <f>IFERROR(__xludf.DUMMYFUNCTION("""COMPUTED_VALUE"""),"Onlinedisplay")</f>
        <v>Onlinedisplay</v>
      </c>
      <c r="I386" s="14">
        <f>IFERROR(__xludf.DUMMYFUNCTION("""COMPUTED_VALUE"""),2.0221201E7)</f>
        <v>20221201</v>
      </c>
      <c r="J386" s="14" t="str">
        <f>IFERROR(__xludf.DUMMYFUNCTION("""COMPUTED_VALUE"""),"Premium_Tshirt")</f>
        <v>Premium_Tshirt</v>
      </c>
      <c r="K386" s="14">
        <f>IFERROR(__xludf.DUMMYFUNCTION("""COMPUTED_VALUE"""),5676.0)</f>
        <v>5676</v>
      </c>
      <c r="L386" s="14" t="str">
        <f t="shared" si="4"/>
        <v>Onlinedisplay</v>
      </c>
      <c r="M386" s="14" t="str">
        <f t="shared" si="5"/>
        <v>CHQ</v>
      </c>
    </row>
    <row r="387">
      <c r="A387" s="8" t="s">
        <v>127</v>
      </c>
      <c r="B387" s="13" t="s">
        <v>25</v>
      </c>
      <c r="C387" s="13">
        <v>69400.0</v>
      </c>
      <c r="D387" s="14" t="str">
        <f t="shared" si="1"/>
        <v> VfS/EmailMarketing/20221204/Sales_60%/4564 </v>
      </c>
      <c r="E387" s="14" t="str">
        <f t="shared" si="2"/>
        <v>VfS/EmailMarketing/20221204/Sales_60%/4564</v>
      </c>
      <c r="F387" s="14" t="str">
        <f t="shared" si="3"/>
        <v>Vfs/Emailmarketing/20221204/Sales_60%/4564</v>
      </c>
      <c r="G387" s="14" t="str">
        <f>IFERROR(__xludf.DUMMYFUNCTION("split(F387,""/"")"),"Vfs")</f>
        <v>Vfs</v>
      </c>
      <c r="H387" s="14" t="str">
        <f>IFERROR(__xludf.DUMMYFUNCTION("""COMPUTED_VALUE"""),"Emailmarketing")</f>
        <v>Emailmarketing</v>
      </c>
      <c r="I387" s="14">
        <f>IFERROR(__xludf.DUMMYFUNCTION("""COMPUTED_VALUE"""),2.0221204E7)</f>
        <v>20221204</v>
      </c>
      <c r="J387" s="14" t="str">
        <f>IFERROR(__xludf.DUMMYFUNCTION("""COMPUTED_VALUE"""),"Sales_60%")</f>
        <v>Sales_60%</v>
      </c>
      <c r="K387" s="14">
        <f>IFERROR(__xludf.DUMMYFUNCTION("""COMPUTED_VALUE"""),4564.0)</f>
        <v>4564</v>
      </c>
      <c r="L387" s="14" t="str">
        <f t="shared" si="4"/>
        <v>Emailmarketing</v>
      </c>
      <c r="M387" s="14" t="str">
        <f t="shared" si="5"/>
        <v>VFS</v>
      </c>
    </row>
    <row r="388">
      <c r="A388" s="8" t="s">
        <v>128</v>
      </c>
      <c r="B388" s="13" t="s">
        <v>25</v>
      </c>
      <c r="C388" s="13">
        <v>115800.0</v>
      </c>
      <c r="D388" s="14" t="str">
        <f t="shared" si="1"/>
        <v> NEFT/SocialMedia/20221207/premium_quality_shoes/4565 </v>
      </c>
      <c r="E388" s="14" t="str">
        <f t="shared" si="2"/>
        <v>NEFT/SocialMedia/20221207/premium_quality_shoes/4565</v>
      </c>
      <c r="F388" s="14" t="str">
        <f t="shared" si="3"/>
        <v>Neft/Socialmedia/20221207/Premium_Quality_Shoes/4565</v>
      </c>
      <c r="G388" s="14" t="str">
        <f>IFERROR(__xludf.DUMMYFUNCTION("split(F388,""/"")"),"Neft")</f>
        <v>Neft</v>
      </c>
      <c r="H388" s="14" t="str">
        <f>IFERROR(__xludf.DUMMYFUNCTION("""COMPUTED_VALUE"""),"Socialmedia")</f>
        <v>Socialmedia</v>
      </c>
      <c r="I388" s="14">
        <f>IFERROR(__xludf.DUMMYFUNCTION("""COMPUTED_VALUE"""),2.0221207E7)</f>
        <v>20221207</v>
      </c>
      <c r="J388" s="14" t="str">
        <f>IFERROR(__xludf.DUMMYFUNCTION("""COMPUTED_VALUE"""),"Premium_Quality_Shoes")</f>
        <v>Premium_Quality_Shoes</v>
      </c>
      <c r="K388" s="14">
        <f>IFERROR(__xludf.DUMMYFUNCTION("""COMPUTED_VALUE"""),4565.0)</f>
        <v>4565</v>
      </c>
      <c r="L388" s="14" t="str">
        <f t="shared" si="4"/>
        <v>Socialmedia</v>
      </c>
      <c r="M388" s="14" t="str">
        <f t="shared" si="5"/>
        <v>NEFT</v>
      </c>
    </row>
    <row r="389">
      <c r="A389" s="8" t="s">
        <v>129</v>
      </c>
      <c r="B389" s="13" t="s">
        <v>25</v>
      </c>
      <c r="C389" s="13">
        <v>88500.0</v>
      </c>
      <c r="D389" s="14" t="str">
        <f t="shared" si="1"/>
        <v> CHQ/Offline &amp;/20221210/items_below_500/4566 </v>
      </c>
      <c r="E389" s="14" t="str">
        <f t="shared" si="2"/>
        <v>CHQ/Offline &amp;/20221210/items_below_500/4566</v>
      </c>
      <c r="F389" s="14" t="str">
        <f t="shared" si="3"/>
        <v>Chq/Offline &amp;/20221210/Items_Below_500/4566</v>
      </c>
      <c r="G389" s="14" t="str">
        <f>IFERROR(__xludf.DUMMYFUNCTION("split(F389,""/"")"),"Chq")</f>
        <v>Chq</v>
      </c>
      <c r="H389" s="14" t="str">
        <f>IFERROR(__xludf.DUMMYFUNCTION("""COMPUTED_VALUE"""),"Offline &amp;")</f>
        <v>Offline &amp;</v>
      </c>
      <c r="I389" s="14">
        <f>IFERROR(__xludf.DUMMYFUNCTION("""COMPUTED_VALUE"""),2.022121E7)</f>
        <v>20221210</v>
      </c>
      <c r="J389" s="14" t="str">
        <f>IFERROR(__xludf.DUMMYFUNCTION("""COMPUTED_VALUE"""),"Items_Below_500")</f>
        <v>Items_Below_500</v>
      </c>
      <c r="K389" s="14">
        <f>IFERROR(__xludf.DUMMYFUNCTION("""COMPUTED_VALUE"""),4566.0)</f>
        <v>4566</v>
      </c>
      <c r="L389" s="14" t="str">
        <f t="shared" si="4"/>
        <v>Offline</v>
      </c>
      <c r="M389" s="14" t="str">
        <f t="shared" si="5"/>
        <v>CHQ</v>
      </c>
    </row>
    <row r="390">
      <c r="A390" s="8" t="s">
        <v>130</v>
      </c>
      <c r="B390" s="13" t="s">
        <v>25</v>
      </c>
      <c r="C390" s="13">
        <v>85500.0</v>
      </c>
      <c r="D390" s="14" t="str">
        <f t="shared" si="1"/>
        <v> VfS/AffiliateLink/20221213/buy_one_get_one/3455 </v>
      </c>
      <c r="E390" s="14" t="str">
        <f t="shared" si="2"/>
        <v>VfS/AffiliateLink/20221213/buy_one_get_one/3455</v>
      </c>
      <c r="F390" s="14" t="str">
        <f t="shared" si="3"/>
        <v>Vfs/Affiliatelink/20221213/Buy_One_Get_One/3455</v>
      </c>
      <c r="G390" s="14" t="str">
        <f>IFERROR(__xludf.DUMMYFUNCTION("split(F390,""/"")"),"Vfs")</f>
        <v>Vfs</v>
      </c>
      <c r="H390" s="14" t="str">
        <f>IFERROR(__xludf.DUMMYFUNCTION("""COMPUTED_VALUE"""),"Affiliatelink")</f>
        <v>Affiliatelink</v>
      </c>
      <c r="I390" s="14">
        <f>IFERROR(__xludf.DUMMYFUNCTION("""COMPUTED_VALUE"""),2.0221213E7)</f>
        <v>20221213</v>
      </c>
      <c r="J390" s="14" t="str">
        <f>IFERROR(__xludf.DUMMYFUNCTION("""COMPUTED_VALUE"""),"Buy_One_Get_One")</f>
        <v>Buy_One_Get_One</v>
      </c>
      <c r="K390" s="14">
        <f>IFERROR(__xludf.DUMMYFUNCTION("""COMPUTED_VALUE"""),3455.0)</f>
        <v>3455</v>
      </c>
      <c r="L390" s="14" t="str">
        <f t="shared" si="4"/>
        <v>Affiliatelink</v>
      </c>
      <c r="M390" s="14" t="str">
        <f t="shared" si="5"/>
        <v>VFS</v>
      </c>
    </row>
    <row r="391">
      <c r="A391" s="8" t="s">
        <v>131</v>
      </c>
      <c r="B391" s="13" t="s">
        <v>25</v>
      </c>
      <c r="C391" s="13">
        <v>43200.0</v>
      </c>
      <c r="D391" s="14" t="str">
        <f t="shared" si="1"/>
        <v> VIN/SearchEngine/20221216/Jeans_under_999/5666 </v>
      </c>
      <c r="E391" s="14" t="str">
        <f t="shared" si="2"/>
        <v>VIN/SearchEngine/20221216/Jeans_under_999/5666</v>
      </c>
      <c r="F391" s="14" t="str">
        <f t="shared" si="3"/>
        <v>Vin/Searchengine/20221216/Jeans_Under_999/5666</v>
      </c>
      <c r="G391" s="14" t="str">
        <f>IFERROR(__xludf.DUMMYFUNCTION("split(F391,""/"")"),"Vin")</f>
        <v>Vin</v>
      </c>
      <c r="H391" s="14" t="str">
        <f>IFERROR(__xludf.DUMMYFUNCTION("""COMPUTED_VALUE"""),"Searchengine")</f>
        <v>Searchengine</v>
      </c>
      <c r="I391" s="14">
        <f>IFERROR(__xludf.DUMMYFUNCTION("""COMPUTED_VALUE"""),2.0221216E7)</f>
        <v>20221216</v>
      </c>
      <c r="J391" s="14" t="str">
        <f>IFERROR(__xludf.DUMMYFUNCTION("""COMPUTED_VALUE"""),"Jeans_Under_999")</f>
        <v>Jeans_Under_999</v>
      </c>
      <c r="K391" s="14">
        <f>IFERROR(__xludf.DUMMYFUNCTION("""COMPUTED_VALUE"""),5666.0)</f>
        <v>5666</v>
      </c>
      <c r="L391" s="14" t="str">
        <f t="shared" si="4"/>
        <v>Searchengine</v>
      </c>
      <c r="M391" s="14" t="str">
        <f t="shared" si="5"/>
        <v>VIN</v>
      </c>
    </row>
    <row r="392">
      <c r="A392" s="8" t="s">
        <v>132</v>
      </c>
      <c r="B392" s="13" t="s">
        <v>25</v>
      </c>
      <c r="C392" s="13">
        <v>46400.0</v>
      </c>
      <c r="D392" s="14" t="str">
        <f t="shared" si="1"/>
        <v> NEFT/OnlineDisplay/20221219/premium_tshirt/5676 </v>
      </c>
      <c r="E392" s="14" t="str">
        <f t="shared" si="2"/>
        <v>NEFT/OnlineDisplay/20221219/premium_tshirt/5676</v>
      </c>
      <c r="F392" s="14" t="str">
        <f t="shared" si="3"/>
        <v>Neft/Onlinedisplay/20221219/Premium_Tshirt/5676</v>
      </c>
      <c r="G392" s="14" t="str">
        <f>IFERROR(__xludf.DUMMYFUNCTION("split(F392,""/"")"),"Neft")</f>
        <v>Neft</v>
      </c>
      <c r="H392" s="14" t="str">
        <f>IFERROR(__xludf.DUMMYFUNCTION("""COMPUTED_VALUE"""),"Onlinedisplay")</f>
        <v>Onlinedisplay</v>
      </c>
      <c r="I392" s="14">
        <f>IFERROR(__xludf.DUMMYFUNCTION("""COMPUTED_VALUE"""),2.0221219E7)</f>
        <v>20221219</v>
      </c>
      <c r="J392" s="14" t="str">
        <f>IFERROR(__xludf.DUMMYFUNCTION("""COMPUTED_VALUE"""),"Premium_Tshirt")</f>
        <v>Premium_Tshirt</v>
      </c>
      <c r="K392" s="14">
        <f>IFERROR(__xludf.DUMMYFUNCTION("""COMPUTED_VALUE"""),5676.0)</f>
        <v>5676</v>
      </c>
      <c r="L392" s="14" t="str">
        <f t="shared" si="4"/>
        <v>Onlinedisplay</v>
      </c>
      <c r="M392" s="14" t="str">
        <f t="shared" si="5"/>
        <v>NEFT</v>
      </c>
    </row>
    <row r="393">
      <c r="A393" s="8" t="s">
        <v>133</v>
      </c>
      <c r="B393" s="13" t="s">
        <v>25</v>
      </c>
      <c r="C393" s="13">
        <v>54800.0</v>
      </c>
      <c r="D393" s="14" t="str">
        <f t="shared" si="1"/>
        <v> CHQ/EmailMarketing &amp;/20221222/Sales_60%/4564 </v>
      </c>
      <c r="E393" s="14" t="str">
        <f t="shared" si="2"/>
        <v>CHQ/EmailMarketing &amp;/20221222/Sales_60%/4564</v>
      </c>
      <c r="F393" s="14" t="str">
        <f t="shared" si="3"/>
        <v>Chq/Emailmarketing &amp;/20221222/Sales_60%/4564</v>
      </c>
      <c r="G393" s="14" t="str">
        <f>IFERROR(__xludf.DUMMYFUNCTION("split(F393,""/"")"),"Chq")</f>
        <v>Chq</v>
      </c>
      <c r="H393" s="14" t="str">
        <f>IFERROR(__xludf.DUMMYFUNCTION("""COMPUTED_VALUE"""),"Emailmarketing &amp;")</f>
        <v>Emailmarketing &amp;</v>
      </c>
      <c r="I393" s="14">
        <f>IFERROR(__xludf.DUMMYFUNCTION("""COMPUTED_VALUE"""),2.0221222E7)</f>
        <v>20221222</v>
      </c>
      <c r="J393" s="14" t="str">
        <f>IFERROR(__xludf.DUMMYFUNCTION("""COMPUTED_VALUE"""),"Sales_60%")</f>
        <v>Sales_60%</v>
      </c>
      <c r="K393" s="14">
        <f>IFERROR(__xludf.DUMMYFUNCTION("""COMPUTED_VALUE"""),4564.0)</f>
        <v>4564</v>
      </c>
      <c r="L393" s="14" t="str">
        <f t="shared" si="4"/>
        <v>Emailmarketing</v>
      </c>
      <c r="M393" s="14" t="str">
        <f t="shared" si="5"/>
        <v>CHQ</v>
      </c>
    </row>
    <row r="394">
      <c r="A394" s="8" t="s">
        <v>134</v>
      </c>
      <c r="B394" s="13" t="s">
        <v>25</v>
      </c>
      <c r="C394" s="13">
        <v>96000.0</v>
      </c>
      <c r="D394" s="14" t="str">
        <f t="shared" si="1"/>
        <v> VfS/SocialMedia/20221225/premium_quality_shoes/4565 </v>
      </c>
      <c r="E394" s="14" t="str">
        <f t="shared" si="2"/>
        <v>VfS/SocialMedia/20221225/premium_quality_shoes/4565</v>
      </c>
      <c r="F394" s="14" t="str">
        <f t="shared" si="3"/>
        <v>Vfs/Socialmedia/20221225/Premium_Quality_Shoes/4565</v>
      </c>
      <c r="G394" s="14" t="str">
        <f>IFERROR(__xludf.DUMMYFUNCTION("split(F394,""/"")"),"Vfs")</f>
        <v>Vfs</v>
      </c>
      <c r="H394" s="14" t="str">
        <f>IFERROR(__xludf.DUMMYFUNCTION("""COMPUTED_VALUE"""),"Socialmedia")</f>
        <v>Socialmedia</v>
      </c>
      <c r="I394" s="14">
        <f>IFERROR(__xludf.DUMMYFUNCTION("""COMPUTED_VALUE"""),2.0221225E7)</f>
        <v>20221225</v>
      </c>
      <c r="J394" s="14" t="str">
        <f>IFERROR(__xludf.DUMMYFUNCTION("""COMPUTED_VALUE"""),"Premium_Quality_Shoes")</f>
        <v>Premium_Quality_Shoes</v>
      </c>
      <c r="K394" s="14">
        <f>IFERROR(__xludf.DUMMYFUNCTION("""COMPUTED_VALUE"""),4565.0)</f>
        <v>4565</v>
      </c>
      <c r="L394" s="14" t="str">
        <f t="shared" si="4"/>
        <v>Socialmedia</v>
      </c>
      <c r="M394" s="14" t="str">
        <f t="shared" si="5"/>
        <v>VFS</v>
      </c>
    </row>
    <row r="395">
      <c r="A395" s="8" t="s">
        <v>135</v>
      </c>
      <c r="B395" s="13" t="s">
        <v>25</v>
      </c>
      <c r="C395" s="13">
        <v>110900.0</v>
      </c>
      <c r="D395" s="14" t="str">
        <f t="shared" si="1"/>
        <v> VIN/OfflINe &amp;/20221228/items_below_500/4566 </v>
      </c>
      <c r="E395" s="14" t="str">
        <f t="shared" si="2"/>
        <v>VIN/OfflINe &amp;/20221228/items_below_500/4566</v>
      </c>
      <c r="F395" s="14" t="str">
        <f t="shared" si="3"/>
        <v>Vin/Offline &amp;/20221228/Items_Below_500/4566</v>
      </c>
      <c r="G395" s="14" t="str">
        <f>IFERROR(__xludf.DUMMYFUNCTION("split(F395,""/"")"),"Vin")</f>
        <v>Vin</v>
      </c>
      <c r="H395" s="14" t="str">
        <f>IFERROR(__xludf.DUMMYFUNCTION("""COMPUTED_VALUE"""),"Offline &amp;")</f>
        <v>Offline &amp;</v>
      </c>
      <c r="I395" s="14">
        <f>IFERROR(__xludf.DUMMYFUNCTION("""COMPUTED_VALUE"""),2.0221228E7)</f>
        <v>20221228</v>
      </c>
      <c r="J395" s="14" t="str">
        <f>IFERROR(__xludf.DUMMYFUNCTION("""COMPUTED_VALUE"""),"Items_Below_500")</f>
        <v>Items_Below_500</v>
      </c>
      <c r="K395" s="14">
        <f>IFERROR(__xludf.DUMMYFUNCTION("""COMPUTED_VALUE"""),4566.0)</f>
        <v>4566</v>
      </c>
      <c r="L395" s="14" t="str">
        <f t="shared" si="4"/>
        <v>Offline</v>
      </c>
      <c r="M395" s="14" t="str">
        <f t="shared" si="5"/>
        <v>VIN</v>
      </c>
    </row>
    <row r="396">
      <c r="A396" s="8" t="s">
        <v>136</v>
      </c>
      <c r="B396" s="13" t="s">
        <v>11</v>
      </c>
      <c r="C396" s="13">
        <v>72400.0</v>
      </c>
      <c r="D396" s="14" t="str">
        <f t="shared" si="1"/>
        <v> CHQ/OnlineDisplay/20221001/premium_tshirt/5676 </v>
      </c>
      <c r="E396" s="14" t="str">
        <f t="shared" si="2"/>
        <v>CHQ/OnlineDisplay/20221001/premium_tshirt/5676</v>
      </c>
      <c r="F396" s="14" t="str">
        <f t="shared" si="3"/>
        <v>Chq/Onlinedisplay/20221001/Premium_Tshirt/5676</v>
      </c>
      <c r="G396" s="14" t="str">
        <f>IFERROR(__xludf.DUMMYFUNCTION("split(F396,""/"")"),"Chq")</f>
        <v>Chq</v>
      </c>
      <c r="H396" s="14" t="str">
        <f>IFERROR(__xludf.DUMMYFUNCTION("""COMPUTED_VALUE"""),"Onlinedisplay")</f>
        <v>Onlinedisplay</v>
      </c>
      <c r="I396" s="14">
        <f>IFERROR(__xludf.DUMMYFUNCTION("""COMPUTED_VALUE"""),2.0221001E7)</f>
        <v>20221001</v>
      </c>
      <c r="J396" s="14" t="str">
        <f>IFERROR(__xludf.DUMMYFUNCTION("""COMPUTED_VALUE"""),"Premium_Tshirt")</f>
        <v>Premium_Tshirt</v>
      </c>
      <c r="K396" s="14">
        <f>IFERROR(__xludf.DUMMYFUNCTION("""COMPUTED_VALUE"""),5676.0)</f>
        <v>5676</v>
      </c>
      <c r="L396" s="14" t="str">
        <f t="shared" si="4"/>
        <v>Onlinedisplay</v>
      </c>
      <c r="M396" s="14" t="str">
        <f t="shared" si="5"/>
        <v>CHQ</v>
      </c>
    </row>
    <row r="397">
      <c r="A397" s="8" t="s">
        <v>137</v>
      </c>
      <c r="B397" s="13" t="s">
        <v>11</v>
      </c>
      <c r="C397" s="13">
        <v>98800.0</v>
      </c>
      <c r="D397" s="14" t="str">
        <f t="shared" si="1"/>
        <v> VfS/EmailMarketing/20221004/Sales_60%/4564 </v>
      </c>
      <c r="E397" s="14" t="str">
        <f t="shared" si="2"/>
        <v>VfS/EmailMarketing/20221004/Sales_60%/4564</v>
      </c>
      <c r="F397" s="14" t="str">
        <f t="shared" si="3"/>
        <v>Vfs/Emailmarketing/20221004/Sales_60%/4564</v>
      </c>
      <c r="G397" s="14" t="str">
        <f>IFERROR(__xludf.DUMMYFUNCTION("split(F397,""/"")"),"Vfs")</f>
        <v>Vfs</v>
      </c>
      <c r="H397" s="14" t="str">
        <f>IFERROR(__xludf.DUMMYFUNCTION("""COMPUTED_VALUE"""),"Emailmarketing")</f>
        <v>Emailmarketing</v>
      </c>
      <c r="I397" s="14">
        <f>IFERROR(__xludf.DUMMYFUNCTION("""COMPUTED_VALUE"""),2.0221004E7)</f>
        <v>20221004</v>
      </c>
      <c r="J397" s="14" t="str">
        <f>IFERROR(__xludf.DUMMYFUNCTION("""COMPUTED_VALUE"""),"Sales_60%")</f>
        <v>Sales_60%</v>
      </c>
      <c r="K397" s="14">
        <f>IFERROR(__xludf.DUMMYFUNCTION("""COMPUTED_VALUE"""),4564.0)</f>
        <v>4564</v>
      </c>
      <c r="L397" s="14" t="str">
        <f t="shared" si="4"/>
        <v>Emailmarketing</v>
      </c>
      <c r="M397" s="14" t="str">
        <f t="shared" si="5"/>
        <v>VFS</v>
      </c>
    </row>
    <row r="398">
      <c r="A398" s="8" t="s">
        <v>138</v>
      </c>
      <c r="B398" s="13" t="s">
        <v>11</v>
      </c>
      <c r="C398" s="13">
        <v>100800.0</v>
      </c>
      <c r="D398" s="14" t="str">
        <f t="shared" si="1"/>
        <v> NEFT/SocialMedia/20221007/premium_quality_shoes/4565 </v>
      </c>
      <c r="E398" s="14" t="str">
        <f t="shared" si="2"/>
        <v>NEFT/SocialMedia/20221007/premium_quality_shoes/4565</v>
      </c>
      <c r="F398" s="14" t="str">
        <f t="shared" si="3"/>
        <v>Neft/Socialmedia/20221007/Premium_Quality_Shoes/4565</v>
      </c>
      <c r="G398" s="14" t="str">
        <f>IFERROR(__xludf.DUMMYFUNCTION("split(F398,""/"")"),"Neft")</f>
        <v>Neft</v>
      </c>
      <c r="H398" s="14" t="str">
        <f>IFERROR(__xludf.DUMMYFUNCTION("""COMPUTED_VALUE"""),"Socialmedia")</f>
        <v>Socialmedia</v>
      </c>
      <c r="I398" s="14">
        <f>IFERROR(__xludf.DUMMYFUNCTION("""COMPUTED_VALUE"""),2.0221007E7)</f>
        <v>20221007</v>
      </c>
      <c r="J398" s="14" t="str">
        <f>IFERROR(__xludf.DUMMYFUNCTION("""COMPUTED_VALUE"""),"Premium_Quality_Shoes")</f>
        <v>Premium_Quality_Shoes</v>
      </c>
      <c r="K398" s="14">
        <f>IFERROR(__xludf.DUMMYFUNCTION("""COMPUTED_VALUE"""),4565.0)</f>
        <v>4565</v>
      </c>
      <c r="L398" s="14" t="str">
        <f t="shared" si="4"/>
        <v>Socialmedia</v>
      </c>
      <c r="M398" s="14" t="str">
        <f t="shared" si="5"/>
        <v>NEFT</v>
      </c>
    </row>
    <row r="399">
      <c r="A399" s="8" t="s">
        <v>139</v>
      </c>
      <c r="B399" s="13" t="s">
        <v>11</v>
      </c>
      <c r="C399" s="13">
        <v>96200.0</v>
      </c>
      <c r="D399" s="14" t="str">
        <f t="shared" si="1"/>
        <v> CHQ/Offline &amp;/20221010/items_below_500/4566 </v>
      </c>
      <c r="E399" s="14" t="str">
        <f t="shared" si="2"/>
        <v>CHQ/Offline &amp;/20221010/items_below_500/4566</v>
      </c>
      <c r="F399" s="14" t="str">
        <f t="shared" si="3"/>
        <v>Chq/Offline &amp;/20221010/Items_Below_500/4566</v>
      </c>
      <c r="G399" s="14" t="str">
        <f>IFERROR(__xludf.DUMMYFUNCTION("split(F399,""/"")"),"Chq")</f>
        <v>Chq</v>
      </c>
      <c r="H399" s="14" t="str">
        <f>IFERROR(__xludf.DUMMYFUNCTION("""COMPUTED_VALUE"""),"Offline &amp;")</f>
        <v>Offline &amp;</v>
      </c>
      <c r="I399" s="14">
        <f>IFERROR(__xludf.DUMMYFUNCTION("""COMPUTED_VALUE"""),2.022101E7)</f>
        <v>20221010</v>
      </c>
      <c r="J399" s="14" t="str">
        <f>IFERROR(__xludf.DUMMYFUNCTION("""COMPUTED_VALUE"""),"Items_Below_500")</f>
        <v>Items_Below_500</v>
      </c>
      <c r="K399" s="14">
        <f>IFERROR(__xludf.DUMMYFUNCTION("""COMPUTED_VALUE"""),4566.0)</f>
        <v>4566</v>
      </c>
      <c r="L399" s="14" t="str">
        <f t="shared" si="4"/>
        <v>Offline</v>
      </c>
      <c r="M399" s="14" t="str">
        <f t="shared" si="5"/>
        <v>CHQ</v>
      </c>
    </row>
    <row r="400">
      <c r="A400" s="8" t="s">
        <v>156</v>
      </c>
      <c r="B400" s="13" t="s">
        <v>11</v>
      </c>
      <c r="C400" s="13">
        <v>56700.0</v>
      </c>
      <c r="D400" s="14" t="str">
        <f t="shared" si="1"/>
        <v> VfS/AffiliateLink/20221013/buy_one_get_one/3455 </v>
      </c>
      <c r="E400" s="14" t="str">
        <f t="shared" si="2"/>
        <v>VfS/AffiliateLink/20221013/buy_one_get_one/3455</v>
      </c>
      <c r="F400" s="14" t="str">
        <f t="shared" si="3"/>
        <v>Vfs/Affiliatelink/20221013/Buy_One_Get_One/3455</v>
      </c>
      <c r="G400" s="14" t="str">
        <f>IFERROR(__xludf.DUMMYFUNCTION("split(F400,""/"")"),"Vfs")</f>
        <v>Vfs</v>
      </c>
      <c r="H400" s="14" t="str">
        <f>IFERROR(__xludf.DUMMYFUNCTION("""COMPUTED_VALUE"""),"Affiliatelink")</f>
        <v>Affiliatelink</v>
      </c>
      <c r="I400" s="14">
        <f>IFERROR(__xludf.DUMMYFUNCTION("""COMPUTED_VALUE"""),2.0221013E7)</f>
        <v>20221013</v>
      </c>
      <c r="J400" s="14" t="str">
        <f>IFERROR(__xludf.DUMMYFUNCTION("""COMPUTED_VALUE"""),"Buy_One_Get_One")</f>
        <v>Buy_One_Get_One</v>
      </c>
      <c r="K400" s="14">
        <f>IFERROR(__xludf.DUMMYFUNCTION("""COMPUTED_VALUE"""),3455.0)</f>
        <v>3455</v>
      </c>
      <c r="L400" s="14" t="str">
        <f t="shared" si="4"/>
        <v>Affiliatelink</v>
      </c>
      <c r="M400" s="14" t="str">
        <f t="shared" si="5"/>
        <v>VFS</v>
      </c>
    </row>
    <row r="401">
      <c r="A401" s="8" t="s">
        <v>141</v>
      </c>
      <c r="B401" s="13" t="s">
        <v>11</v>
      </c>
      <c r="C401" s="8">
        <v>10500.0</v>
      </c>
      <c r="D401" s="14" t="str">
        <f t="shared" si="1"/>
        <v> VIN/SearchEngine/20221016/Jeans_under_999/5666 </v>
      </c>
      <c r="E401" s="14" t="str">
        <f t="shared" si="2"/>
        <v>VIN/SearchEngine/20221016/Jeans_under_999/5666</v>
      </c>
      <c r="F401" s="14" t="str">
        <f t="shared" si="3"/>
        <v>Vin/Searchengine/20221016/Jeans_Under_999/5666</v>
      </c>
      <c r="G401" s="14" t="str">
        <f>IFERROR(__xludf.DUMMYFUNCTION("split(F401,""/"")"),"Vin")</f>
        <v>Vin</v>
      </c>
      <c r="H401" s="14" t="str">
        <f>IFERROR(__xludf.DUMMYFUNCTION("""COMPUTED_VALUE"""),"Searchengine")</f>
        <v>Searchengine</v>
      </c>
      <c r="I401" s="14">
        <f>IFERROR(__xludf.DUMMYFUNCTION("""COMPUTED_VALUE"""),2.0221016E7)</f>
        <v>20221016</v>
      </c>
      <c r="J401" s="14" t="str">
        <f>IFERROR(__xludf.DUMMYFUNCTION("""COMPUTED_VALUE"""),"Jeans_Under_999")</f>
        <v>Jeans_Under_999</v>
      </c>
      <c r="K401" s="14">
        <f>IFERROR(__xludf.DUMMYFUNCTION("""COMPUTED_VALUE"""),5666.0)</f>
        <v>5666</v>
      </c>
      <c r="L401" s="14" t="str">
        <f t="shared" si="4"/>
        <v>Searchengine</v>
      </c>
      <c r="M401" s="14" t="str">
        <f t="shared" si="5"/>
        <v>VIN</v>
      </c>
    </row>
    <row r="402">
      <c r="A402" s="8" t="s">
        <v>142</v>
      </c>
      <c r="B402" s="13" t="s">
        <v>11</v>
      </c>
      <c r="C402" s="8">
        <v>10400.0</v>
      </c>
      <c r="D402" s="14" t="str">
        <f t="shared" si="1"/>
        <v> NEFT/OnlineDisplay/20221019/premium_tshirt/5676 </v>
      </c>
      <c r="E402" s="14" t="str">
        <f t="shared" si="2"/>
        <v>NEFT/OnlineDisplay/20221019/premium_tshirt/5676</v>
      </c>
      <c r="F402" s="14" t="str">
        <f t="shared" si="3"/>
        <v>Neft/Onlinedisplay/20221019/Premium_Tshirt/5676</v>
      </c>
      <c r="G402" s="14" t="str">
        <f>IFERROR(__xludf.DUMMYFUNCTION("split(F402,""/"")"),"Neft")</f>
        <v>Neft</v>
      </c>
      <c r="H402" s="14" t="str">
        <f>IFERROR(__xludf.DUMMYFUNCTION("""COMPUTED_VALUE"""),"Onlinedisplay")</f>
        <v>Onlinedisplay</v>
      </c>
      <c r="I402" s="14">
        <f>IFERROR(__xludf.DUMMYFUNCTION("""COMPUTED_VALUE"""),2.0221019E7)</f>
        <v>20221019</v>
      </c>
      <c r="J402" s="14" t="str">
        <f>IFERROR(__xludf.DUMMYFUNCTION("""COMPUTED_VALUE"""),"Premium_Tshirt")</f>
        <v>Premium_Tshirt</v>
      </c>
      <c r="K402" s="14">
        <f>IFERROR(__xludf.DUMMYFUNCTION("""COMPUTED_VALUE"""),5676.0)</f>
        <v>5676</v>
      </c>
      <c r="L402" s="14" t="str">
        <f t="shared" si="4"/>
        <v>Onlinedisplay</v>
      </c>
      <c r="M402" s="14" t="str">
        <f t="shared" si="5"/>
        <v>NEFT</v>
      </c>
    </row>
    <row r="403">
      <c r="A403" s="8" t="s">
        <v>143</v>
      </c>
      <c r="B403" s="13" t="s">
        <v>11</v>
      </c>
      <c r="C403" s="13">
        <v>91700.0</v>
      </c>
      <c r="D403" s="14" t="str">
        <f t="shared" si="1"/>
        <v> CHQ/EmailMarketing &amp;/20221022/Sales_60%/4564 </v>
      </c>
      <c r="E403" s="14" t="str">
        <f t="shared" si="2"/>
        <v>CHQ/EmailMarketing &amp;/20221022/Sales_60%/4564</v>
      </c>
      <c r="F403" s="14" t="str">
        <f t="shared" si="3"/>
        <v>Chq/Emailmarketing &amp;/20221022/Sales_60%/4564</v>
      </c>
      <c r="G403" s="14" t="str">
        <f>IFERROR(__xludf.DUMMYFUNCTION("split(F403,""/"")"),"Chq")</f>
        <v>Chq</v>
      </c>
      <c r="H403" s="14" t="str">
        <f>IFERROR(__xludf.DUMMYFUNCTION("""COMPUTED_VALUE"""),"Emailmarketing &amp;")</f>
        <v>Emailmarketing &amp;</v>
      </c>
      <c r="I403" s="14">
        <f>IFERROR(__xludf.DUMMYFUNCTION("""COMPUTED_VALUE"""),2.0221022E7)</f>
        <v>20221022</v>
      </c>
      <c r="J403" s="14" t="str">
        <f>IFERROR(__xludf.DUMMYFUNCTION("""COMPUTED_VALUE"""),"Sales_60%")</f>
        <v>Sales_60%</v>
      </c>
      <c r="K403" s="14">
        <f>IFERROR(__xludf.DUMMYFUNCTION("""COMPUTED_VALUE"""),4564.0)</f>
        <v>4564</v>
      </c>
      <c r="L403" s="14" t="str">
        <f t="shared" si="4"/>
        <v>Emailmarketing</v>
      </c>
      <c r="M403" s="14" t="str">
        <f t="shared" si="5"/>
        <v>CHQ</v>
      </c>
    </row>
    <row r="404">
      <c r="A404" s="8" t="s">
        <v>144</v>
      </c>
      <c r="B404" s="13" t="s">
        <v>11</v>
      </c>
      <c r="C404" s="13">
        <v>69600.0</v>
      </c>
      <c r="D404" s="14" t="str">
        <f t="shared" si="1"/>
        <v> VfS/SocialMedia/20221025/premium_quality_shoes/4565 </v>
      </c>
      <c r="E404" s="14" t="str">
        <f t="shared" si="2"/>
        <v>VfS/SocialMedia/20221025/premium_quality_shoes/4565</v>
      </c>
      <c r="F404" s="14" t="str">
        <f t="shared" si="3"/>
        <v>Vfs/Socialmedia/20221025/Premium_Quality_Shoes/4565</v>
      </c>
      <c r="G404" s="14" t="str">
        <f>IFERROR(__xludf.DUMMYFUNCTION("split(F404,""/"")"),"Vfs")</f>
        <v>Vfs</v>
      </c>
      <c r="H404" s="14" t="str">
        <f>IFERROR(__xludf.DUMMYFUNCTION("""COMPUTED_VALUE"""),"Socialmedia")</f>
        <v>Socialmedia</v>
      </c>
      <c r="I404" s="14">
        <f>IFERROR(__xludf.DUMMYFUNCTION("""COMPUTED_VALUE"""),2.0221025E7)</f>
        <v>20221025</v>
      </c>
      <c r="J404" s="14" t="str">
        <f>IFERROR(__xludf.DUMMYFUNCTION("""COMPUTED_VALUE"""),"Premium_Quality_Shoes")</f>
        <v>Premium_Quality_Shoes</v>
      </c>
      <c r="K404" s="14">
        <f>IFERROR(__xludf.DUMMYFUNCTION("""COMPUTED_VALUE"""),4565.0)</f>
        <v>4565</v>
      </c>
      <c r="L404" s="14" t="str">
        <f t="shared" si="4"/>
        <v>Socialmedia</v>
      </c>
      <c r="M404" s="14" t="str">
        <f t="shared" si="5"/>
        <v>VFS</v>
      </c>
    </row>
    <row r="405">
      <c r="A405" s="8" t="s">
        <v>145</v>
      </c>
      <c r="B405" s="13" t="s">
        <v>11</v>
      </c>
      <c r="C405" s="13">
        <v>74200.0</v>
      </c>
      <c r="D405" s="14" t="str">
        <f t="shared" si="1"/>
        <v> VIN/OfflINe &amp;/20221028/items_below_500/4566 </v>
      </c>
      <c r="E405" s="14" t="str">
        <f t="shared" si="2"/>
        <v>VIN/OfflINe &amp;/20221028/items_below_500/4566</v>
      </c>
      <c r="F405" s="14" t="str">
        <f t="shared" si="3"/>
        <v>Vin/Offline &amp;/20221028/Items_Below_500/4566</v>
      </c>
      <c r="G405" s="14" t="str">
        <f>IFERROR(__xludf.DUMMYFUNCTION("split(F405,""/"")"),"Vin")</f>
        <v>Vin</v>
      </c>
      <c r="H405" s="14" t="str">
        <f>IFERROR(__xludf.DUMMYFUNCTION("""COMPUTED_VALUE"""),"Offline &amp;")</f>
        <v>Offline &amp;</v>
      </c>
      <c r="I405" s="14">
        <f>IFERROR(__xludf.DUMMYFUNCTION("""COMPUTED_VALUE"""),2.0221028E7)</f>
        <v>20221028</v>
      </c>
      <c r="J405" s="14" t="str">
        <f>IFERROR(__xludf.DUMMYFUNCTION("""COMPUTED_VALUE"""),"Items_Below_500")</f>
        <v>Items_Below_500</v>
      </c>
      <c r="K405" s="14">
        <f>IFERROR(__xludf.DUMMYFUNCTION("""COMPUTED_VALUE"""),4566.0)</f>
        <v>4566</v>
      </c>
      <c r="L405" s="14" t="str">
        <f t="shared" si="4"/>
        <v>Offline</v>
      </c>
      <c r="M405" s="14" t="str">
        <f t="shared" si="5"/>
        <v>VIN</v>
      </c>
    </row>
    <row r="406">
      <c r="A406" s="8" t="s">
        <v>146</v>
      </c>
      <c r="B406" s="13" t="s">
        <v>24</v>
      </c>
      <c r="C406" s="8">
        <v>11710.0</v>
      </c>
      <c r="D406" s="14" t="str">
        <f t="shared" si="1"/>
        <v> CHQ/OnlineDisplay/20221101/premium_tshirt/5676 </v>
      </c>
      <c r="E406" s="14" t="str">
        <f t="shared" si="2"/>
        <v>CHQ/OnlineDisplay/20221101/premium_tshirt/5676</v>
      </c>
      <c r="F406" s="14" t="str">
        <f t="shared" si="3"/>
        <v>Chq/Onlinedisplay/20221101/Premium_Tshirt/5676</v>
      </c>
      <c r="G406" s="14" t="str">
        <f>IFERROR(__xludf.DUMMYFUNCTION("split(F406,""/"")"),"Chq")</f>
        <v>Chq</v>
      </c>
      <c r="H406" s="14" t="str">
        <f>IFERROR(__xludf.DUMMYFUNCTION("""COMPUTED_VALUE"""),"Onlinedisplay")</f>
        <v>Onlinedisplay</v>
      </c>
      <c r="I406" s="14">
        <f>IFERROR(__xludf.DUMMYFUNCTION("""COMPUTED_VALUE"""),2.0221101E7)</f>
        <v>20221101</v>
      </c>
      <c r="J406" s="14" t="str">
        <f>IFERROR(__xludf.DUMMYFUNCTION("""COMPUTED_VALUE"""),"Premium_Tshirt")</f>
        <v>Premium_Tshirt</v>
      </c>
      <c r="K406" s="14">
        <f>IFERROR(__xludf.DUMMYFUNCTION("""COMPUTED_VALUE"""),5676.0)</f>
        <v>5676</v>
      </c>
      <c r="L406" s="14" t="str">
        <f t="shared" si="4"/>
        <v>Onlinedisplay</v>
      </c>
      <c r="M406" s="14" t="str">
        <f t="shared" si="5"/>
        <v>CHQ</v>
      </c>
    </row>
    <row r="407">
      <c r="A407" s="8" t="s">
        <v>147</v>
      </c>
      <c r="B407" s="13" t="s">
        <v>24</v>
      </c>
      <c r="C407" s="8">
        <v>11760.0</v>
      </c>
      <c r="D407" s="14" t="str">
        <f t="shared" si="1"/>
        <v> VfS/EmailMarketing/20221104/Sales_60%/4564 </v>
      </c>
      <c r="E407" s="14" t="str">
        <f t="shared" si="2"/>
        <v>VfS/EmailMarketing/20221104/Sales_60%/4564</v>
      </c>
      <c r="F407" s="14" t="str">
        <f t="shared" si="3"/>
        <v>Vfs/Emailmarketing/20221104/Sales_60%/4564</v>
      </c>
      <c r="G407" s="14" t="str">
        <f>IFERROR(__xludf.DUMMYFUNCTION("split(F407,""/"")"),"Vfs")</f>
        <v>Vfs</v>
      </c>
      <c r="H407" s="14" t="str">
        <f>IFERROR(__xludf.DUMMYFUNCTION("""COMPUTED_VALUE"""),"Emailmarketing")</f>
        <v>Emailmarketing</v>
      </c>
      <c r="I407" s="14">
        <f>IFERROR(__xludf.DUMMYFUNCTION("""COMPUTED_VALUE"""),2.0221104E7)</f>
        <v>20221104</v>
      </c>
      <c r="J407" s="14" t="str">
        <f>IFERROR(__xludf.DUMMYFUNCTION("""COMPUTED_VALUE"""),"Sales_60%")</f>
        <v>Sales_60%</v>
      </c>
      <c r="K407" s="14">
        <f>IFERROR(__xludf.DUMMYFUNCTION("""COMPUTED_VALUE"""),4564.0)</f>
        <v>4564</v>
      </c>
      <c r="L407" s="14" t="str">
        <f t="shared" si="4"/>
        <v>Emailmarketing</v>
      </c>
      <c r="M407" s="14" t="str">
        <f t="shared" si="5"/>
        <v>VFS</v>
      </c>
    </row>
    <row r="408">
      <c r="A408" s="8" t="s">
        <v>148</v>
      </c>
      <c r="B408" s="13" t="s">
        <v>24</v>
      </c>
      <c r="C408" s="13">
        <v>78400.0</v>
      </c>
      <c r="D408" s="14" t="str">
        <f t="shared" si="1"/>
        <v> NEFT/SocialMedia/20221107/premium_quality_shoes/4565 </v>
      </c>
      <c r="E408" s="14" t="str">
        <f t="shared" si="2"/>
        <v>NEFT/SocialMedia/20221107/premium_quality_shoes/4565</v>
      </c>
      <c r="F408" s="14" t="str">
        <f t="shared" si="3"/>
        <v>Neft/Socialmedia/20221107/Premium_Quality_Shoes/4565</v>
      </c>
      <c r="G408" s="14" t="str">
        <f>IFERROR(__xludf.DUMMYFUNCTION("split(F408,""/"")"),"Neft")</f>
        <v>Neft</v>
      </c>
      <c r="H408" s="14" t="str">
        <f>IFERROR(__xludf.DUMMYFUNCTION("""COMPUTED_VALUE"""),"Socialmedia")</f>
        <v>Socialmedia</v>
      </c>
      <c r="I408" s="14">
        <f>IFERROR(__xludf.DUMMYFUNCTION("""COMPUTED_VALUE"""),2.0221107E7)</f>
        <v>20221107</v>
      </c>
      <c r="J408" s="14" t="str">
        <f>IFERROR(__xludf.DUMMYFUNCTION("""COMPUTED_VALUE"""),"Premium_Quality_Shoes")</f>
        <v>Premium_Quality_Shoes</v>
      </c>
      <c r="K408" s="14">
        <f>IFERROR(__xludf.DUMMYFUNCTION("""COMPUTED_VALUE"""),4565.0)</f>
        <v>4565</v>
      </c>
      <c r="L408" s="14" t="str">
        <f t="shared" si="4"/>
        <v>Socialmedia</v>
      </c>
      <c r="M408" s="14" t="str">
        <f t="shared" si="5"/>
        <v>NEFT</v>
      </c>
    </row>
    <row r="409">
      <c r="A409" s="8" t="s">
        <v>149</v>
      </c>
      <c r="B409" s="13" t="s">
        <v>24</v>
      </c>
      <c r="C409" s="13">
        <v>83800.0</v>
      </c>
      <c r="D409" s="14" t="str">
        <f t="shared" si="1"/>
        <v> CHQ/Offline &amp;/20221110/items_below_500/4566 </v>
      </c>
      <c r="E409" s="14" t="str">
        <f t="shared" si="2"/>
        <v>CHQ/Offline &amp;/20221110/items_below_500/4566</v>
      </c>
      <c r="F409" s="14" t="str">
        <f t="shared" si="3"/>
        <v>Chq/Offline &amp;/20221110/Items_Below_500/4566</v>
      </c>
      <c r="G409" s="14" t="str">
        <f>IFERROR(__xludf.DUMMYFUNCTION("split(F409,""/"")"),"Chq")</f>
        <v>Chq</v>
      </c>
      <c r="H409" s="14" t="str">
        <f>IFERROR(__xludf.DUMMYFUNCTION("""COMPUTED_VALUE"""),"Offline &amp;")</f>
        <v>Offline &amp;</v>
      </c>
      <c r="I409" s="14">
        <f>IFERROR(__xludf.DUMMYFUNCTION("""COMPUTED_VALUE"""),2.022111E7)</f>
        <v>20221110</v>
      </c>
      <c r="J409" s="14" t="str">
        <f>IFERROR(__xludf.DUMMYFUNCTION("""COMPUTED_VALUE"""),"Items_Below_500")</f>
        <v>Items_Below_500</v>
      </c>
      <c r="K409" s="14">
        <f>IFERROR(__xludf.DUMMYFUNCTION("""COMPUTED_VALUE"""),4566.0)</f>
        <v>4566</v>
      </c>
      <c r="L409" s="14" t="str">
        <f t="shared" si="4"/>
        <v>Offline</v>
      </c>
      <c r="M409" s="14" t="str">
        <f t="shared" si="5"/>
        <v>CHQ</v>
      </c>
    </row>
    <row r="410">
      <c r="A410" s="8" t="s">
        <v>150</v>
      </c>
      <c r="B410" s="13" t="s">
        <v>24</v>
      </c>
      <c r="C410" s="13">
        <v>93000.0</v>
      </c>
      <c r="D410" s="14" t="str">
        <f t="shared" si="1"/>
        <v> VfS/AffiliateLink/20221113/buy_one_get_one/3455 </v>
      </c>
      <c r="E410" s="14" t="str">
        <f t="shared" si="2"/>
        <v>VfS/AffiliateLink/20221113/buy_one_get_one/3455</v>
      </c>
      <c r="F410" s="14" t="str">
        <f t="shared" si="3"/>
        <v>Vfs/Affiliatelink/20221113/Buy_One_Get_One/3455</v>
      </c>
      <c r="G410" s="14" t="str">
        <f>IFERROR(__xludf.DUMMYFUNCTION("split(F410,""/"")"),"Vfs")</f>
        <v>Vfs</v>
      </c>
      <c r="H410" s="14" t="str">
        <f>IFERROR(__xludf.DUMMYFUNCTION("""COMPUTED_VALUE"""),"Affiliatelink")</f>
        <v>Affiliatelink</v>
      </c>
      <c r="I410" s="14">
        <f>IFERROR(__xludf.DUMMYFUNCTION("""COMPUTED_VALUE"""),2.0221113E7)</f>
        <v>20221113</v>
      </c>
      <c r="J410" s="14" t="str">
        <f>IFERROR(__xludf.DUMMYFUNCTION("""COMPUTED_VALUE"""),"Buy_One_Get_One")</f>
        <v>Buy_One_Get_One</v>
      </c>
      <c r="K410" s="14">
        <f>IFERROR(__xludf.DUMMYFUNCTION("""COMPUTED_VALUE"""),3455.0)</f>
        <v>3455</v>
      </c>
      <c r="L410" s="14" t="str">
        <f t="shared" si="4"/>
        <v>Affiliatelink</v>
      </c>
      <c r="M410" s="14" t="str">
        <f t="shared" si="5"/>
        <v>VFS</v>
      </c>
    </row>
    <row r="411">
      <c r="A411" s="8" t="s">
        <v>151</v>
      </c>
      <c r="B411" s="13" t="s">
        <v>24</v>
      </c>
      <c r="C411" s="13">
        <v>48200.0</v>
      </c>
      <c r="D411" s="14" t="str">
        <f t="shared" si="1"/>
        <v> VIN/SearchEngine/20221116/Jeans_under_999/5666 </v>
      </c>
      <c r="E411" s="14" t="str">
        <f t="shared" si="2"/>
        <v>VIN/SearchEngine/20221116/Jeans_under_999/5666</v>
      </c>
      <c r="F411" s="14" t="str">
        <f t="shared" si="3"/>
        <v>Vin/Searchengine/20221116/Jeans_Under_999/5666</v>
      </c>
      <c r="G411" s="14" t="str">
        <f>IFERROR(__xludf.DUMMYFUNCTION("split(F411,""/"")"),"Vin")</f>
        <v>Vin</v>
      </c>
      <c r="H411" s="14" t="str">
        <f>IFERROR(__xludf.DUMMYFUNCTION("""COMPUTED_VALUE"""),"Searchengine")</f>
        <v>Searchengine</v>
      </c>
      <c r="I411" s="14">
        <f>IFERROR(__xludf.DUMMYFUNCTION("""COMPUTED_VALUE"""),2.0221116E7)</f>
        <v>20221116</v>
      </c>
      <c r="J411" s="14" t="str">
        <f>IFERROR(__xludf.DUMMYFUNCTION("""COMPUTED_VALUE"""),"Jeans_Under_999")</f>
        <v>Jeans_Under_999</v>
      </c>
      <c r="K411" s="14">
        <f>IFERROR(__xludf.DUMMYFUNCTION("""COMPUTED_VALUE"""),5666.0)</f>
        <v>5666</v>
      </c>
      <c r="L411" s="14" t="str">
        <f t="shared" si="4"/>
        <v>Searchengine</v>
      </c>
      <c r="M411" s="14" t="str">
        <f t="shared" si="5"/>
        <v>VIN</v>
      </c>
    </row>
    <row r="412">
      <c r="A412" s="8" t="s">
        <v>152</v>
      </c>
      <c r="B412" s="13" t="s">
        <v>24</v>
      </c>
      <c r="C412" s="13">
        <v>99800.0</v>
      </c>
      <c r="D412" s="14" t="str">
        <f t="shared" si="1"/>
        <v> NEFT/OnlineDisplay/20221119/premium_tshirt/5676 </v>
      </c>
      <c r="E412" s="14" t="str">
        <f t="shared" si="2"/>
        <v>NEFT/OnlineDisplay/20221119/premium_tshirt/5676</v>
      </c>
      <c r="F412" s="14" t="str">
        <f t="shared" si="3"/>
        <v>Neft/Onlinedisplay/20221119/Premium_Tshirt/5676</v>
      </c>
      <c r="G412" s="14" t="str">
        <f>IFERROR(__xludf.DUMMYFUNCTION("split(F412,""/"")"),"Neft")</f>
        <v>Neft</v>
      </c>
      <c r="H412" s="14" t="str">
        <f>IFERROR(__xludf.DUMMYFUNCTION("""COMPUTED_VALUE"""),"Onlinedisplay")</f>
        <v>Onlinedisplay</v>
      </c>
      <c r="I412" s="14">
        <f>IFERROR(__xludf.DUMMYFUNCTION("""COMPUTED_VALUE"""),2.0221119E7)</f>
        <v>20221119</v>
      </c>
      <c r="J412" s="14" t="str">
        <f>IFERROR(__xludf.DUMMYFUNCTION("""COMPUTED_VALUE"""),"Premium_Tshirt")</f>
        <v>Premium_Tshirt</v>
      </c>
      <c r="K412" s="14">
        <f>IFERROR(__xludf.DUMMYFUNCTION("""COMPUTED_VALUE"""),5676.0)</f>
        <v>5676</v>
      </c>
      <c r="L412" s="14" t="str">
        <f t="shared" si="4"/>
        <v>Onlinedisplay</v>
      </c>
      <c r="M412" s="14" t="str">
        <f t="shared" si="5"/>
        <v>NEFT</v>
      </c>
    </row>
    <row r="413">
      <c r="A413" s="8" t="s">
        <v>153</v>
      </c>
      <c r="B413" s="13" t="s">
        <v>24</v>
      </c>
      <c r="C413" s="13">
        <v>56700.0</v>
      </c>
      <c r="D413" s="14" t="str">
        <f t="shared" si="1"/>
        <v> CHQ/EmailMarketing &amp;/20221122/Sales_60%/4564 </v>
      </c>
      <c r="E413" s="14" t="str">
        <f t="shared" si="2"/>
        <v>CHQ/EmailMarketing &amp;/20221122/Sales_60%/4564</v>
      </c>
      <c r="F413" s="14" t="str">
        <f t="shared" si="3"/>
        <v>Chq/Emailmarketing &amp;/20221122/Sales_60%/4564</v>
      </c>
      <c r="G413" s="14" t="str">
        <f>IFERROR(__xludf.DUMMYFUNCTION("split(F413,""/"")"),"Chq")</f>
        <v>Chq</v>
      </c>
      <c r="H413" s="14" t="str">
        <f>IFERROR(__xludf.DUMMYFUNCTION("""COMPUTED_VALUE"""),"Emailmarketing &amp;")</f>
        <v>Emailmarketing &amp;</v>
      </c>
      <c r="I413" s="14">
        <f>IFERROR(__xludf.DUMMYFUNCTION("""COMPUTED_VALUE"""),2.0221122E7)</f>
        <v>20221122</v>
      </c>
      <c r="J413" s="14" t="str">
        <f>IFERROR(__xludf.DUMMYFUNCTION("""COMPUTED_VALUE"""),"Sales_60%")</f>
        <v>Sales_60%</v>
      </c>
      <c r="K413" s="14">
        <f>IFERROR(__xludf.DUMMYFUNCTION("""COMPUTED_VALUE"""),4564.0)</f>
        <v>4564</v>
      </c>
      <c r="L413" s="14" t="str">
        <f t="shared" si="4"/>
        <v>Emailmarketing</v>
      </c>
      <c r="M413" s="14" t="str">
        <f t="shared" si="5"/>
        <v>CHQ</v>
      </c>
    </row>
    <row r="414">
      <c r="A414" s="8" t="s">
        <v>154</v>
      </c>
      <c r="B414" s="13" t="s">
        <v>24</v>
      </c>
      <c r="C414" s="13">
        <v>43000.0</v>
      </c>
      <c r="D414" s="14" t="str">
        <f t="shared" si="1"/>
        <v> VfS/SocialMedia/20221125/premium_quality_shoes/4565 </v>
      </c>
      <c r="E414" s="14" t="str">
        <f t="shared" si="2"/>
        <v>VfS/SocialMedia/20221125/premium_quality_shoes/4565</v>
      </c>
      <c r="F414" s="14" t="str">
        <f t="shared" si="3"/>
        <v>Vfs/Socialmedia/20221125/Premium_Quality_Shoes/4565</v>
      </c>
      <c r="G414" s="14" t="str">
        <f>IFERROR(__xludf.DUMMYFUNCTION("split(F414,""/"")"),"Vfs")</f>
        <v>Vfs</v>
      </c>
      <c r="H414" s="14" t="str">
        <f>IFERROR(__xludf.DUMMYFUNCTION("""COMPUTED_VALUE"""),"Socialmedia")</f>
        <v>Socialmedia</v>
      </c>
      <c r="I414" s="14">
        <f>IFERROR(__xludf.DUMMYFUNCTION("""COMPUTED_VALUE"""),2.0221125E7)</f>
        <v>20221125</v>
      </c>
      <c r="J414" s="14" t="str">
        <f>IFERROR(__xludf.DUMMYFUNCTION("""COMPUTED_VALUE"""),"Premium_Quality_Shoes")</f>
        <v>Premium_Quality_Shoes</v>
      </c>
      <c r="K414" s="14">
        <f>IFERROR(__xludf.DUMMYFUNCTION("""COMPUTED_VALUE"""),4565.0)</f>
        <v>4565</v>
      </c>
      <c r="L414" s="14" t="str">
        <f t="shared" si="4"/>
        <v>Socialmedia</v>
      </c>
      <c r="M414" s="14" t="str">
        <f t="shared" si="5"/>
        <v>VFS</v>
      </c>
    </row>
    <row r="415">
      <c r="A415" s="8" t="s">
        <v>155</v>
      </c>
      <c r="B415" s="13" t="s">
        <v>24</v>
      </c>
      <c r="C415" s="13">
        <v>58000.0</v>
      </c>
      <c r="D415" s="14" t="str">
        <f t="shared" si="1"/>
        <v> VIN/OfflINe &amp;/20221128/items_below_500/4566 </v>
      </c>
      <c r="E415" s="14" t="str">
        <f t="shared" si="2"/>
        <v>VIN/OfflINe &amp;/20221128/items_below_500/4566</v>
      </c>
      <c r="F415" s="14" t="str">
        <f t="shared" si="3"/>
        <v>Vin/Offline &amp;/20221128/Items_Below_500/4566</v>
      </c>
      <c r="G415" s="14" t="str">
        <f>IFERROR(__xludf.DUMMYFUNCTION("split(F415,""/"")"),"Vin")</f>
        <v>Vin</v>
      </c>
      <c r="H415" s="14" t="str">
        <f>IFERROR(__xludf.DUMMYFUNCTION("""COMPUTED_VALUE"""),"Offline &amp;")</f>
        <v>Offline &amp;</v>
      </c>
      <c r="I415" s="14">
        <f>IFERROR(__xludf.DUMMYFUNCTION("""COMPUTED_VALUE"""),2.0221128E7)</f>
        <v>20221128</v>
      </c>
      <c r="J415" s="14" t="str">
        <f>IFERROR(__xludf.DUMMYFUNCTION("""COMPUTED_VALUE"""),"Items_Below_500")</f>
        <v>Items_Below_500</v>
      </c>
      <c r="K415" s="14">
        <f>IFERROR(__xludf.DUMMYFUNCTION("""COMPUTED_VALUE"""),4566.0)</f>
        <v>4566</v>
      </c>
      <c r="L415" s="14" t="str">
        <f t="shared" si="4"/>
        <v>Offline</v>
      </c>
      <c r="M415" s="14" t="str">
        <f t="shared" si="5"/>
        <v>VIN</v>
      </c>
    </row>
    <row r="416">
      <c r="A416" s="8" t="s">
        <v>126</v>
      </c>
      <c r="B416" s="13" t="s">
        <v>25</v>
      </c>
      <c r="C416" s="13">
        <v>40500.0</v>
      </c>
      <c r="D416" s="14" t="str">
        <f t="shared" si="1"/>
        <v> CHQ/OnlineDisplay/20221201/premium_tshirt/5676 </v>
      </c>
      <c r="E416" s="14" t="str">
        <f t="shared" si="2"/>
        <v>CHQ/OnlineDisplay/20221201/premium_tshirt/5676</v>
      </c>
      <c r="F416" s="14" t="str">
        <f t="shared" si="3"/>
        <v>Chq/Onlinedisplay/20221201/Premium_Tshirt/5676</v>
      </c>
      <c r="G416" s="14" t="str">
        <f>IFERROR(__xludf.DUMMYFUNCTION("split(F416,""/"")"),"Chq")</f>
        <v>Chq</v>
      </c>
      <c r="H416" s="14" t="str">
        <f>IFERROR(__xludf.DUMMYFUNCTION("""COMPUTED_VALUE"""),"Onlinedisplay")</f>
        <v>Onlinedisplay</v>
      </c>
      <c r="I416" s="14">
        <f>IFERROR(__xludf.DUMMYFUNCTION("""COMPUTED_VALUE"""),2.0221201E7)</f>
        <v>20221201</v>
      </c>
      <c r="J416" s="14" t="str">
        <f>IFERROR(__xludf.DUMMYFUNCTION("""COMPUTED_VALUE"""),"Premium_Tshirt")</f>
        <v>Premium_Tshirt</v>
      </c>
      <c r="K416" s="14">
        <f>IFERROR(__xludf.DUMMYFUNCTION("""COMPUTED_VALUE"""),5676.0)</f>
        <v>5676</v>
      </c>
      <c r="L416" s="14" t="str">
        <f t="shared" si="4"/>
        <v>Onlinedisplay</v>
      </c>
      <c r="M416" s="14" t="str">
        <f t="shared" si="5"/>
        <v>CHQ</v>
      </c>
    </row>
    <row r="417">
      <c r="A417" s="8" t="s">
        <v>127</v>
      </c>
      <c r="B417" s="13" t="s">
        <v>25</v>
      </c>
      <c r="C417" s="13">
        <v>105700.0</v>
      </c>
      <c r="D417" s="14" t="str">
        <f t="shared" si="1"/>
        <v> VfS/EmailMarketing/20221204/Sales_60%/4564 </v>
      </c>
      <c r="E417" s="14" t="str">
        <f t="shared" si="2"/>
        <v>VfS/EmailMarketing/20221204/Sales_60%/4564</v>
      </c>
      <c r="F417" s="14" t="str">
        <f t="shared" si="3"/>
        <v>Vfs/Emailmarketing/20221204/Sales_60%/4564</v>
      </c>
      <c r="G417" s="14" t="str">
        <f>IFERROR(__xludf.DUMMYFUNCTION("split(F417,""/"")"),"Vfs")</f>
        <v>Vfs</v>
      </c>
      <c r="H417" s="14" t="str">
        <f>IFERROR(__xludf.DUMMYFUNCTION("""COMPUTED_VALUE"""),"Emailmarketing")</f>
        <v>Emailmarketing</v>
      </c>
      <c r="I417" s="14">
        <f>IFERROR(__xludf.DUMMYFUNCTION("""COMPUTED_VALUE"""),2.0221204E7)</f>
        <v>20221204</v>
      </c>
      <c r="J417" s="14" t="str">
        <f>IFERROR(__xludf.DUMMYFUNCTION("""COMPUTED_VALUE"""),"Sales_60%")</f>
        <v>Sales_60%</v>
      </c>
      <c r="K417" s="14">
        <f>IFERROR(__xludf.DUMMYFUNCTION("""COMPUTED_VALUE"""),4564.0)</f>
        <v>4564</v>
      </c>
      <c r="L417" s="14" t="str">
        <f t="shared" si="4"/>
        <v>Emailmarketing</v>
      </c>
      <c r="M417" s="14" t="str">
        <f t="shared" si="5"/>
        <v>VFS</v>
      </c>
    </row>
    <row r="418">
      <c r="A418" s="8" t="s">
        <v>128</v>
      </c>
      <c r="B418" s="13" t="s">
        <v>25</v>
      </c>
      <c r="C418" s="13">
        <v>31800.0</v>
      </c>
      <c r="D418" s="14" t="str">
        <f t="shared" si="1"/>
        <v> NEFT/SocialMedia/20221207/premium_quality_shoes/4565 </v>
      </c>
      <c r="E418" s="14" t="str">
        <f t="shared" si="2"/>
        <v>NEFT/SocialMedia/20221207/premium_quality_shoes/4565</v>
      </c>
      <c r="F418" s="14" t="str">
        <f t="shared" si="3"/>
        <v>Neft/Socialmedia/20221207/Premium_Quality_Shoes/4565</v>
      </c>
      <c r="G418" s="14" t="str">
        <f>IFERROR(__xludf.DUMMYFUNCTION("split(F418,""/"")"),"Neft")</f>
        <v>Neft</v>
      </c>
      <c r="H418" s="14" t="str">
        <f>IFERROR(__xludf.DUMMYFUNCTION("""COMPUTED_VALUE"""),"Socialmedia")</f>
        <v>Socialmedia</v>
      </c>
      <c r="I418" s="14">
        <f>IFERROR(__xludf.DUMMYFUNCTION("""COMPUTED_VALUE"""),2.0221207E7)</f>
        <v>20221207</v>
      </c>
      <c r="J418" s="14" t="str">
        <f>IFERROR(__xludf.DUMMYFUNCTION("""COMPUTED_VALUE"""),"Premium_Quality_Shoes")</f>
        <v>Premium_Quality_Shoes</v>
      </c>
      <c r="K418" s="14">
        <f>IFERROR(__xludf.DUMMYFUNCTION("""COMPUTED_VALUE"""),4565.0)</f>
        <v>4565</v>
      </c>
      <c r="L418" s="14" t="str">
        <f t="shared" si="4"/>
        <v>Socialmedia</v>
      </c>
      <c r="M418" s="14" t="str">
        <f t="shared" si="5"/>
        <v>NEFT</v>
      </c>
    </row>
    <row r="419">
      <c r="A419" s="8" t="s">
        <v>129</v>
      </c>
      <c r="B419" s="13" t="s">
        <v>25</v>
      </c>
      <c r="C419" s="13">
        <v>102900.0</v>
      </c>
      <c r="D419" s="14" t="str">
        <f t="shared" si="1"/>
        <v> CHQ/Offline &amp;/20221210/items_below_500/4566 </v>
      </c>
      <c r="E419" s="14" t="str">
        <f t="shared" si="2"/>
        <v>CHQ/Offline &amp;/20221210/items_below_500/4566</v>
      </c>
      <c r="F419" s="14" t="str">
        <f t="shared" si="3"/>
        <v>Chq/Offline &amp;/20221210/Items_Below_500/4566</v>
      </c>
      <c r="G419" s="14" t="str">
        <f>IFERROR(__xludf.DUMMYFUNCTION("split(F419,""/"")"),"Chq")</f>
        <v>Chq</v>
      </c>
      <c r="H419" s="14" t="str">
        <f>IFERROR(__xludf.DUMMYFUNCTION("""COMPUTED_VALUE"""),"Offline &amp;")</f>
        <v>Offline &amp;</v>
      </c>
      <c r="I419" s="14">
        <f>IFERROR(__xludf.DUMMYFUNCTION("""COMPUTED_VALUE"""),2.022121E7)</f>
        <v>20221210</v>
      </c>
      <c r="J419" s="14" t="str">
        <f>IFERROR(__xludf.DUMMYFUNCTION("""COMPUTED_VALUE"""),"Items_Below_500")</f>
        <v>Items_Below_500</v>
      </c>
      <c r="K419" s="14">
        <f>IFERROR(__xludf.DUMMYFUNCTION("""COMPUTED_VALUE"""),4566.0)</f>
        <v>4566</v>
      </c>
      <c r="L419" s="14" t="str">
        <f t="shared" si="4"/>
        <v>Offline</v>
      </c>
      <c r="M419" s="14" t="str">
        <f t="shared" si="5"/>
        <v>CHQ</v>
      </c>
    </row>
    <row r="420">
      <c r="A420" s="8" t="s">
        <v>130</v>
      </c>
      <c r="B420" s="13" t="s">
        <v>25</v>
      </c>
      <c r="C420" s="13">
        <v>39100.0</v>
      </c>
      <c r="D420" s="14" t="str">
        <f t="shared" si="1"/>
        <v> VfS/AffiliateLink/20221213/buy_one_get_one/3455 </v>
      </c>
      <c r="E420" s="14" t="str">
        <f t="shared" si="2"/>
        <v>VfS/AffiliateLink/20221213/buy_one_get_one/3455</v>
      </c>
      <c r="F420" s="14" t="str">
        <f t="shared" si="3"/>
        <v>Vfs/Affiliatelink/20221213/Buy_One_Get_One/3455</v>
      </c>
      <c r="G420" s="14" t="str">
        <f>IFERROR(__xludf.DUMMYFUNCTION("split(F420,""/"")"),"Vfs")</f>
        <v>Vfs</v>
      </c>
      <c r="H420" s="14" t="str">
        <f>IFERROR(__xludf.DUMMYFUNCTION("""COMPUTED_VALUE"""),"Affiliatelink")</f>
        <v>Affiliatelink</v>
      </c>
      <c r="I420" s="14">
        <f>IFERROR(__xludf.DUMMYFUNCTION("""COMPUTED_VALUE"""),2.0221213E7)</f>
        <v>20221213</v>
      </c>
      <c r="J420" s="14" t="str">
        <f>IFERROR(__xludf.DUMMYFUNCTION("""COMPUTED_VALUE"""),"Buy_One_Get_One")</f>
        <v>Buy_One_Get_One</v>
      </c>
      <c r="K420" s="14">
        <f>IFERROR(__xludf.DUMMYFUNCTION("""COMPUTED_VALUE"""),3455.0)</f>
        <v>3455</v>
      </c>
      <c r="L420" s="14" t="str">
        <f t="shared" si="4"/>
        <v>Affiliatelink</v>
      </c>
      <c r="M420" s="14" t="str">
        <f t="shared" si="5"/>
        <v>VFS</v>
      </c>
    </row>
    <row r="421">
      <c r="A421" s="8" t="s">
        <v>131</v>
      </c>
      <c r="B421" s="13" t="s">
        <v>25</v>
      </c>
      <c r="C421" s="13">
        <v>113200.0</v>
      </c>
      <c r="D421" s="14" t="str">
        <f t="shared" si="1"/>
        <v> VIN/SearchEngine/20221216/Jeans_under_999/5666 </v>
      </c>
      <c r="E421" s="14" t="str">
        <f t="shared" si="2"/>
        <v>VIN/SearchEngine/20221216/Jeans_under_999/5666</v>
      </c>
      <c r="F421" s="14" t="str">
        <f t="shared" si="3"/>
        <v>Vin/Searchengine/20221216/Jeans_Under_999/5666</v>
      </c>
      <c r="G421" s="14" t="str">
        <f>IFERROR(__xludf.DUMMYFUNCTION("split(F421,""/"")"),"Vin")</f>
        <v>Vin</v>
      </c>
      <c r="H421" s="14" t="str">
        <f>IFERROR(__xludf.DUMMYFUNCTION("""COMPUTED_VALUE"""),"Searchengine")</f>
        <v>Searchengine</v>
      </c>
      <c r="I421" s="14">
        <f>IFERROR(__xludf.DUMMYFUNCTION("""COMPUTED_VALUE"""),2.0221216E7)</f>
        <v>20221216</v>
      </c>
      <c r="J421" s="14" t="str">
        <f>IFERROR(__xludf.DUMMYFUNCTION("""COMPUTED_VALUE"""),"Jeans_Under_999")</f>
        <v>Jeans_Under_999</v>
      </c>
      <c r="K421" s="14">
        <f>IFERROR(__xludf.DUMMYFUNCTION("""COMPUTED_VALUE"""),5666.0)</f>
        <v>5666</v>
      </c>
      <c r="L421" s="14" t="str">
        <f t="shared" si="4"/>
        <v>Searchengine</v>
      </c>
      <c r="M421" s="14" t="str">
        <f t="shared" si="5"/>
        <v>VIN</v>
      </c>
    </row>
    <row r="422">
      <c r="A422" s="8" t="s">
        <v>132</v>
      </c>
      <c r="B422" s="13" t="s">
        <v>25</v>
      </c>
      <c r="C422" s="13">
        <v>47900.0</v>
      </c>
      <c r="D422" s="14" t="str">
        <f t="shared" si="1"/>
        <v> NEFT/OnlineDisplay/20221219/premium_tshirt/5676 </v>
      </c>
      <c r="E422" s="14" t="str">
        <f t="shared" si="2"/>
        <v>NEFT/OnlineDisplay/20221219/premium_tshirt/5676</v>
      </c>
      <c r="F422" s="14" t="str">
        <f t="shared" si="3"/>
        <v>Neft/Onlinedisplay/20221219/Premium_Tshirt/5676</v>
      </c>
      <c r="G422" s="14" t="str">
        <f>IFERROR(__xludf.DUMMYFUNCTION("split(F422,""/"")"),"Neft")</f>
        <v>Neft</v>
      </c>
      <c r="H422" s="14" t="str">
        <f>IFERROR(__xludf.DUMMYFUNCTION("""COMPUTED_VALUE"""),"Onlinedisplay")</f>
        <v>Onlinedisplay</v>
      </c>
      <c r="I422" s="14">
        <f>IFERROR(__xludf.DUMMYFUNCTION("""COMPUTED_VALUE"""),2.0221219E7)</f>
        <v>20221219</v>
      </c>
      <c r="J422" s="14" t="str">
        <f>IFERROR(__xludf.DUMMYFUNCTION("""COMPUTED_VALUE"""),"Premium_Tshirt")</f>
        <v>Premium_Tshirt</v>
      </c>
      <c r="K422" s="14">
        <f>IFERROR(__xludf.DUMMYFUNCTION("""COMPUTED_VALUE"""),5676.0)</f>
        <v>5676</v>
      </c>
      <c r="L422" s="14" t="str">
        <f t="shared" si="4"/>
        <v>Onlinedisplay</v>
      </c>
      <c r="M422" s="14" t="str">
        <f t="shared" si="5"/>
        <v>NEFT</v>
      </c>
    </row>
    <row r="423">
      <c r="A423" s="8" t="s">
        <v>133</v>
      </c>
      <c r="B423" s="13" t="s">
        <v>25</v>
      </c>
      <c r="C423" s="13">
        <v>55700.0</v>
      </c>
      <c r="D423" s="14" t="str">
        <f t="shared" si="1"/>
        <v> CHQ/EmailMarketing &amp;/20221222/Sales_60%/4564 </v>
      </c>
      <c r="E423" s="14" t="str">
        <f t="shared" si="2"/>
        <v>CHQ/EmailMarketing &amp;/20221222/Sales_60%/4564</v>
      </c>
      <c r="F423" s="14" t="str">
        <f t="shared" si="3"/>
        <v>Chq/Emailmarketing &amp;/20221222/Sales_60%/4564</v>
      </c>
      <c r="G423" s="14" t="str">
        <f>IFERROR(__xludf.DUMMYFUNCTION("split(F423,""/"")"),"Chq")</f>
        <v>Chq</v>
      </c>
      <c r="H423" s="14" t="str">
        <f>IFERROR(__xludf.DUMMYFUNCTION("""COMPUTED_VALUE"""),"Emailmarketing &amp;")</f>
        <v>Emailmarketing &amp;</v>
      </c>
      <c r="I423" s="14">
        <f>IFERROR(__xludf.DUMMYFUNCTION("""COMPUTED_VALUE"""),2.0221222E7)</f>
        <v>20221222</v>
      </c>
      <c r="J423" s="14" t="str">
        <f>IFERROR(__xludf.DUMMYFUNCTION("""COMPUTED_VALUE"""),"Sales_60%")</f>
        <v>Sales_60%</v>
      </c>
      <c r="K423" s="14">
        <f>IFERROR(__xludf.DUMMYFUNCTION("""COMPUTED_VALUE"""),4564.0)</f>
        <v>4564</v>
      </c>
      <c r="L423" s="14" t="str">
        <f t="shared" si="4"/>
        <v>Emailmarketing</v>
      </c>
      <c r="M423" s="14" t="str">
        <f t="shared" si="5"/>
        <v>CHQ</v>
      </c>
    </row>
    <row r="424">
      <c r="A424" s="8" t="s">
        <v>134</v>
      </c>
      <c r="B424" s="13" t="s">
        <v>25</v>
      </c>
      <c r="C424" s="13">
        <v>41900.0</v>
      </c>
      <c r="D424" s="14" t="str">
        <f t="shared" si="1"/>
        <v> VfS/SocialMedia/20221225/premium_quality_shoes/4565 </v>
      </c>
      <c r="E424" s="14" t="str">
        <f t="shared" si="2"/>
        <v>VfS/SocialMedia/20221225/premium_quality_shoes/4565</v>
      </c>
      <c r="F424" s="14" t="str">
        <f t="shared" si="3"/>
        <v>Vfs/Socialmedia/20221225/Premium_Quality_Shoes/4565</v>
      </c>
      <c r="G424" s="14" t="str">
        <f>IFERROR(__xludf.DUMMYFUNCTION("split(F424,""/"")"),"Vfs")</f>
        <v>Vfs</v>
      </c>
      <c r="H424" s="14" t="str">
        <f>IFERROR(__xludf.DUMMYFUNCTION("""COMPUTED_VALUE"""),"Socialmedia")</f>
        <v>Socialmedia</v>
      </c>
      <c r="I424" s="14">
        <f>IFERROR(__xludf.DUMMYFUNCTION("""COMPUTED_VALUE"""),2.0221225E7)</f>
        <v>20221225</v>
      </c>
      <c r="J424" s="14" t="str">
        <f>IFERROR(__xludf.DUMMYFUNCTION("""COMPUTED_VALUE"""),"Premium_Quality_Shoes")</f>
        <v>Premium_Quality_Shoes</v>
      </c>
      <c r="K424" s="14">
        <f>IFERROR(__xludf.DUMMYFUNCTION("""COMPUTED_VALUE"""),4565.0)</f>
        <v>4565</v>
      </c>
      <c r="L424" s="14" t="str">
        <f t="shared" si="4"/>
        <v>Socialmedia</v>
      </c>
      <c r="M424" s="14" t="str">
        <f t="shared" si="5"/>
        <v>VFS</v>
      </c>
    </row>
    <row r="425">
      <c r="A425" s="8" t="s">
        <v>135</v>
      </c>
      <c r="B425" s="13" t="s">
        <v>25</v>
      </c>
      <c r="C425" s="8">
        <v>14100.0</v>
      </c>
      <c r="D425" s="14" t="str">
        <f t="shared" si="1"/>
        <v> VIN/OfflINe &amp;/20221228/items_below_500/4566 </v>
      </c>
      <c r="E425" s="14" t="str">
        <f t="shared" si="2"/>
        <v>VIN/OfflINe &amp;/20221228/items_below_500/4566</v>
      </c>
      <c r="F425" s="14" t="str">
        <f t="shared" si="3"/>
        <v>Vin/Offline &amp;/20221228/Items_Below_500/4566</v>
      </c>
      <c r="G425" s="14" t="str">
        <f>IFERROR(__xludf.DUMMYFUNCTION("split(F425,""/"")"),"Vin")</f>
        <v>Vin</v>
      </c>
      <c r="H425" s="14" t="str">
        <f>IFERROR(__xludf.DUMMYFUNCTION("""COMPUTED_VALUE"""),"Offline &amp;")</f>
        <v>Offline &amp;</v>
      </c>
      <c r="I425" s="14">
        <f>IFERROR(__xludf.DUMMYFUNCTION("""COMPUTED_VALUE"""),2.0221228E7)</f>
        <v>20221228</v>
      </c>
      <c r="J425" s="14" t="str">
        <f>IFERROR(__xludf.DUMMYFUNCTION("""COMPUTED_VALUE"""),"Items_Below_500")</f>
        <v>Items_Below_500</v>
      </c>
      <c r="K425" s="14">
        <f>IFERROR(__xludf.DUMMYFUNCTION("""COMPUTED_VALUE"""),4566.0)</f>
        <v>4566</v>
      </c>
      <c r="L425" s="14" t="str">
        <f t="shared" si="4"/>
        <v>Offline</v>
      </c>
      <c r="M425" s="14" t="str">
        <f t="shared" si="5"/>
        <v>VIN</v>
      </c>
    </row>
    <row r="426">
      <c r="A426" s="8" t="s">
        <v>136</v>
      </c>
      <c r="B426" s="13" t="s">
        <v>11</v>
      </c>
      <c r="C426" s="13">
        <v>94000.0</v>
      </c>
      <c r="D426" s="14" t="str">
        <f t="shared" si="1"/>
        <v> CHQ/OnlineDisplay/20221001/premium_tshirt/5676 </v>
      </c>
      <c r="E426" s="14" t="str">
        <f t="shared" si="2"/>
        <v>CHQ/OnlineDisplay/20221001/premium_tshirt/5676</v>
      </c>
      <c r="F426" s="14" t="str">
        <f t="shared" si="3"/>
        <v>Chq/Onlinedisplay/20221001/Premium_Tshirt/5676</v>
      </c>
      <c r="G426" s="14" t="str">
        <f>IFERROR(__xludf.DUMMYFUNCTION("split(F426,""/"")"),"Chq")</f>
        <v>Chq</v>
      </c>
      <c r="H426" s="14" t="str">
        <f>IFERROR(__xludf.DUMMYFUNCTION("""COMPUTED_VALUE"""),"Onlinedisplay")</f>
        <v>Onlinedisplay</v>
      </c>
      <c r="I426" s="14">
        <f>IFERROR(__xludf.DUMMYFUNCTION("""COMPUTED_VALUE"""),2.0221001E7)</f>
        <v>20221001</v>
      </c>
      <c r="J426" s="14" t="str">
        <f>IFERROR(__xludf.DUMMYFUNCTION("""COMPUTED_VALUE"""),"Premium_Tshirt")</f>
        <v>Premium_Tshirt</v>
      </c>
      <c r="K426" s="14">
        <f>IFERROR(__xludf.DUMMYFUNCTION("""COMPUTED_VALUE"""),5676.0)</f>
        <v>5676</v>
      </c>
      <c r="L426" s="14" t="str">
        <f t="shared" si="4"/>
        <v>Onlinedisplay</v>
      </c>
      <c r="M426" s="14" t="str">
        <f t="shared" si="5"/>
        <v>CHQ</v>
      </c>
    </row>
    <row r="427">
      <c r="A427" s="8" t="s">
        <v>137</v>
      </c>
      <c r="B427" s="13" t="s">
        <v>11</v>
      </c>
      <c r="C427" s="13">
        <v>94600.0</v>
      </c>
      <c r="D427" s="14" t="str">
        <f t="shared" si="1"/>
        <v> VfS/EmailMarketing/20221004/Sales_60%/4564 </v>
      </c>
      <c r="E427" s="14" t="str">
        <f t="shared" si="2"/>
        <v>VfS/EmailMarketing/20221004/Sales_60%/4564</v>
      </c>
      <c r="F427" s="14" t="str">
        <f t="shared" si="3"/>
        <v>Vfs/Emailmarketing/20221004/Sales_60%/4564</v>
      </c>
      <c r="G427" s="14" t="str">
        <f>IFERROR(__xludf.DUMMYFUNCTION("split(F427,""/"")"),"Vfs")</f>
        <v>Vfs</v>
      </c>
      <c r="H427" s="14" t="str">
        <f>IFERROR(__xludf.DUMMYFUNCTION("""COMPUTED_VALUE"""),"Emailmarketing")</f>
        <v>Emailmarketing</v>
      </c>
      <c r="I427" s="14">
        <f>IFERROR(__xludf.DUMMYFUNCTION("""COMPUTED_VALUE"""),2.0221004E7)</f>
        <v>20221004</v>
      </c>
      <c r="J427" s="14" t="str">
        <f>IFERROR(__xludf.DUMMYFUNCTION("""COMPUTED_VALUE"""),"Sales_60%")</f>
        <v>Sales_60%</v>
      </c>
      <c r="K427" s="14">
        <f>IFERROR(__xludf.DUMMYFUNCTION("""COMPUTED_VALUE"""),4564.0)</f>
        <v>4564</v>
      </c>
      <c r="L427" s="14" t="str">
        <f t="shared" si="4"/>
        <v>Emailmarketing</v>
      </c>
      <c r="M427" s="14" t="str">
        <f t="shared" si="5"/>
        <v>VFS</v>
      </c>
    </row>
    <row r="428">
      <c r="A428" s="8" t="s">
        <v>138</v>
      </c>
      <c r="B428" s="13" t="s">
        <v>11</v>
      </c>
      <c r="C428" s="13">
        <v>126500.0</v>
      </c>
      <c r="D428" s="14" t="str">
        <f t="shared" si="1"/>
        <v> NEFT/SocialMedia/20221007/premium_quality_shoes/4565 </v>
      </c>
      <c r="E428" s="14" t="str">
        <f t="shared" si="2"/>
        <v>NEFT/SocialMedia/20221007/premium_quality_shoes/4565</v>
      </c>
      <c r="F428" s="14" t="str">
        <f t="shared" si="3"/>
        <v>Neft/Socialmedia/20221007/Premium_Quality_Shoes/4565</v>
      </c>
      <c r="G428" s="14" t="str">
        <f>IFERROR(__xludf.DUMMYFUNCTION("split(F428,""/"")"),"Neft")</f>
        <v>Neft</v>
      </c>
      <c r="H428" s="14" t="str">
        <f>IFERROR(__xludf.DUMMYFUNCTION("""COMPUTED_VALUE"""),"Socialmedia")</f>
        <v>Socialmedia</v>
      </c>
      <c r="I428" s="14">
        <f>IFERROR(__xludf.DUMMYFUNCTION("""COMPUTED_VALUE"""),2.0221007E7)</f>
        <v>20221007</v>
      </c>
      <c r="J428" s="14" t="str">
        <f>IFERROR(__xludf.DUMMYFUNCTION("""COMPUTED_VALUE"""),"Premium_Quality_Shoes")</f>
        <v>Premium_Quality_Shoes</v>
      </c>
      <c r="K428" s="14">
        <f>IFERROR(__xludf.DUMMYFUNCTION("""COMPUTED_VALUE"""),4565.0)</f>
        <v>4565</v>
      </c>
      <c r="L428" s="14" t="str">
        <f t="shared" si="4"/>
        <v>Socialmedia</v>
      </c>
      <c r="M428" s="14" t="str">
        <f t="shared" si="5"/>
        <v>NEFT</v>
      </c>
    </row>
    <row r="429">
      <c r="A429" s="8" t="s">
        <v>139</v>
      </c>
      <c r="B429" s="13" t="s">
        <v>11</v>
      </c>
      <c r="C429" s="13">
        <v>99500.0</v>
      </c>
      <c r="D429" s="14" t="str">
        <f t="shared" si="1"/>
        <v> CHQ/Offline &amp;/20221010/items_below_500/4566 </v>
      </c>
      <c r="E429" s="14" t="str">
        <f t="shared" si="2"/>
        <v>CHQ/Offline &amp;/20221010/items_below_500/4566</v>
      </c>
      <c r="F429" s="14" t="str">
        <f t="shared" si="3"/>
        <v>Chq/Offline &amp;/20221010/Items_Below_500/4566</v>
      </c>
      <c r="G429" s="14" t="str">
        <f>IFERROR(__xludf.DUMMYFUNCTION("split(F429,""/"")"),"Chq")</f>
        <v>Chq</v>
      </c>
      <c r="H429" s="14" t="str">
        <f>IFERROR(__xludf.DUMMYFUNCTION("""COMPUTED_VALUE"""),"Offline &amp;")</f>
        <v>Offline &amp;</v>
      </c>
      <c r="I429" s="14">
        <f>IFERROR(__xludf.DUMMYFUNCTION("""COMPUTED_VALUE"""),2.022101E7)</f>
        <v>20221010</v>
      </c>
      <c r="J429" s="14" t="str">
        <f>IFERROR(__xludf.DUMMYFUNCTION("""COMPUTED_VALUE"""),"Items_Below_500")</f>
        <v>Items_Below_500</v>
      </c>
      <c r="K429" s="14">
        <f>IFERROR(__xludf.DUMMYFUNCTION("""COMPUTED_VALUE"""),4566.0)</f>
        <v>4566</v>
      </c>
      <c r="L429" s="14" t="str">
        <f t="shared" si="4"/>
        <v>Offline</v>
      </c>
      <c r="M429" s="14" t="str">
        <f t="shared" si="5"/>
        <v>CHQ</v>
      </c>
    </row>
    <row r="430">
      <c r="A430" s="8" t="s">
        <v>156</v>
      </c>
      <c r="B430" s="13" t="s">
        <v>11</v>
      </c>
      <c r="C430" s="13">
        <v>64700.0</v>
      </c>
      <c r="D430" s="14" t="str">
        <f t="shared" si="1"/>
        <v> VfS/AffiliateLink/20221013/buy_one_get_one/3455 </v>
      </c>
      <c r="E430" s="14" t="str">
        <f t="shared" si="2"/>
        <v>VfS/AffiliateLink/20221013/buy_one_get_one/3455</v>
      </c>
      <c r="F430" s="14" t="str">
        <f t="shared" si="3"/>
        <v>Vfs/Affiliatelink/20221013/Buy_One_Get_One/3455</v>
      </c>
      <c r="G430" s="14" t="str">
        <f>IFERROR(__xludf.DUMMYFUNCTION("split(F430,""/"")"),"Vfs")</f>
        <v>Vfs</v>
      </c>
      <c r="H430" s="14" t="str">
        <f>IFERROR(__xludf.DUMMYFUNCTION("""COMPUTED_VALUE"""),"Affiliatelink")</f>
        <v>Affiliatelink</v>
      </c>
      <c r="I430" s="14">
        <f>IFERROR(__xludf.DUMMYFUNCTION("""COMPUTED_VALUE"""),2.0221013E7)</f>
        <v>20221013</v>
      </c>
      <c r="J430" s="14" t="str">
        <f>IFERROR(__xludf.DUMMYFUNCTION("""COMPUTED_VALUE"""),"Buy_One_Get_One")</f>
        <v>Buy_One_Get_One</v>
      </c>
      <c r="K430" s="14">
        <f>IFERROR(__xludf.DUMMYFUNCTION("""COMPUTED_VALUE"""),3455.0)</f>
        <v>3455</v>
      </c>
      <c r="L430" s="14" t="str">
        <f t="shared" si="4"/>
        <v>Affiliatelink</v>
      </c>
      <c r="M430" s="14" t="str">
        <f t="shared" si="5"/>
        <v>VFS</v>
      </c>
    </row>
    <row r="431">
      <c r="A431" s="8" t="s">
        <v>141</v>
      </c>
      <c r="B431" s="13" t="s">
        <v>11</v>
      </c>
      <c r="C431" s="8">
        <v>10800.0</v>
      </c>
      <c r="D431" s="14" t="str">
        <f t="shared" si="1"/>
        <v> VIN/SearchEngine/20221016/Jeans_under_999/5666 </v>
      </c>
      <c r="E431" s="14" t="str">
        <f t="shared" si="2"/>
        <v>VIN/SearchEngine/20221016/Jeans_under_999/5666</v>
      </c>
      <c r="F431" s="14" t="str">
        <f t="shared" si="3"/>
        <v>Vin/Searchengine/20221016/Jeans_Under_999/5666</v>
      </c>
      <c r="G431" s="14" t="str">
        <f>IFERROR(__xludf.DUMMYFUNCTION("split(F431,""/"")"),"Vin")</f>
        <v>Vin</v>
      </c>
      <c r="H431" s="14" t="str">
        <f>IFERROR(__xludf.DUMMYFUNCTION("""COMPUTED_VALUE"""),"Searchengine")</f>
        <v>Searchengine</v>
      </c>
      <c r="I431" s="14">
        <f>IFERROR(__xludf.DUMMYFUNCTION("""COMPUTED_VALUE"""),2.0221016E7)</f>
        <v>20221016</v>
      </c>
      <c r="J431" s="14" t="str">
        <f>IFERROR(__xludf.DUMMYFUNCTION("""COMPUTED_VALUE"""),"Jeans_Under_999")</f>
        <v>Jeans_Under_999</v>
      </c>
      <c r="K431" s="14">
        <f>IFERROR(__xludf.DUMMYFUNCTION("""COMPUTED_VALUE"""),5666.0)</f>
        <v>5666</v>
      </c>
      <c r="L431" s="14" t="str">
        <f t="shared" si="4"/>
        <v>Searchengine</v>
      </c>
      <c r="M431" s="14" t="str">
        <f t="shared" si="5"/>
        <v>VIN</v>
      </c>
    </row>
    <row r="432">
      <c r="A432" s="8" t="s">
        <v>142</v>
      </c>
      <c r="B432" s="13" t="s">
        <v>11</v>
      </c>
      <c r="C432" s="13">
        <v>76100.0</v>
      </c>
      <c r="D432" s="14" t="str">
        <f t="shared" si="1"/>
        <v> NEFT/OnlineDisplay/20221019/premium_tshirt/5676 </v>
      </c>
      <c r="E432" s="14" t="str">
        <f t="shared" si="2"/>
        <v>NEFT/OnlineDisplay/20221019/premium_tshirt/5676</v>
      </c>
      <c r="F432" s="14" t="str">
        <f t="shared" si="3"/>
        <v>Neft/Onlinedisplay/20221019/Premium_Tshirt/5676</v>
      </c>
      <c r="G432" s="14" t="str">
        <f>IFERROR(__xludf.DUMMYFUNCTION("split(F432,""/"")"),"Neft")</f>
        <v>Neft</v>
      </c>
      <c r="H432" s="14" t="str">
        <f>IFERROR(__xludf.DUMMYFUNCTION("""COMPUTED_VALUE"""),"Onlinedisplay")</f>
        <v>Onlinedisplay</v>
      </c>
      <c r="I432" s="14">
        <f>IFERROR(__xludf.DUMMYFUNCTION("""COMPUTED_VALUE"""),2.0221019E7)</f>
        <v>20221019</v>
      </c>
      <c r="J432" s="14" t="str">
        <f>IFERROR(__xludf.DUMMYFUNCTION("""COMPUTED_VALUE"""),"Premium_Tshirt")</f>
        <v>Premium_Tshirt</v>
      </c>
      <c r="K432" s="14">
        <f>IFERROR(__xludf.DUMMYFUNCTION("""COMPUTED_VALUE"""),5676.0)</f>
        <v>5676</v>
      </c>
      <c r="L432" s="14" t="str">
        <f t="shared" si="4"/>
        <v>Onlinedisplay</v>
      </c>
      <c r="M432" s="14" t="str">
        <f t="shared" si="5"/>
        <v>NEFT</v>
      </c>
    </row>
    <row r="433">
      <c r="A433" s="8" t="s">
        <v>143</v>
      </c>
      <c r="B433" s="13" t="s">
        <v>11</v>
      </c>
      <c r="C433" s="8">
        <v>10300.0</v>
      </c>
      <c r="D433" s="14" t="str">
        <f t="shared" si="1"/>
        <v> CHQ/EmailMarketing &amp;/20221022/Sales_60%/4564 </v>
      </c>
      <c r="E433" s="14" t="str">
        <f t="shared" si="2"/>
        <v>CHQ/EmailMarketing &amp;/20221022/Sales_60%/4564</v>
      </c>
      <c r="F433" s="14" t="str">
        <f t="shared" si="3"/>
        <v>Chq/Emailmarketing &amp;/20221022/Sales_60%/4564</v>
      </c>
      <c r="G433" s="14" t="str">
        <f>IFERROR(__xludf.DUMMYFUNCTION("split(F433,""/"")"),"Chq")</f>
        <v>Chq</v>
      </c>
      <c r="H433" s="14" t="str">
        <f>IFERROR(__xludf.DUMMYFUNCTION("""COMPUTED_VALUE"""),"Emailmarketing &amp;")</f>
        <v>Emailmarketing &amp;</v>
      </c>
      <c r="I433" s="14">
        <f>IFERROR(__xludf.DUMMYFUNCTION("""COMPUTED_VALUE"""),2.0221022E7)</f>
        <v>20221022</v>
      </c>
      <c r="J433" s="14" t="str">
        <f>IFERROR(__xludf.DUMMYFUNCTION("""COMPUTED_VALUE"""),"Sales_60%")</f>
        <v>Sales_60%</v>
      </c>
      <c r="K433" s="14">
        <f>IFERROR(__xludf.DUMMYFUNCTION("""COMPUTED_VALUE"""),4564.0)</f>
        <v>4564</v>
      </c>
      <c r="L433" s="14" t="str">
        <f t="shared" si="4"/>
        <v>Emailmarketing</v>
      </c>
      <c r="M433" s="14" t="str">
        <f t="shared" si="5"/>
        <v>CHQ</v>
      </c>
    </row>
    <row r="434">
      <c r="A434" s="8" t="s">
        <v>144</v>
      </c>
      <c r="B434" s="13" t="s">
        <v>11</v>
      </c>
      <c r="C434" s="13">
        <v>82500.0</v>
      </c>
      <c r="D434" s="14" t="str">
        <f t="shared" si="1"/>
        <v> VfS/SocialMedia/20221025/premium_quality_shoes/4565 </v>
      </c>
      <c r="E434" s="14" t="str">
        <f t="shared" si="2"/>
        <v>VfS/SocialMedia/20221025/premium_quality_shoes/4565</v>
      </c>
      <c r="F434" s="14" t="str">
        <f t="shared" si="3"/>
        <v>Vfs/Socialmedia/20221025/Premium_Quality_Shoes/4565</v>
      </c>
      <c r="G434" s="14" t="str">
        <f>IFERROR(__xludf.DUMMYFUNCTION("split(F434,""/"")"),"Vfs")</f>
        <v>Vfs</v>
      </c>
      <c r="H434" s="14" t="str">
        <f>IFERROR(__xludf.DUMMYFUNCTION("""COMPUTED_VALUE"""),"Socialmedia")</f>
        <v>Socialmedia</v>
      </c>
      <c r="I434" s="14">
        <f>IFERROR(__xludf.DUMMYFUNCTION("""COMPUTED_VALUE"""),2.0221025E7)</f>
        <v>20221025</v>
      </c>
      <c r="J434" s="14" t="str">
        <f>IFERROR(__xludf.DUMMYFUNCTION("""COMPUTED_VALUE"""),"Premium_Quality_Shoes")</f>
        <v>Premium_Quality_Shoes</v>
      </c>
      <c r="K434" s="14">
        <f>IFERROR(__xludf.DUMMYFUNCTION("""COMPUTED_VALUE"""),4565.0)</f>
        <v>4565</v>
      </c>
      <c r="L434" s="14" t="str">
        <f t="shared" si="4"/>
        <v>Socialmedia</v>
      </c>
      <c r="M434" s="14" t="str">
        <f t="shared" si="5"/>
        <v>VFS</v>
      </c>
    </row>
    <row r="435">
      <c r="A435" s="8" t="s">
        <v>145</v>
      </c>
      <c r="B435" s="13" t="s">
        <v>11</v>
      </c>
      <c r="C435" s="13">
        <v>73400.0</v>
      </c>
      <c r="D435" s="14" t="str">
        <f t="shared" si="1"/>
        <v> VIN/OfflINe &amp;/20221028/items_below_500/4566 </v>
      </c>
      <c r="E435" s="14" t="str">
        <f t="shared" si="2"/>
        <v>VIN/OfflINe &amp;/20221028/items_below_500/4566</v>
      </c>
      <c r="F435" s="14" t="str">
        <f t="shared" si="3"/>
        <v>Vin/Offline &amp;/20221028/Items_Below_500/4566</v>
      </c>
      <c r="G435" s="14" t="str">
        <f>IFERROR(__xludf.DUMMYFUNCTION("split(F435,""/"")"),"Vin")</f>
        <v>Vin</v>
      </c>
      <c r="H435" s="14" t="str">
        <f>IFERROR(__xludf.DUMMYFUNCTION("""COMPUTED_VALUE"""),"Offline &amp;")</f>
        <v>Offline &amp;</v>
      </c>
      <c r="I435" s="14">
        <f>IFERROR(__xludf.DUMMYFUNCTION("""COMPUTED_VALUE"""),2.0221028E7)</f>
        <v>20221028</v>
      </c>
      <c r="J435" s="14" t="str">
        <f>IFERROR(__xludf.DUMMYFUNCTION("""COMPUTED_VALUE"""),"Items_Below_500")</f>
        <v>Items_Below_500</v>
      </c>
      <c r="K435" s="14">
        <f>IFERROR(__xludf.DUMMYFUNCTION("""COMPUTED_VALUE"""),4566.0)</f>
        <v>4566</v>
      </c>
      <c r="L435" s="14" t="str">
        <f t="shared" si="4"/>
        <v>Offline</v>
      </c>
      <c r="M435" s="14" t="str">
        <f t="shared" si="5"/>
        <v>VIN</v>
      </c>
    </row>
    <row r="436">
      <c r="A436" s="8" t="s">
        <v>146</v>
      </c>
      <c r="B436" s="13" t="s">
        <v>24</v>
      </c>
      <c r="C436" s="8">
        <v>16700.0</v>
      </c>
      <c r="D436" s="14" t="str">
        <f t="shared" si="1"/>
        <v> CHQ/OnlineDisplay/20221101/premium_tshirt/5676 </v>
      </c>
      <c r="E436" s="14" t="str">
        <f t="shared" si="2"/>
        <v>CHQ/OnlineDisplay/20221101/premium_tshirt/5676</v>
      </c>
      <c r="F436" s="14" t="str">
        <f t="shared" si="3"/>
        <v>Chq/Onlinedisplay/20221101/Premium_Tshirt/5676</v>
      </c>
      <c r="G436" s="14" t="str">
        <f>IFERROR(__xludf.DUMMYFUNCTION("split(F436,""/"")"),"Chq")</f>
        <v>Chq</v>
      </c>
      <c r="H436" s="14" t="str">
        <f>IFERROR(__xludf.DUMMYFUNCTION("""COMPUTED_VALUE"""),"Onlinedisplay")</f>
        <v>Onlinedisplay</v>
      </c>
      <c r="I436" s="14">
        <f>IFERROR(__xludf.DUMMYFUNCTION("""COMPUTED_VALUE"""),2.0221101E7)</f>
        <v>20221101</v>
      </c>
      <c r="J436" s="14" t="str">
        <f>IFERROR(__xludf.DUMMYFUNCTION("""COMPUTED_VALUE"""),"Premium_Tshirt")</f>
        <v>Premium_Tshirt</v>
      </c>
      <c r="K436" s="14">
        <f>IFERROR(__xludf.DUMMYFUNCTION("""COMPUTED_VALUE"""),5676.0)</f>
        <v>5676</v>
      </c>
      <c r="L436" s="14" t="str">
        <f t="shared" si="4"/>
        <v>Onlinedisplay</v>
      </c>
      <c r="M436" s="14" t="str">
        <f t="shared" si="5"/>
        <v>CHQ</v>
      </c>
    </row>
    <row r="437">
      <c r="A437" s="8" t="s">
        <v>147</v>
      </c>
      <c r="B437" s="13" t="s">
        <v>24</v>
      </c>
      <c r="C437" s="13">
        <v>114000.0</v>
      </c>
      <c r="D437" s="14" t="str">
        <f t="shared" si="1"/>
        <v> VfS/EmailMarketing/20221104/Sales_60%/4564 </v>
      </c>
      <c r="E437" s="14" t="str">
        <f t="shared" si="2"/>
        <v>VfS/EmailMarketing/20221104/Sales_60%/4564</v>
      </c>
      <c r="F437" s="14" t="str">
        <f t="shared" si="3"/>
        <v>Vfs/Emailmarketing/20221104/Sales_60%/4564</v>
      </c>
      <c r="G437" s="14" t="str">
        <f>IFERROR(__xludf.DUMMYFUNCTION("split(F437,""/"")"),"Vfs")</f>
        <v>Vfs</v>
      </c>
      <c r="H437" s="14" t="str">
        <f>IFERROR(__xludf.DUMMYFUNCTION("""COMPUTED_VALUE"""),"Emailmarketing")</f>
        <v>Emailmarketing</v>
      </c>
      <c r="I437" s="14">
        <f>IFERROR(__xludf.DUMMYFUNCTION("""COMPUTED_VALUE"""),2.0221104E7)</f>
        <v>20221104</v>
      </c>
      <c r="J437" s="14" t="str">
        <f>IFERROR(__xludf.DUMMYFUNCTION("""COMPUTED_VALUE"""),"Sales_60%")</f>
        <v>Sales_60%</v>
      </c>
      <c r="K437" s="14">
        <f>IFERROR(__xludf.DUMMYFUNCTION("""COMPUTED_VALUE"""),4564.0)</f>
        <v>4564</v>
      </c>
      <c r="L437" s="14" t="str">
        <f t="shared" si="4"/>
        <v>Emailmarketing</v>
      </c>
      <c r="M437" s="14" t="str">
        <f t="shared" si="5"/>
        <v>VFS</v>
      </c>
    </row>
    <row r="438">
      <c r="A438" s="8" t="s">
        <v>148</v>
      </c>
      <c r="B438" s="13" t="s">
        <v>24</v>
      </c>
      <c r="C438" s="13">
        <v>64200.0</v>
      </c>
      <c r="D438" s="14" t="str">
        <f t="shared" si="1"/>
        <v> NEFT/SocialMedia/20221107/premium_quality_shoes/4565 </v>
      </c>
      <c r="E438" s="14" t="str">
        <f t="shared" si="2"/>
        <v>NEFT/SocialMedia/20221107/premium_quality_shoes/4565</v>
      </c>
      <c r="F438" s="14" t="str">
        <f t="shared" si="3"/>
        <v>Neft/Socialmedia/20221107/Premium_Quality_Shoes/4565</v>
      </c>
      <c r="G438" s="14" t="str">
        <f>IFERROR(__xludf.DUMMYFUNCTION("split(F438,""/"")"),"Neft")</f>
        <v>Neft</v>
      </c>
      <c r="H438" s="14" t="str">
        <f>IFERROR(__xludf.DUMMYFUNCTION("""COMPUTED_VALUE"""),"Socialmedia")</f>
        <v>Socialmedia</v>
      </c>
      <c r="I438" s="14">
        <f>IFERROR(__xludf.DUMMYFUNCTION("""COMPUTED_VALUE"""),2.0221107E7)</f>
        <v>20221107</v>
      </c>
      <c r="J438" s="14" t="str">
        <f>IFERROR(__xludf.DUMMYFUNCTION("""COMPUTED_VALUE"""),"Premium_Quality_Shoes")</f>
        <v>Premium_Quality_Shoes</v>
      </c>
      <c r="K438" s="14">
        <f>IFERROR(__xludf.DUMMYFUNCTION("""COMPUTED_VALUE"""),4565.0)</f>
        <v>4565</v>
      </c>
      <c r="L438" s="14" t="str">
        <f t="shared" si="4"/>
        <v>Socialmedia</v>
      </c>
      <c r="M438" s="14" t="str">
        <f t="shared" si="5"/>
        <v>NEFT</v>
      </c>
    </row>
    <row r="439">
      <c r="A439" s="8" t="s">
        <v>149</v>
      </c>
      <c r="B439" s="13" t="s">
        <v>24</v>
      </c>
      <c r="C439" s="13">
        <v>82900.0</v>
      </c>
      <c r="D439" s="14" t="str">
        <f t="shared" si="1"/>
        <v> CHQ/Offline &amp;/20221110/items_below_500/4566 </v>
      </c>
      <c r="E439" s="14" t="str">
        <f t="shared" si="2"/>
        <v>CHQ/Offline &amp;/20221110/items_below_500/4566</v>
      </c>
      <c r="F439" s="14" t="str">
        <f t="shared" si="3"/>
        <v>Chq/Offline &amp;/20221110/Items_Below_500/4566</v>
      </c>
      <c r="G439" s="14" t="str">
        <f>IFERROR(__xludf.DUMMYFUNCTION("split(F439,""/"")"),"Chq")</f>
        <v>Chq</v>
      </c>
      <c r="H439" s="14" t="str">
        <f>IFERROR(__xludf.DUMMYFUNCTION("""COMPUTED_VALUE"""),"Offline &amp;")</f>
        <v>Offline &amp;</v>
      </c>
      <c r="I439" s="14">
        <f>IFERROR(__xludf.DUMMYFUNCTION("""COMPUTED_VALUE"""),2.022111E7)</f>
        <v>20221110</v>
      </c>
      <c r="J439" s="14" t="str">
        <f>IFERROR(__xludf.DUMMYFUNCTION("""COMPUTED_VALUE"""),"Items_Below_500")</f>
        <v>Items_Below_500</v>
      </c>
      <c r="K439" s="14">
        <f>IFERROR(__xludf.DUMMYFUNCTION("""COMPUTED_VALUE"""),4566.0)</f>
        <v>4566</v>
      </c>
      <c r="L439" s="14" t="str">
        <f t="shared" si="4"/>
        <v>Offline</v>
      </c>
      <c r="M439" s="14" t="str">
        <f t="shared" si="5"/>
        <v>CHQ</v>
      </c>
    </row>
    <row r="440">
      <c r="A440" s="8" t="s">
        <v>150</v>
      </c>
      <c r="B440" s="13" t="s">
        <v>24</v>
      </c>
      <c r="C440" s="13">
        <v>65100.0</v>
      </c>
      <c r="D440" s="14" t="str">
        <f t="shared" si="1"/>
        <v> VfS/AffiliateLink/20221113/buy_one_get_one/3455 </v>
      </c>
      <c r="E440" s="14" t="str">
        <f t="shared" si="2"/>
        <v>VfS/AffiliateLink/20221113/buy_one_get_one/3455</v>
      </c>
      <c r="F440" s="14" t="str">
        <f t="shared" si="3"/>
        <v>Vfs/Affiliatelink/20221113/Buy_One_Get_One/3455</v>
      </c>
      <c r="G440" s="14" t="str">
        <f>IFERROR(__xludf.DUMMYFUNCTION("split(F440,""/"")"),"Vfs")</f>
        <v>Vfs</v>
      </c>
      <c r="H440" s="14" t="str">
        <f>IFERROR(__xludf.DUMMYFUNCTION("""COMPUTED_VALUE"""),"Affiliatelink")</f>
        <v>Affiliatelink</v>
      </c>
      <c r="I440" s="14">
        <f>IFERROR(__xludf.DUMMYFUNCTION("""COMPUTED_VALUE"""),2.0221113E7)</f>
        <v>20221113</v>
      </c>
      <c r="J440" s="14" t="str">
        <f>IFERROR(__xludf.DUMMYFUNCTION("""COMPUTED_VALUE"""),"Buy_One_Get_One")</f>
        <v>Buy_One_Get_One</v>
      </c>
      <c r="K440" s="14">
        <f>IFERROR(__xludf.DUMMYFUNCTION("""COMPUTED_VALUE"""),3455.0)</f>
        <v>3455</v>
      </c>
      <c r="L440" s="14" t="str">
        <f t="shared" si="4"/>
        <v>Affiliatelink</v>
      </c>
      <c r="M440" s="14" t="str">
        <f t="shared" si="5"/>
        <v>VFS</v>
      </c>
    </row>
    <row r="441">
      <c r="A441" s="8" t="s">
        <v>151</v>
      </c>
      <c r="B441" s="13" t="s">
        <v>24</v>
      </c>
      <c r="C441" s="13">
        <v>103800.0</v>
      </c>
      <c r="D441" s="14" t="str">
        <f t="shared" si="1"/>
        <v> VIN/SearchEngine/20221116/Jeans_under_999/5666 </v>
      </c>
      <c r="E441" s="14" t="str">
        <f t="shared" si="2"/>
        <v>VIN/SearchEngine/20221116/Jeans_under_999/5666</v>
      </c>
      <c r="F441" s="14" t="str">
        <f t="shared" si="3"/>
        <v>Vin/Searchengine/20221116/Jeans_Under_999/5666</v>
      </c>
      <c r="G441" s="14" t="str">
        <f>IFERROR(__xludf.DUMMYFUNCTION("split(F441,""/"")"),"Vin")</f>
        <v>Vin</v>
      </c>
      <c r="H441" s="14" t="str">
        <f>IFERROR(__xludf.DUMMYFUNCTION("""COMPUTED_VALUE"""),"Searchengine")</f>
        <v>Searchengine</v>
      </c>
      <c r="I441" s="14">
        <f>IFERROR(__xludf.DUMMYFUNCTION("""COMPUTED_VALUE"""),2.0221116E7)</f>
        <v>20221116</v>
      </c>
      <c r="J441" s="14" t="str">
        <f>IFERROR(__xludf.DUMMYFUNCTION("""COMPUTED_VALUE"""),"Jeans_Under_999")</f>
        <v>Jeans_Under_999</v>
      </c>
      <c r="K441" s="14">
        <f>IFERROR(__xludf.DUMMYFUNCTION("""COMPUTED_VALUE"""),5666.0)</f>
        <v>5666</v>
      </c>
      <c r="L441" s="14" t="str">
        <f t="shared" si="4"/>
        <v>Searchengine</v>
      </c>
      <c r="M441" s="14" t="str">
        <f t="shared" si="5"/>
        <v>VIN</v>
      </c>
    </row>
    <row r="442">
      <c r="A442" s="8" t="s">
        <v>152</v>
      </c>
      <c r="B442" s="13" t="s">
        <v>24</v>
      </c>
      <c r="C442" s="13">
        <v>99700.0</v>
      </c>
      <c r="D442" s="14" t="str">
        <f t="shared" si="1"/>
        <v> NEFT/OnlineDisplay/20221119/premium_tshirt/5676 </v>
      </c>
      <c r="E442" s="14" t="str">
        <f t="shared" si="2"/>
        <v>NEFT/OnlineDisplay/20221119/premium_tshirt/5676</v>
      </c>
      <c r="F442" s="14" t="str">
        <f t="shared" si="3"/>
        <v>Neft/Onlinedisplay/20221119/Premium_Tshirt/5676</v>
      </c>
      <c r="G442" s="14" t="str">
        <f>IFERROR(__xludf.DUMMYFUNCTION("split(F442,""/"")"),"Neft")</f>
        <v>Neft</v>
      </c>
      <c r="H442" s="14" t="str">
        <f>IFERROR(__xludf.DUMMYFUNCTION("""COMPUTED_VALUE"""),"Onlinedisplay")</f>
        <v>Onlinedisplay</v>
      </c>
      <c r="I442" s="14">
        <f>IFERROR(__xludf.DUMMYFUNCTION("""COMPUTED_VALUE"""),2.0221119E7)</f>
        <v>20221119</v>
      </c>
      <c r="J442" s="14" t="str">
        <f>IFERROR(__xludf.DUMMYFUNCTION("""COMPUTED_VALUE"""),"Premium_Tshirt")</f>
        <v>Premium_Tshirt</v>
      </c>
      <c r="K442" s="14">
        <f>IFERROR(__xludf.DUMMYFUNCTION("""COMPUTED_VALUE"""),5676.0)</f>
        <v>5676</v>
      </c>
      <c r="L442" s="14" t="str">
        <f t="shared" si="4"/>
        <v>Onlinedisplay</v>
      </c>
      <c r="M442" s="14" t="str">
        <f t="shared" si="5"/>
        <v>NEFT</v>
      </c>
    </row>
    <row r="443">
      <c r="A443" s="8" t="s">
        <v>153</v>
      </c>
      <c r="B443" s="13" t="s">
        <v>24</v>
      </c>
      <c r="C443" s="13">
        <v>52300.0</v>
      </c>
      <c r="D443" s="14" t="str">
        <f t="shared" si="1"/>
        <v> CHQ/EmailMarketing &amp;/20221122/Sales_60%/4564 </v>
      </c>
      <c r="E443" s="14" t="str">
        <f t="shared" si="2"/>
        <v>CHQ/EmailMarketing &amp;/20221122/Sales_60%/4564</v>
      </c>
      <c r="F443" s="14" t="str">
        <f t="shared" si="3"/>
        <v>Chq/Emailmarketing &amp;/20221122/Sales_60%/4564</v>
      </c>
      <c r="G443" s="14" t="str">
        <f>IFERROR(__xludf.DUMMYFUNCTION("split(F443,""/"")"),"Chq")</f>
        <v>Chq</v>
      </c>
      <c r="H443" s="14" t="str">
        <f>IFERROR(__xludf.DUMMYFUNCTION("""COMPUTED_VALUE"""),"Emailmarketing &amp;")</f>
        <v>Emailmarketing &amp;</v>
      </c>
      <c r="I443" s="14">
        <f>IFERROR(__xludf.DUMMYFUNCTION("""COMPUTED_VALUE"""),2.0221122E7)</f>
        <v>20221122</v>
      </c>
      <c r="J443" s="14" t="str">
        <f>IFERROR(__xludf.DUMMYFUNCTION("""COMPUTED_VALUE"""),"Sales_60%")</f>
        <v>Sales_60%</v>
      </c>
      <c r="K443" s="14">
        <f>IFERROR(__xludf.DUMMYFUNCTION("""COMPUTED_VALUE"""),4564.0)</f>
        <v>4564</v>
      </c>
      <c r="L443" s="14" t="str">
        <f t="shared" si="4"/>
        <v>Emailmarketing</v>
      </c>
      <c r="M443" s="14" t="str">
        <f t="shared" si="5"/>
        <v>CHQ</v>
      </c>
    </row>
    <row r="444">
      <c r="A444" s="8" t="s">
        <v>154</v>
      </c>
      <c r="B444" s="13" t="s">
        <v>24</v>
      </c>
      <c r="C444" s="13">
        <v>67500.0</v>
      </c>
      <c r="D444" s="14" t="str">
        <f t="shared" si="1"/>
        <v> VfS/SocialMedia/20221125/premium_quality_shoes/4565 </v>
      </c>
      <c r="E444" s="14" t="str">
        <f t="shared" si="2"/>
        <v>VfS/SocialMedia/20221125/premium_quality_shoes/4565</v>
      </c>
      <c r="F444" s="14" t="str">
        <f t="shared" si="3"/>
        <v>Vfs/Socialmedia/20221125/Premium_Quality_Shoes/4565</v>
      </c>
      <c r="G444" s="14" t="str">
        <f>IFERROR(__xludf.DUMMYFUNCTION("split(F444,""/"")"),"Vfs")</f>
        <v>Vfs</v>
      </c>
      <c r="H444" s="14" t="str">
        <f>IFERROR(__xludf.DUMMYFUNCTION("""COMPUTED_VALUE"""),"Socialmedia")</f>
        <v>Socialmedia</v>
      </c>
      <c r="I444" s="14">
        <f>IFERROR(__xludf.DUMMYFUNCTION("""COMPUTED_VALUE"""),2.0221125E7)</f>
        <v>20221125</v>
      </c>
      <c r="J444" s="14" t="str">
        <f>IFERROR(__xludf.DUMMYFUNCTION("""COMPUTED_VALUE"""),"Premium_Quality_Shoes")</f>
        <v>Premium_Quality_Shoes</v>
      </c>
      <c r="K444" s="14">
        <f>IFERROR(__xludf.DUMMYFUNCTION("""COMPUTED_VALUE"""),4565.0)</f>
        <v>4565</v>
      </c>
      <c r="L444" s="14" t="str">
        <f t="shared" si="4"/>
        <v>Socialmedia</v>
      </c>
      <c r="M444" s="14" t="str">
        <f t="shared" si="5"/>
        <v>VFS</v>
      </c>
    </row>
    <row r="445">
      <c r="A445" s="8" t="s">
        <v>155</v>
      </c>
      <c r="B445" s="13" t="s">
        <v>24</v>
      </c>
      <c r="C445" s="8">
        <v>10240.0</v>
      </c>
      <c r="D445" s="14" t="str">
        <f t="shared" si="1"/>
        <v> VIN/OfflINe &amp;/20221128/items_below_500/4566 </v>
      </c>
      <c r="E445" s="14" t="str">
        <f t="shared" si="2"/>
        <v>VIN/OfflINe &amp;/20221128/items_below_500/4566</v>
      </c>
      <c r="F445" s="14" t="str">
        <f t="shared" si="3"/>
        <v>Vin/Offline &amp;/20221128/Items_Below_500/4566</v>
      </c>
      <c r="G445" s="14" t="str">
        <f>IFERROR(__xludf.DUMMYFUNCTION("split(F445,""/"")"),"Vin")</f>
        <v>Vin</v>
      </c>
      <c r="H445" s="14" t="str">
        <f>IFERROR(__xludf.DUMMYFUNCTION("""COMPUTED_VALUE"""),"Offline &amp;")</f>
        <v>Offline &amp;</v>
      </c>
      <c r="I445" s="14">
        <f>IFERROR(__xludf.DUMMYFUNCTION("""COMPUTED_VALUE"""),2.0221128E7)</f>
        <v>20221128</v>
      </c>
      <c r="J445" s="14" t="str">
        <f>IFERROR(__xludf.DUMMYFUNCTION("""COMPUTED_VALUE"""),"Items_Below_500")</f>
        <v>Items_Below_500</v>
      </c>
      <c r="K445" s="14">
        <f>IFERROR(__xludf.DUMMYFUNCTION("""COMPUTED_VALUE"""),4566.0)</f>
        <v>4566</v>
      </c>
      <c r="L445" s="14" t="str">
        <f t="shared" si="4"/>
        <v>Offline</v>
      </c>
      <c r="M445" s="14" t="str">
        <f t="shared" si="5"/>
        <v>VIN</v>
      </c>
    </row>
    <row r="446">
      <c r="A446" s="8" t="s">
        <v>126</v>
      </c>
      <c r="B446" s="13" t="s">
        <v>25</v>
      </c>
      <c r="C446" s="13">
        <v>7900.0</v>
      </c>
      <c r="D446" s="14" t="str">
        <f t="shared" si="1"/>
        <v> CHQ/OnlineDisplay/20221201/premium_tshirt/5676 </v>
      </c>
      <c r="E446" s="14" t="str">
        <f t="shared" si="2"/>
        <v>CHQ/OnlineDisplay/20221201/premium_tshirt/5676</v>
      </c>
      <c r="F446" s="14" t="str">
        <f t="shared" si="3"/>
        <v>Chq/Onlinedisplay/20221201/Premium_Tshirt/5676</v>
      </c>
      <c r="G446" s="14" t="str">
        <f>IFERROR(__xludf.DUMMYFUNCTION("split(F446,""/"")"),"Chq")</f>
        <v>Chq</v>
      </c>
      <c r="H446" s="14" t="str">
        <f>IFERROR(__xludf.DUMMYFUNCTION("""COMPUTED_VALUE"""),"Onlinedisplay")</f>
        <v>Onlinedisplay</v>
      </c>
      <c r="I446" s="14">
        <f>IFERROR(__xludf.DUMMYFUNCTION("""COMPUTED_VALUE"""),2.0221201E7)</f>
        <v>20221201</v>
      </c>
      <c r="J446" s="14" t="str">
        <f>IFERROR(__xludf.DUMMYFUNCTION("""COMPUTED_VALUE"""),"Premium_Tshirt")</f>
        <v>Premium_Tshirt</v>
      </c>
      <c r="K446" s="14">
        <f>IFERROR(__xludf.DUMMYFUNCTION("""COMPUTED_VALUE"""),5676.0)</f>
        <v>5676</v>
      </c>
      <c r="L446" s="14" t="str">
        <f t="shared" si="4"/>
        <v>Onlinedisplay</v>
      </c>
      <c r="M446" s="14" t="str">
        <f t="shared" si="5"/>
        <v>CHQ</v>
      </c>
    </row>
    <row r="447">
      <c r="A447" s="8" t="s">
        <v>127</v>
      </c>
      <c r="B447" s="13" t="s">
        <v>25</v>
      </c>
      <c r="C447" s="13">
        <v>47000.0</v>
      </c>
      <c r="D447" s="14" t="str">
        <f t="shared" si="1"/>
        <v> VfS/EmailMarketing/20221204/Sales_60%/4564 </v>
      </c>
      <c r="E447" s="14" t="str">
        <f t="shared" si="2"/>
        <v>VfS/EmailMarketing/20221204/Sales_60%/4564</v>
      </c>
      <c r="F447" s="14" t="str">
        <f t="shared" si="3"/>
        <v>Vfs/Emailmarketing/20221204/Sales_60%/4564</v>
      </c>
      <c r="G447" s="14" t="str">
        <f>IFERROR(__xludf.DUMMYFUNCTION("split(F447,""/"")"),"Vfs")</f>
        <v>Vfs</v>
      </c>
      <c r="H447" s="14" t="str">
        <f>IFERROR(__xludf.DUMMYFUNCTION("""COMPUTED_VALUE"""),"Emailmarketing")</f>
        <v>Emailmarketing</v>
      </c>
      <c r="I447" s="14">
        <f>IFERROR(__xludf.DUMMYFUNCTION("""COMPUTED_VALUE"""),2.0221204E7)</f>
        <v>20221204</v>
      </c>
      <c r="J447" s="14" t="str">
        <f>IFERROR(__xludf.DUMMYFUNCTION("""COMPUTED_VALUE"""),"Sales_60%")</f>
        <v>Sales_60%</v>
      </c>
      <c r="K447" s="14">
        <f>IFERROR(__xludf.DUMMYFUNCTION("""COMPUTED_VALUE"""),4564.0)</f>
        <v>4564</v>
      </c>
      <c r="L447" s="14" t="str">
        <f t="shared" si="4"/>
        <v>Emailmarketing</v>
      </c>
      <c r="M447" s="14" t="str">
        <f t="shared" si="5"/>
        <v>VFS</v>
      </c>
    </row>
    <row r="448">
      <c r="A448" s="8" t="s">
        <v>128</v>
      </c>
      <c r="B448" s="13" t="s">
        <v>25</v>
      </c>
      <c r="C448" s="13">
        <v>46300.0</v>
      </c>
      <c r="D448" s="14" t="str">
        <f t="shared" si="1"/>
        <v> NEFT/SocialMedia/20221207/premium_quality_shoes/4565 </v>
      </c>
      <c r="E448" s="14" t="str">
        <f t="shared" si="2"/>
        <v>NEFT/SocialMedia/20221207/premium_quality_shoes/4565</v>
      </c>
      <c r="F448" s="14" t="str">
        <f t="shared" si="3"/>
        <v>Neft/Socialmedia/20221207/Premium_Quality_Shoes/4565</v>
      </c>
      <c r="G448" s="14" t="str">
        <f>IFERROR(__xludf.DUMMYFUNCTION("split(F448,""/"")"),"Neft")</f>
        <v>Neft</v>
      </c>
      <c r="H448" s="14" t="str">
        <f>IFERROR(__xludf.DUMMYFUNCTION("""COMPUTED_VALUE"""),"Socialmedia")</f>
        <v>Socialmedia</v>
      </c>
      <c r="I448" s="14">
        <f>IFERROR(__xludf.DUMMYFUNCTION("""COMPUTED_VALUE"""),2.0221207E7)</f>
        <v>20221207</v>
      </c>
      <c r="J448" s="14" t="str">
        <f>IFERROR(__xludf.DUMMYFUNCTION("""COMPUTED_VALUE"""),"Premium_Quality_Shoes")</f>
        <v>Premium_Quality_Shoes</v>
      </c>
      <c r="K448" s="14">
        <f>IFERROR(__xludf.DUMMYFUNCTION("""COMPUTED_VALUE"""),4565.0)</f>
        <v>4565</v>
      </c>
      <c r="L448" s="14" t="str">
        <f t="shared" si="4"/>
        <v>Socialmedia</v>
      </c>
      <c r="M448" s="14" t="str">
        <f t="shared" si="5"/>
        <v>NEFT</v>
      </c>
    </row>
    <row r="449">
      <c r="A449" s="8" t="s">
        <v>129</v>
      </c>
      <c r="B449" s="13" t="s">
        <v>25</v>
      </c>
      <c r="C449" s="13">
        <v>115600.0</v>
      </c>
      <c r="D449" s="14" t="str">
        <f t="shared" si="1"/>
        <v> CHQ/Offline &amp;/20221210/items_below_500/4566 </v>
      </c>
      <c r="E449" s="14" t="str">
        <f t="shared" si="2"/>
        <v>CHQ/Offline &amp;/20221210/items_below_500/4566</v>
      </c>
      <c r="F449" s="14" t="str">
        <f t="shared" si="3"/>
        <v>Chq/Offline &amp;/20221210/Items_Below_500/4566</v>
      </c>
      <c r="G449" s="14" t="str">
        <f>IFERROR(__xludf.DUMMYFUNCTION("split(F449,""/"")"),"Chq")</f>
        <v>Chq</v>
      </c>
      <c r="H449" s="14" t="str">
        <f>IFERROR(__xludf.DUMMYFUNCTION("""COMPUTED_VALUE"""),"Offline &amp;")</f>
        <v>Offline &amp;</v>
      </c>
      <c r="I449" s="14">
        <f>IFERROR(__xludf.DUMMYFUNCTION("""COMPUTED_VALUE"""),2.022121E7)</f>
        <v>20221210</v>
      </c>
      <c r="J449" s="14" t="str">
        <f>IFERROR(__xludf.DUMMYFUNCTION("""COMPUTED_VALUE"""),"Items_Below_500")</f>
        <v>Items_Below_500</v>
      </c>
      <c r="K449" s="14">
        <f>IFERROR(__xludf.DUMMYFUNCTION("""COMPUTED_VALUE"""),4566.0)</f>
        <v>4566</v>
      </c>
      <c r="L449" s="14" t="str">
        <f t="shared" si="4"/>
        <v>Offline</v>
      </c>
      <c r="M449" s="14" t="str">
        <f t="shared" si="5"/>
        <v>CHQ</v>
      </c>
    </row>
    <row r="450">
      <c r="A450" s="8" t="s">
        <v>130</v>
      </c>
      <c r="B450" s="13" t="s">
        <v>25</v>
      </c>
      <c r="C450" s="13">
        <v>99800.0</v>
      </c>
      <c r="D450" s="14" t="str">
        <f t="shared" si="1"/>
        <v> VfS/AffiliateLink/20221213/buy_one_get_one/3455 </v>
      </c>
      <c r="E450" s="14" t="str">
        <f t="shared" si="2"/>
        <v>VfS/AffiliateLink/20221213/buy_one_get_one/3455</v>
      </c>
      <c r="F450" s="14" t="str">
        <f t="shared" si="3"/>
        <v>Vfs/Affiliatelink/20221213/Buy_One_Get_One/3455</v>
      </c>
      <c r="G450" s="14" t="str">
        <f>IFERROR(__xludf.DUMMYFUNCTION("split(F450,""/"")"),"Vfs")</f>
        <v>Vfs</v>
      </c>
      <c r="H450" s="14" t="str">
        <f>IFERROR(__xludf.DUMMYFUNCTION("""COMPUTED_VALUE"""),"Affiliatelink")</f>
        <v>Affiliatelink</v>
      </c>
      <c r="I450" s="14">
        <f>IFERROR(__xludf.DUMMYFUNCTION("""COMPUTED_VALUE"""),2.0221213E7)</f>
        <v>20221213</v>
      </c>
      <c r="J450" s="14" t="str">
        <f>IFERROR(__xludf.DUMMYFUNCTION("""COMPUTED_VALUE"""),"Buy_One_Get_One")</f>
        <v>Buy_One_Get_One</v>
      </c>
      <c r="K450" s="14">
        <f>IFERROR(__xludf.DUMMYFUNCTION("""COMPUTED_VALUE"""),3455.0)</f>
        <v>3455</v>
      </c>
      <c r="L450" s="14" t="str">
        <f t="shared" si="4"/>
        <v>Affiliatelink</v>
      </c>
      <c r="M450" s="14" t="str">
        <f t="shared" si="5"/>
        <v>VFS</v>
      </c>
    </row>
    <row r="451">
      <c r="A451" s="8" t="s">
        <v>131</v>
      </c>
      <c r="B451" s="13" t="s">
        <v>25</v>
      </c>
      <c r="C451" s="13">
        <v>37700.0</v>
      </c>
      <c r="D451" s="14" t="str">
        <f t="shared" si="1"/>
        <v> VIN/SearchEngine/20221216/Jeans_under_999/5666 </v>
      </c>
      <c r="E451" s="14" t="str">
        <f t="shared" si="2"/>
        <v>VIN/SearchEngine/20221216/Jeans_under_999/5666</v>
      </c>
      <c r="F451" s="14" t="str">
        <f t="shared" si="3"/>
        <v>Vin/Searchengine/20221216/Jeans_Under_999/5666</v>
      </c>
      <c r="G451" s="14" t="str">
        <f>IFERROR(__xludf.DUMMYFUNCTION("split(F451,""/"")"),"Vin")</f>
        <v>Vin</v>
      </c>
      <c r="H451" s="14" t="str">
        <f>IFERROR(__xludf.DUMMYFUNCTION("""COMPUTED_VALUE"""),"Searchengine")</f>
        <v>Searchengine</v>
      </c>
      <c r="I451" s="14">
        <f>IFERROR(__xludf.DUMMYFUNCTION("""COMPUTED_VALUE"""),2.0221216E7)</f>
        <v>20221216</v>
      </c>
      <c r="J451" s="14" t="str">
        <f>IFERROR(__xludf.DUMMYFUNCTION("""COMPUTED_VALUE"""),"Jeans_Under_999")</f>
        <v>Jeans_Under_999</v>
      </c>
      <c r="K451" s="14">
        <f>IFERROR(__xludf.DUMMYFUNCTION("""COMPUTED_VALUE"""),5666.0)</f>
        <v>5666</v>
      </c>
      <c r="L451" s="14" t="str">
        <f t="shared" si="4"/>
        <v>Searchengine</v>
      </c>
      <c r="M451" s="14" t="str">
        <f t="shared" si="5"/>
        <v>VIN</v>
      </c>
    </row>
    <row r="452">
      <c r="A452" s="8" t="s">
        <v>132</v>
      </c>
      <c r="B452" s="13" t="s">
        <v>25</v>
      </c>
      <c r="C452" s="13">
        <v>75700.0</v>
      </c>
      <c r="D452" s="14" t="str">
        <f t="shared" si="1"/>
        <v> NEFT/OnlineDisplay/20221219/premium_tshirt/5676 </v>
      </c>
      <c r="E452" s="14" t="str">
        <f t="shared" si="2"/>
        <v>NEFT/OnlineDisplay/20221219/premium_tshirt/5676</v>
      </c>
      <c r="F452" s="14" t="str">
        <f t="shared" si="3"/>
        <v>Neft/Onlinedisplay/20221219/Premium_Tshirt/5676</v>
      </c>
      <c r="G452" s="14" t="str">
        <f>IFERROR(__xludf.DUMMYFUNCTION("split(F452,""/"")"),"Neft")</f>
        <v>Neft</v>
      </c>
      <c r="H452" s="14" t="str">
        <f>IFERROR(__xludf.DUMMYFUNCTION("""COMPUTED_VALUE"""),"Onlinedisplay")</f>
        <v>Onlinedisplay</v>
      </c>
      <c r="I452" s="14">
        <f>IFERROR(__xludf.DUMMYFUNCTION("""COMPUTED_VALUE"""),2.0221219E7)</f>
        <v>20221219</v>
      </c>
      <c r="J452" s="14" t="str">
        <f>IFERROR(__xludf.DUMMYFUNCTION("""COMPUTED_VALUE"""),"Premium_Tshirt")</f>
        <v>Premium_Tshirt</v>
      </c>
      <c r="K452" s="14">
        <f>IFERROR(__xludf.DUMMYFUNCTION("""COMPUTED_VALUE"""),5676.0)</f>
        <v>5676</v>
      </c>
      <c r="L452" s="14" t="str">
        <f t="shared" si="4"/>
        <v>Onlinedisplay</v>
      </c>
      <c r="M452" s="14" t="str">
        <f t="shared" si="5"/>
        <v>NEFT</v>
      </c>
    </row>
    <row r="453">
      <c r="A453" s="8" t="s">
        <v>133</v>
      </c>
      <c r="B453" s="13" t="s">
        <v>25</v>
      </c>
      <c r="C453" s="13">
        <v>71800.0</v>
      </c>
      <c r="D453" s="14" t="str">
        <f t="shared" si="1"/>
        <v> CHQ/EmailMarketing &amp;/20221222/Sales_60%/4564 </v>
      </c>
      <c r="E453" s="14" t="str">
        <f t="shared" si="2"/>
        <v>CHQ/EmailMarketing &amp;/20221222/Sales_60%/4564</v>
      </c>
      <c r="F453" s="14" t="str">
        <f t="shared" si="3"/>
        <v>Chq/Emailmarketing &amp;/20221222/Sales_60%/4564</v>
      </c>
      <c r="G453" s="14" t="str">
        <f>IFERROR(__xludf.DUMMYFUNCTION("split(F453,""/"")"),"Chq")</f>
        <v>Chq</v>
      </c>
      <c r="H453" s="14" t="str">
        <f>IFERROR(__xludf.DUMMYFUNCTION("""COMPUTED_VALUE"""),"Emailmarketing &amp;")</f>
        <v>Emailmarketing &amp;</v>
      </c>
      <c r="I453" s="14">
        <f>IFERROR(__xludf.DUMMYFUNCTION("""COMPUTED_VALUE"""),2.0221222E7)</f>
        <v>20221222</v>
      </c>
      <c r="J453" s="14" t="str">
        <f>IFERROR(__xludf.DUMMYFUNCTION("""COMPUTED_VALUE"""),"Sales_60%")</f>
        <v>Sales_60%</v>
      </c>
      <c r="K453" s="14">
        <f>IFERROR(__xludf.DUMMYFUNCTION("""COMPUTED_VALUE"""),4564.0)</f>
        <v>4564</v>
      </c>
      <c r="L453" s="14" t="str">
        <f t="shared" si="4"/>
        <v>Emailmarketing</v>
      </c>
      <c r="M453" s="14" t="str">
        <f t="shared" si="5"/>
        <v>CHQ</v>
      </c>
    </row>
    <row r="454">
      <c r="A454" s="8" t="s">
        <v>134</v>
      </c>
      <c r="B454" s="13" t="s">
        <v>25</v>
      </c>
      <c r="C454" s="13">
        <v>91400.0</v>
      </c>
      <c r="D454" s="14" t="str">
        <f t="shared" si="1"/>
        <v> VfS/SocialMedia/20221225/premium_quality_shoes/4565 </v>
      </c>
      <c r="E454" s="14" t="str">
        <f t="shared" si="2"/>
        <v>VfS/SocialMedia/20221225/premium_quality_shoes/4565</v>
      </c>
      <c r="F454" s="14" t="str">
        <f t="shared" si="3"/>
        <v>Vfs/Socialmedia/20221225/Premium_Quality_Shoes/4565</v>
      </c>
      <c r="G454" s="14" t="str">
        <f>IFERROR(__xludf.DUMMYFUNCTION("split(F454,""/"")"),"Vfs")</f>
        <v>Vfs</v>
      </c>
      <c r="H454" s="14" t="str">
        <f>IFERROR(__xludf.DUMMYFUNCTION("""COMPUTED_VALUE"""),"Socialmedia")</f>
        <v>Socialmedia</v>
      </c>
      <c r="I454" s="14">
        <f>IFERROR(__xludf.DUMMYFUNCTION("""COMPUTED_VALUE"""),2.0221225E7)</f>
        <v>20221225</v>
      </c>
      <c r="J454" s="14" t="str">
        <f>IFERROR(__xludf.DUMMYFUNCTION("""COMPUTED_VALUE"""),"Premium_Quality_Shoes")</f>
        <v>Premium_Quality_Shoes</v>
      </c>
      <c r="K454" s="14">
        <f>IFERROR(__xludf.DUMMYFUNCTION("""COMPUTED_VALUE"""),4565.0)</f>
        <v>4565</v>
      </c>
      <c r="L454" s="14" t="str">
        <f t="shared" si="4"/>
        <v>Socialmedia</v>
      </c>
      <c r="M454" s="14" t="str">
        <f t="shared" si="5"/>
        <v>VFS</v>
      </c>
    </row>
    <row r="455">
      <c r="A455" s="8" t="s">
        <v>135</v>
      </c>
      <c r="B455" s="13" t="s">
        <v>25</v>
      </c>
      <c r="C455" s="13">
        <v>77000.0</v>
      </c>
      <c r="D455" s="14" t="str">
        <f t="shared" si="1"/>
        <v> VIN/OfflINe &amp;/20221228/items_below_500/4566 </v>
      </c>
      <c r="E455" s="14" t="str">
        <f t="shared" si="2"/>
        <v>VIN/OfflINe &amp;/20221228/items_below_500/4566</v>
      </c>
      <c r="F455" s="14" t="str">
        <f t="shared" si="3"/>
        <v>Vin/Offline &amp;/20221228/Items_Below_500/4566</v>
      </c>
      <c r="G455" s="14" t="str">
        <f>IFERROR(__xludf.DUMMYFUNCTION("split(F455,""/"")"),"Vin")</f>
        <v>Vin</v>
      </c>
      <c r="H455" s="14" t="str">
        <f>IFERROR(__xludf.DUMMYFUNCTION("""COMPUTED_VALUE"""),"Offline &amp;")</f>
        <v>Offline &amp;</v>
      </c>
      <c r="I455" s="14">
        <f>IFERROR(__xludf.DUMMYFUNCTION("""COMPUTED_VALUE"""),2.0221228E7)</f>
        <v>20221228</v>
      </c>
      <c r="J455" s="14" t="str">
        <f>IFERROR(__xludf.DUMMYFUNCTION("""COMPUTED_VALUE"""),"Items_Below_500")</f>
        <v>Items_Below_500</v>
      </c>
      <c r="K455" s="14">
        <f>IFERROR(__xludf.DUMMYFUNCTION("""COMPUTED_VALUE"""),4566.0)</f>
        <v>4566</v>
      </c>
      <c r="L455" s="14" t="str">
        <f t="shared" si="4"/>
        <v>Offline</v>
      </c>
      <c r="M455" s="14" t="str">
        <f t="shared" si="5"/>
        <v>VIN</v>
      </c>
    </row>
    <row r="456">
      <c r="A456" s="8" t="s">
        <v>136</v>
      </c>
      <c r="B456" s="13" t="s">
        <v>11</v>
      </c>
      <c r="C456" s="8">
        <v>15000.0</v>
      </c>
      <c r="D456" s="14" t="str">
        <f t="shared" si="1"/>
        <v> CHQ/OnlineDisplay/20221001/premium_tshirt/5676 </v>
      </c>
      <c r="E456" s="14" t="str">
        <f t="shared" si="2"/>
        <v>CHQ/OnlineDisplay/20221001/premium_tshirt/5676</v>
      </c>
      <c r="F456" s="14" t="str">
        <f t="shared" si="3"/>
        <v>Chq/Onlinedisplay/20221001/Premium_Tshirt/5676</v>
      </c>
      <c r="G456" s="14" t="str">
        <f>IFERROR(__xludf.DUMMYFUNCTION("split(F456,""/"")"),"Chq")</f>
        <v>Chq</v>
      </c>
      <c r="H456" s="14" t="str">
        <f>IFERROR(__xludf.DUMMYFUNCTION("""COMPUTED_VALUE"""),"Onlinedisplay")</f>
        <v>Onlinedisplay</v>
      </c>
      <c r="I456" s="14">
        <f>IFERROR(__xludf.DUMMYFUNCTION("""COMPUTED_VALUE"""),2.0221001E7)</f>
        <v>20221001</v>
      </c>
      <c r="J456" s="14" t="str">
        <f>IFERROR(__xludf.DUMMYFUNCTION("""COMPUTED_VALUE"""),"Premium_Tshirt")</f>
        <v>Premium_Tshirt</v>
      </c>
      <c r="K456" s="14">
        <f>IFERROR(__xludf.DUMMYFUNCTION("""COMPUTED_VALUE"""),5676.0)</f>
        <v>5676</v>
      </c>
      <c r="L456" s="14" t="str">
        <f t="shared" si="4"/>
        <v>Onlinedisplay</v>
      </c>
      <c r="M456" s="14" t="str">
        <f t="shared" si="5"/>
        <v>CHQ</v>
      </c>
    </row>
    <row r="457">
      <c r="A457" s="8" t="s">
        <v>137</v>
      </c>
      <c r="B457" s="13" t="s">
        <v>11</v>
      </c>
      <c r="C457" s="13">
        <v>79300.0</v>
      </c>
      <c r="D457" s="14" t="str">
        <f t="shared" si="1"/>
        <v> VfS/EmailMarketing/20221004/Sales_60%/4564 </v>
      </c>
      <c r="E457" s="14" t="str">
        <f t="shared" si="2"/>
        <v>VfS/EmailMarketing/20221004/Sales_60%/4564</v>
      </c>
      <c r="F457" s="14" t="str">
        <f t="shared" si="3"/>
        <v>Vfs/Emailmarketing/20221004/Sales_60%/4564</v>
      </c>
      <c r="G457" s="14" t="str">
        <f>IFERROR(__xludf.DUMMYFUNCTION("split(F457,""/"")"),"Vfs")</f>
        <v>Vfs</v>
      </c>
      <c r="H457" s="14" t="str">
        <f>IFERROR(__xludf.DUMMYFUNCTION("""COMPUTED_VALUE"""),"Emailmarketing")</f>
        <v>Emailmarketing</v>
      </c>
      <c r="I457" s="14">
        <f>IFERROR(__xludf.DUMMYFUNCTION("""COMPUTED_VALUE"""),2.0221004E7)</f>
        <v>20221004</v>
      </c>
      <c r="J457" s="14" t="str">
        <f>IFERROR(__xludf.DUMMYFUNCTION("""COMPUTED_VALUE"""),"Sales_60%")</f>
        <v>Sales_60%</v>
      </c>
      <c r="K457" s="14">
        <f>IFERROR(__xludf.DUMMYFUNCTION("""COMPUTED_VALUE"""),4564.0)</f>
        <v>4564</v>
      </c>
      <c r="L457" s="14" t="str">
        <f t="shared" si="4"/>
        <v>Emailmarketing</v>
      </c>
      <c r="M457" s="14" t="str">
        <f t="shared" si="5"/>
        <v>VFS</v>
      </c>
    </row>
    <row r="458">
      <c r="A458" s="8" t="s">
        <v>138</v>
      </c>
      <c r="B458" s="13" t="s">
        <v>11</v>
      </c>
      <c r="C458" s="13">
        <v>51700.0</v>
      </c>
      <c r="D458" s="14" t="str">
        <f t="shared" si="1"/>
        <v> NEFT/SocialMedia/20221007/premium_quality_shoes/4565 </v>
      </c>
      <c r="E458" s="14" t="str">
        <f t="shared" si="2"/>
        <v>NEFT/SocialMedia/20221007/premium_quality_shoes/4565</v>
      </c>
      <c r="F458" s="14" t="str">
        <f t="shared" si="3"/>
        <v>Neft/Socialmedia/20221007/Premium_Quality_Shoes/4565</v>
      </c>
      <c r="G458" s="14" t="str">
        <f>IFERROR(__xludf.DUMMYFUNCTION("split(F458,""/"")"),"Neft")</f>
        <v>Neft</v>
      </c>
      <c r="H458" s="14" t="str">
        <f>IFERROR(__xludf.DUMMYFUNCTION("""COMPUTED_VALUE"""),"Socialmedia")</f>
        <v>Socialmedia</v>
      </c>
      <c r="I458" s="14">
        <f>IFERROR(__xludf.DUMMYFUNCTION("""COMPUTED_VALUE"""),2.0221007E7)</f>
        <v>20221007</v>
      </c>
      <c r="J458" s="14" t="str">
        <f>IFERROR(__xludf.DUMMYFUNCTION("""COMPUTED_VALUE"""),"Premium_Quality_Shoes")</f>
        <v>Premium_Quality_Shoes</v>
      </c>
      <c r="K458" s="14">
        <f>IFERROR(__xludf.DUMMYFUNCTION("""COMPUTED_VALUE"""),4565.0)</f>
        <v>4565</v>
      </c>
      <c r="L458" s="14" t="str">
        <f t="shared" si="4"/>
        <v>Socialmedia</v>
      </c>
      <c r="M458" s="14" t="str">
        <f t="shared" si="5"/>
        <v>NEFT</v>
      </c>
    </row>
    <row r="459">
      <c r="A459" s="8" t="s">
        <v>139</v>
      </c>
      <c r="B459" s="13" t="s">
        <v>11</v>
      </c>
      <c r="C459" s="13">
        <v>43300.0</v>
      </c>
      <c r="D459" s="14" t="str">
        <f t="shared" si="1"/>
        <v> CHQ/Offline &amp;/20221010/items_below_500/4566 </v>
      </c>
      <c r="E459" s="14" t="str">
        <f t="shared" si="2"/>
        <v>CHQ/Offline &amp;/20221010/items_below_500/4566</v>
      </c>
      <c r="F459" s="14" t="str">
        <f t="shared" si="3"/>
        <v>Chq/Offline &amp;/20221010/Items_Below_500/4566</v>
      </c>
      <c r="G459" s="14" t="str">
        <f>IFERROR(__xludf.DUMMYFUNCTION("split(F459,""/"")"),"Chq")</f>
        <v>Chq</v>
      </c>
      <c r="H459" s="14" t="str">
        <f>IFERROR(__xludf.DUMMYFUNCTION("""COMPUTED_VALUE"""),"Offline &amp;")</f>
        <v>Offline &amp;</v>
      </c>
      <c r="I459" s="14">
        <f>IFERROR(__xludf.DUMMYFUNCTION("""COMPUTED_VALUE"""),2.022101E7)</f>
        <v>20221010</v>
      </c>
      <c r="J459" s="14" t="str">
        <f>IFERROR(__xludf.DUMMYFUNCTION("""COMPUTED_VALUE"""),"Items_Below_500")</f>
        <v>Items_Below_500</v>
      </c>
      <c r="K459" s="14">
        <f>IFERROR(__xludf.DUMMYFUNCTION("""COMPUTED_VALUE"""),4566.0)</f>
        <v>4566</v>
      </c>
      <c r="L459" s="14" t="str">
        <f t="shared" si="4"/>
        <v>Offline</v>
      </c>
      <c r="M459" s="14" t="str">
        <f t="shared" si="5"/>
        <v>CHQ</v>
      </c>
    </row>
    <row r="460">
      <c r="A460" s="8" t="s">
        <v>156</v>
      </c>
      <c r="B460" s="13" t="s">
        <v>11</v>
      </c>
      <c r="C460" s="13">
        <v>84900.0</v>
      </c>
      <c r="D460" s="14" t="str">
        <f t="shared" si="1"/>
        <v> VfS/AffiliateLink/20221013/buy_one_get_one/3455 </v>
      </c>
      <c r="E460" s="14" t="str">
        <f t="shared" si="2"/>
        <v>VfS/AffiliateLink/20221013/buy_one_get_one/3455</v>
      </c>
      <c r="F460" s="14" t="str">
        <f t="shared" si="3"/>
        <v>Vfs/Affiliatelink/20221013/Buy_One_Get_One/3455</v>
      </c>
      <c r="G460" s="14" t="str">
        <f>IFERROR(__xludf.DUMMYFUNCTION("split(F460,""/"")"),"Vfs")</f>
        <v>Vfs</v>
      </c>
      <c r="H460" s="14" t="str">
        <f>IFERROR(__xludf.DUMMYFUNCTION("""COMPUTED_VALUE"""),"Affiliatelink")</f>
        <v>Affiliatelink</v>
      </c>
      <c r="I460" s="14">
        <f>IFERROR(__xludf.DUMMYFUNCTION("""COMPUTED_VALUE"""),2.0221013E7)</f>
        <v>20221013</v>
      </c>
      <c r="J460" s="14" t="str">
        <f>IFERROR(__xludf.DUMMYFUNCTION("""COMPUTED_VALUE"""),"Buy_One_Get_One")</f>
        <v>Buy_One_Get_One</v>
      </c>
      <c r="K460" s="14">
        <f>IFERROR(__xludf.DUMMYFUNCTION("""COMPUTED_VALUE"""),3455.0)</f>
        <v>3455</v>
      </c>
      <c r="L460" s="14" t="str">
        <f t="shared" si="4"/>
        <v>Affiliatelink</v>
      </c>
      <c r="M460" s="14" t="str">
        <f t="shared" si="5"/>
        <v>VFS</v>
      </c>
    </row>
    <row r="461">
      <c r="A461" s="8" t="s">
        <v>141</v>
      </c>
      <c r="B461" s="13" t="s">
        <v>11</v>
      </c>
      <c r="C461" s="13">
        <v>61300.0</v>
      </c>
      <c r="D461" s="14" t="str">
        <f t="shared" si="1"/>
        <v> VIN/SearchEngine/20221016/Jeans_under_999/5666 </v>
      </c>
      <c r="E461" s="14" t="str">
        <f t="shared" si="2"/>
        <v>VIN/SearchEngine/20221016/Jeans_under_999/5666</v>
      </c>
      <c r="F461" s="14" t="str">
        <f t="shared" si="3"/>
        <v>Vin/Searchengine/20221016/Jeans_Under_999/5666</v>
      </c>
      <c r="G461" s="14" t="str">
        <f>IFERROR(__xludf.DUMMYFUNCTION("split(F461,""/"")"),"Vin")</f>
        <v>Vin</v>
      </c>
      <c r="H461" s="14" t="str">
        <f>IFERROR(__xludf.DUMMYFUNCTION("""COMPUTED_VALUE"""),"Searchengine")</f>
        <v>Searchengine</v>
      </c>
      <c r="I461" s="14">
        <f>IFERROR(__xludf.DUMMYFUNCTION("""COMPUTED_VALUE"""),2.0221016E7)</f>
        <v>20221016</v>
      </c>
      <c r="J461" s="14" t="str">
        <f>IFERROR(__xludf.DUMMYFUNCTION("""COMPUTED_VALUE"""),"Jeans_Under_999")</f>
        <v>Jeans_Under_999</v>
      </c>
      <c r="K461" s="14">
        <f>IFERROR(__xludf.DUMMYFUNCTION("""COMPUTED_VALUE"""),5666.0)</f>
        <v>5666</v>
      </c>
      <c r="L461" s="14" t="str">
        <f t="shared" si="4"/>
        <v>Searchengine</v>
      </c>
      <c r="M461" s="14" t="str">
        <f t="shared" si="5"/>
        <v>VIN</v>
      </c>
    </row>
    <row r="462">
      <c r="A462" s="8" t="s">
        <v>142</v>
      </c>
      <c r="B462" s="13" t="s">
        <v>11</v>
      </c>
      <c r="C462" s="13">
        <v>92000.0</v>
      </c>
      <c r="D462" s="14" t="str">
        <f t="shared" si="1"/>
        <v> NEFT/OnlineDisplay/20221019/premium_tshirt/5676 </v>
      </c>
      <c r="E462" s="14" t="str">
        <f t="shared" si="2"/>
        <v>NEFT/OnlineDisplay/20221019/premium_tshirt/5676</v>
      </c>
      <c r="F462" s="14" t="str">
        <f t="shared" si="3"/>
        <v>Neft/Onlinedisplay/20221019/Premium_Tshirt/5676</v>
      </c>
      <c r="G462" s="14" t="str">
        <f>IFERROR(__xludf.DUMMYFUNCTION("split(F462,""/"")"),"Neft")</f>
        <v>Neft</v>
      </c>
      <c r="H462" s="14" t="str">
        <f>IFERROR(__xludf.DUMMYFUNCTION("""COMPUTED_VALUE"""),"Onlinedisplay")</f>
        <v>Onlinedisplay</v>
      </c>
      <c r="I462" s="14">
        <f>IFERROR(__xludf.DUMMYFUNCTION("""COMPUTED_VALUE"""),2.0221019E7)</f>
        <v>20221019</v>
      </c>
      <c r="J462" s="14" t="str">
        <f>IFERROR(__xludf.DUMMYFUNCTION("""COMPUTED_VALUE"""),"Premium_Tshirt")</f>
        <v>Premium_Tshirt</v>
      </c>
      <c r="K462" s="14">
        <f>IFERROR(__xludf.DUMMYFUNCTION("""COMPUTED_VALUE"""),5676.0)</f>
        <v>5676</v>
      </c>
      <c r="L462" s="14" t="str">
        <f t="shared" si="4"/>
        <v>Onlinedisplay</v>
      </c>
      <c r="M462" s="14" t="str">
        <f t="shared" si="5"/>
        <v>NEFT</v>
      </c>
    </row>
    <row r="463">
      <c r="A463" s="8" t="s">
        <v>143</v>
      </c>
      <c r="B463" s="13" t="s">
        <v>11</v>
      </c>
      <c r="C463" s="13">
        <v>97100.0</v>
      </c>
      <c r="D463" s="14" t="str">
        <f t="shared" si="1"/>
        <v> CHQ/EmailMarketing &amp;/20221022/Sales_60%/4564 </v>
      </c>
      <c r="E463" s="14" t="str">
        <f t="shared" si="2"/>
        <v>CHQ/EmailMarketing &amp;/20221022/Sales_60%/4564</v>
      </c>
      <c r="F463" s="14" t="str">
        <f t="shared" si="3"/>
        <v>Chq/Emailmarketing &amp;/20221022/Sales_60%/4564</v>
      </c>
      <c r="G463" s="14" t="str">
        <f>IFERROR(__xludf.DUMMYFUNCTION("split(F463,""/"")"),"Chq")</f>
        <v>Chq</v>
      </c>
      <c r="H463" s="14" t="str">
        <f>IFERROR(__xludf.DUMMYFUNCTION("""COMPUTED_VALUE"""),"Emailmarketing &amp;")</f>
        <v>Emailmarketing &amp;</v>
      </c>
      <c r="I463" s="14">
        <f>IFERROR(__xludf.DUMMYFUNCTION("""COMPUTED_VALUE"""),2.0221022E7)</f>
        <v>20221022</v>
      </c>
      <c r="J463" s="14" t="str">
        <f>IFERROR(__xludf.DUMMYFUNCTION("""COMPUTED_VALUE"""),"Sales_60%")</f>
        <v>Sales_60%</v>
      </c>
      <c r="K463" s="14">
        <f>IFERROR(__xludf.DUMMYFUNCTION("""COMPUTED_VALUE"""),4564.0)</f>
        <v>4564</v>
      </c>
      <c r="L463" s="14" t="str">
        <f t="shared" si="4"/>
        <v>Emailmarketing</v>
      </c>
      <c r="M463" s="14" t="str">
        <f t="shared" si="5"/>
        <v>CHQ</v>
      </c>
    </row>
    <row r="464">
      <c r="A464" s="8" t="s">
        <v>144</v>
      </c>
      <c r="B464" s="13" t="s">
        <v>11</v>
      </c>
      <c r="C464" s="13">
        <v>101500.0</v>
      </c>
      <c r="D464" s="14" t="str">
        <f t="shared" si="1"/>
        <v> VfS/SocialMedia/20221025/premium_quality_shoes/4565 </v>
      </c>
      <c r="E464" s="14" t="str">
        <f t="shared" si="2"/>
        <v>VfS/SocialMedia/20221025/premium_quality_shoes/4565</v>
      </c>
      <c r="F464" s="14" t="str">
        <f t="shared" si="3"/>
        <v>Vfs/Socialmedia/20221025/Premium_Quality_Shoes/4565</v>
      </c>
      <c r="G464" s="14" t="str">
        <f>IFERROR(__xludf.DUMMYFUNCTION("split(F464,""/"")"),"Vfs")</f>
        <v>Vfs</v>
      </c>
      <c r="H464" s="14" t="str">
        <f>IFERROR(__xludf.DUMMYFUNCTION("""COMPUTED_VALUE"""),"Socialmedia")</f>
        <v>Socialmedia</v>
      </c>
      <c r="I464" s="14">
        <f>IFERROR(__xludf.DUMMYFUNCTION("""COMPUTED_VALUE"""),2.0221025E7)</f>
        <v>20221025</v>
      </c>
      <c r="J464" s="14" t="str">
        <f>IFERROR(__xludf.DUMMYFUNCTION("""COMPUTED_VALUE"""),"Premium_Quality_Shoes")</f>
        <v>Premium_Quality_Shoes</v>
      </c>
      <c r="K464" s="14">
        <f>IFERROR(__xludf.DUMMYFUNCTION("""COMPUTED_VALUE"""),4565.0)</f>
        <v>4565</v>
      </c>
      <c r="L464" s="14" t="str">
        <f t="shared" si="4"/>
        <v>Socialmedia</v>
      </c>
      <c r="M464" s="14" t="str">
        <f t="shared" si="5"/>
        <v>VFS</v>
      </c>
    </row>
    <row r="465">
      <c r="A465" s="8" t="s">
        <v>145</v>
      </c>
      <c r="B465" s="13" t="s">
        <v>11</v>
      </c>
      <c r="C465" s="13">
        <v>40400.0</v>
      </c>
      <c r="D465" s="14" t="str">
        <f t="shared" si="1"/>
        <v> VIN/OfflINe &amp;/20221028/items_below_500/4566 </v>
      </c>
      <c r="E465" s="14" t="str">
        <f t="shared" si="2"/>
        <v>VIN/OfflINe &amp;/20221028/items_below_500/4566</v>
      </c>
      <c r="F465" s="14" t="str">
        <f t="shared" si="3"/>
        <v>Vin/Offline &amp;/20221028/Items_Below_500/4566</v>
      </c>
      <c r="G465" s="14" t="str">
        <f>IFERROR(__xludf.DUMMYFUNCTION("split(F465,""/"")"),"Vin")</f>
        <v>Vin</v>
      </c>
      <c r="H465" s="14" t="str">
        <f>IFERROR(__xludf.DUMMYFUNCTION("""COMPUTED_VALUE"""),"Offline &amp;")</f>
        <v>Offline &amp;</v>
      </c>
      <c r="I465" s="14">
        <f>IFERROR(__xludf.DUMMYFUNCTION("""COMPUTED_VALUE"""),2.0221028E7)</f>
        <v>20221028</v>
      </c>
      <c r="J465" s="14" t="str">
        <f>IFERROR(__xludf.DUMMYFUNCTION("""COMPUTED_VALUE"""),"Items_Below_500")</f>
        <v>Items_Below_500</v>
      </c>
      <c r="K465" s="14">
        <f>IFERROR(__xludf.DUMMYFUNCTION("""COMPUTED_VALUE"""),4566.0)</f>
        <v>4566</v>
      </c>
      <c r="L465" s="14" t="str">
        <f t="shared" si="4"/>
        <v>Offline</v>
      </c>
      <c r="M465" s="14" t="str">
        <f t="shared" si="5"/>
        <v>VIN</v>
      </c>
    </row>
    <row r="466">
      <c r="A466" s="8" t="s">
        <v>146</v>
      </c>
      <c r="B466" s="13" t="s">
        <v>24</v>
      </c>
      <c r="C466" s="8">
        <v>13200.0</v>
      </c>
      <c r="D466" s="14" t="str">
        <f t="shared" si="1"/>
        <v> CHQ/OnlineDisplay/20221101/premium_tshirt/5676 </v>
      </c>
      <c r="E466" s="14" t="str">
        <f t="shared" si="2"/>
        <v>CHQ/OnlineDisplay/20221101/premium_tshirt/5676</v>
      </c>
      <c r="F466" s="14" t="str">
        <f t="shared" si="3"/>
        <v>Chq/Onlinedisplay/20221101/Premium_Tshirt/5676</v>
      </c>
      <c r="G466" s="14" t="str">
        <f>IFERROR(__xludf.DUMMYFUNCTION("split(F466,""/"")"),"Chq")</f>
        <v>Chq</v>
      </c>
      <c r="H466" s="14" t="str">
        <f>IFERROR(__xludf.DUMMYFUNCTION("""COMPUTED_VALUE"""),"Onlinedisplay")</f>
        <v>Onlinedisplay</v>
      </c>
      <c r="I466" s="14">
        <f>IFERROR(__xludf.DUMMYFUNCTION("""COMPUTED_VALUE"""),2.0221101E7)</f>
        <v>20221101</v>
      </c>
      <c r="J466" s="14" t="str">
        <f>IFERROR(__xludf.DUMMYFUNCTION("""COMPUTED_VALUE"""),"Premium_Tshirt")</f>
        <v>Premium_Tshirt</v>
      </c>
      <c r="K466" s="14">
        <f>IFERROR(__xludf.DUMMYFUNCTION("""COMPUTED_VALUE"""),5676.0)</f>
        <v>5676</v>
      </c>
      <c r="L466" s="14" t="str">
        <f t="shared" si="4"/>
        <v>Onlinedisplay</v>
      </c>
      <c r="M466" s="14" t="str">
        <f t="shared" si="5"/>
        <v>CHQ</v>
      </c>
    </row>
    <row r="467">
      <c r="A467" s="8" t="s">
        <v>147</v>
      </c>
      <c r="B467" s="13" t="s">
        <v>24</v>
      </c>
      <c r="C467" s="13">
        <v>65600.0</v>
      </c>
      <c r="D467" s="14" t="str">
        <f t="shared" si="1"/>
        <v> VfS/EmailMarketing/20221104/Sales_60%/4564 </v>
      </c>
      <c r="E467" s="14" t="str">
        <f t="shared" si="2"/>
        <v>VfS/EmailMarketing/20221104/Sales_60%/4564</v>
      </c>
      <c r="F467" s="14" t="str">
        <f t="shared" si="3"/>
        <v>Vfs/Emailmarketing/20221104/Sales_60%/4564</v>
      </c>
      <c r="G467" s="14" t="str">
        <f>IFERROR(__xludf.DUMMYFUNCTION("split(F467,""/"")"),"Vfs")</f>
        <v>Vfs</v>
      </c>
      <c r="H467" s="14" t="str">
        <f>IFERROR(__xludf.DUMMYFUNCTION("""COMPUTED_VALUE"""),"Emailmarketing")</f>
        <v>Emailmarketing</v>
      </c>
      <c r="I467" s="14">
        <f>IFERROR(__xludf.DUMMYFUNCTION("""COMPUTED_VALUE"""),2.0221104E7)</f>
        <v>20221104</v>
      </c>
      <c r="J467" s="14" t="str">
        <f>IFERROR(__xludf.DUMMYFUNCTION("""COMPUTED_VALUE"""),"Sales_60%")</f>
        <v>Sales_60%</v>
      </c>
      <c r="K467" s="14">
        <f>IFERROR(__xludf.DUMMYFUNCTION("""COMPUTED_VALUE"""),4564.0)</f>
        <v>4564</v>
      </c>
      <c r="L467" s="14" t="str">
        <f t="shared" si="4"/>
        <v>Emailmarketing</v>
      </c>
      <c r="M467" s="14" t="str">
        <f t="shared" si="5"/>
        <v>VFS</v>
      </c>
    </row>
    <row r="468">
      <c r="A468" s="8" t="s">
        <v>148</v>
      </c>
      <c r="B468" s="13" t="s">
        <v>24</v>
      </c>
      <c r="C468" s="13">
        <v>86200.0</v>
      </c>
      <c r="D468" s="14" t="str">
        <f t="shared" si="1"/>
        <v> NEFT/SocialMedia/20221107/premium_quality_shoes/4565 </v>
      </c>
      <c r="E468" s="14" t="str">
        <f t="shared" si="2"/>
        <v>NEFT/SocialMedia/20221107/premium_quality_shoes/4565</v>
      </c>
      <c r="F468" s="14" t="str">
        <f t="shared" si="3"/>
        <v>Neft/Socialmedia/20221107/Premium_Quality_Shoes/4565</v>
      </c>
      <c r="G468" s="14" t="str">
        <f>IFERROR(__xludf.DUMMYFUNCTION("split(F468,""/"")"),"Neft")</f>
        <v>Neft</v>
      </c>
      <c r="H468" s="14" t="str">
        <f>IFERROR(__xludf.DUMMYFUNCTION("""COMPUTED_VALUE"""),"Socialmedia")</f>
        <v>Socialmedia</v>
      </c>
      <c r="I468" s="14">
        <f>IFERROR(__xludf.DUMMYFUNCTION("""COMPUTED_VALUE"""),2.0221107E7)</f>
        <v>20221107</v>
      </c>
      <c r="J468" s="14" t="str">
        <f>IFERROR(__xludf.DUMMYFUNCTION("""COMPUTED_VALUE"""),"Premium_Quality_Shoes")</f>
        <v>Premium_Quality_Shoes</v>
      </c>
      <c r="K468" s="14">
        <f>IFERROR(__xludf.DUMMYFUNCTION("""COMPUTED_VALUE"""),4565.0)</f>
        <v>4565</v>
      </c>
      <c r="L468" s="14" t="str">
        <f t="shared" si="4"/>
        <v>Socialmedia</v>
      </c>
      <c r="M468" s="14" t="str">
        <f t="shared" si="5"/>
        <v>NEFT</v>
      </c>
    </row>
    <row r="469">
      <c r="A469" s="8" t="s">
        <v>149</v>
      </c>
      <c r="B469" s="13" t="s">
        <v>24</v>
      </c>
      <c r="C469" s="13">
        <v>98800.0</v>
      </c>
      <c r="D469" s="14" t="str">
        <f t="shared" si="1"/>
        <v> CHQ/Offline &amp;/20221110/items_below_500/4566 </v>
      </c>
      <c r="E469" s="14" t="str">
        <f t="shared" si="2"/>
        <v>CHQ/Offline &amp;/20221110/items_below_500/4566</v>
      </c>
      <c r="F469" s="14" t="str">
        <f t="shared" si="3"/>
        <v>Chq/Offline &amp;/20221110/Items_Below_500/4566</v>
      </c>
      <c r="G469" s="14" t="str">
        <f>IFERROR(__xludf.DUMMYFUNCTION("split(F469,""/"")"),"Chq")</f>
        <v>Chq</v>
      </c>
      <c r="H469" s="14" t="str">
        <f>IFERROR(__xludf.DUMMYFUNCTION("""COMPUTED_VALUE"""),"Offline &amp;")</f>
        <v>Offline &amp;</v>
      </c>
      <c r="I469" s="14">
        <f>IFERROR(__xludf.DUMMYFUNCTION("""COMPUTED_VALUE"""),2.022111E7)</f>
        <v>20221110</v>
      </c>
      <c r="J469" s="14" t="str">
        <f>IFERROR(__xludf.DUMMYFUNCTION("""COMPUTED_VALUE"""),"Items_Below_500")</f>
        <v>Items_Below_500</v>
      </c>
      <c r="K469" s="14">
        <f>IFERROR(__xludf.DUMMYFUNCTION("""COMPUTED_VALUE"""),4566.0)</f>
        <v>4566</v>
      </c>
      <c r="L469" s="14" t="str">
        <f t="shared" si="4"/>
        <v>Offline</v>
      </c>
      <c r="M469" s="14" t="str">
        <f t="shared" si="5"/>
        <v>CHQ</v>
      </c>
    </row>
    <row r="470">
      <c r="A470" s="8" t="s">
        <v>150</v>
      </c>
      <c r="B470" s="13" t="s">
        <v>24</v>
      </c>
      <c r="C470" s="8">
        <v>11690.0</v>
      </c>
      <c r="D470" s="14" t="str">
        <f t="shared" si="1"/>
        <v> VfS/AffiliateLink/20221113/buy_one_get_one/3455 </v>
      </c>
      <c r="E470" s="14" t="str">
        <f t="shared" si="2"/>
        <v>VfS/AffiliateLink/20221113/buy_one_get_one/3455</v>
      </c>
      <c r="F470" s="14" t="str">
        <f t="shared" si="3"/>
        <v>Vfs/Affiliatelink/20221113/Buy_One_Get_One/3455</v>
      </c>
      <c r="G470" s="14" t="str">
        <f>IFERROR(__xludf.DUMMYFUNCTION("split(F470,""/"")"),"Vfs")</f>
        <v>Vfs</v>
      </c>
      <c r="H470" s="14" t="str">
        <f>IFERROR(__xludf.DUMMYFUNCTION("""COMPUTED_VALUE"""),"Affiliatelink")</f>
        <v>Affiliatelink</v>
      </c>
      <c r="I470" s="14">
        <f>IFERROR(__xludf.DUMMYFUNCTION("""COMPUTED_VALUE"""),2.0221113E7)</f>
        <v>20221113</v>
      </c>
      <c r="J470" s="14" t="str">
        <f>IFERROR(__xludf.DUMMYFUNCTION("""COMPUTED_VALUE"""),"Buy_One_Get_One")</f>
        <v>Buy_One_Get_One</v>
      </c>
      <c r="K470" s="14">
        <f>IFERROR(__xludf.DUMMYFUNCTION("""COMPUTED_VALUE"""),3455.0)</f>
        <v>3455</v>
      </c>
      <c r="L470" s="14" t="str">
        <f t="shared" si="4"/>
        <v>Affiliatelink</v>
      </c>
      <c r="M470" s="14" t="str">
        <f t="shared" si="5"/>
        <v>VFS</v>
      </c>
    </row>
    <row r="471">
      <c r="A471" s="8" t="s">
        <v>151</v>
      </c>
      <c r="B471" s="13" t="s">
        <v>24</v>
      </c>
      <c r="C471" s="8">
        <v>10870.0</v>
      </c>
      <c r="D471" s="14" t="str">
        <f t="shared" si="1"/>
        <v> VIN/SearchEngine/20221116/Jeans_under_999/5666 </v>
      </c>
      <c r="E471" s="14" t="str">
        <f t="shared" si="2"/>
        <v>VIN/SearchEngine/20221116/Jeans_under_999/5666</v>
      </c>
      <c r="F471" s="14" t="str">
        <f t="shared" si="3"/>
        <v>Vin/Searchengine/20221116/Jeans_Under_999/5666</v>
      </c>
      <c r="G471" s="14" t="str">
        <f>IFERROR(__xludf.DUMMYFUNCTION("split(F471,""/"")"),"Vin")</f>
        <v>Vin</v>
      </c>
      <c r="H471" s="14" t="str">
        <f>IFERROR(__xludf.DUMMYFUNCTION("""COMPUTED_VALUE"""),"Searchengine")</f>
        <v>Searchengine</v>
      </c>
      <c r="I471" s="14">
        <f>IFERROR(__xludf.DUMMYFUNCTION("""COMPUTED_VALUE"""),2.0221116E7)</f>
        <v>20221116</v>
      </c>
      <c r="J471" s="14" t="str">
        <f>IFERROR(__xludf.DUMMYFUNCTION("""COMPUTED_VALUE"""),"Jeans_Under_999")</f>
        <v>Jeans_Under_999</v>
      </c>
      <c r="K471" s="14">
        <f>IFERROR(__xludf.DUMMYFUNCTION("""COMPUTED_VALUE"""),5666.0)</f>
        <v>5666</v>
      </c>
      <c r="L471" s="14" t="str">
        <f t="shared" si="4"/>
        <v>Searchengine</v>
      </c>
      <c r="M471" s="14" t="str">
        <f t="shared" si="5"/>
        <v>VIN</v>
      </c>
    </row>
    <row r="472">
      <c r="A472" s="8" t="s">
        <v>152</v>
      </c>
      <c r="B472" s="13" t="s">
        <v>24</v>
      </c>
      <c r="C472" s="13">
        <v>68500.0</v>
      </c>
      <c r="D472" s="14" t="str">
        <f t="shared" si="1"/>
        <v> NEFT/OnlineDisplay/20221119/premium_tshirt/5676 </v>
      </c>
      <c r="E472" s="14" t="str">
        <f t="shared" si="2"/>
        <v>NEFT/OnlineDisplay/20221119/premium_tshirt/5676</v>
      </c>
      <c r="F472" s="14" t="str">
        <f t="shared" si="3"/>
        <v>Neft/Onlinedisplay/20221119/Premium_Tshirt/5676</v>
      </c>
      <c r="G472" s="14" t="str">
        <f>IFERROR(__xludf.DUMMYFUNCTION("split(F472,""/"")"),"Neft")</f>
        <v>Neft</v>
      </c>
      <c r="H472" s="14" t="str">
        <f>IFERROR(__xludf.DUMMYFUNCTION("""COMPUTED_VALUE"""),"Onlinedisplay")</f>
        <v>Onlinedisplay</v>
      </c>
      <c r="I472" s="14">
        <f>IFERROR(__xludf.DUMMYFUNCTION("""COMPUTED_VALUE"""),2.0221119E7)</f>
        <v>20221119</v>
      </c>
      <c r="J472" s="14" t="str">
        <f>IFERROR(__xludf.DUMMYFUNCTION("""COMPUTED_VALUE"""),"Premium_Tshirt")</f>
        <v>Premium_Tshirt</v>
      </c>
      <c r="K472" s="14">
        <f>IFERROR(__xludf.DUMMYFUNCTION("""COMPUTED_VALUE"""),5676.0)</f>
        <v>5676</v>
      </c>
      <c r="L472" s="14" t="str">
        <f t="shared" si="4"/>
        <v>Onlinedisplay</v>
      </c>
      <c r="M472" s="14" t="str">
        <f t="shared" si="5"/>
        <v>NEFT</v>
      </c>
    </row>
    <row r="473">
      <c r="A473" s="8" t="s">
        <v>153</v>
      </c>
      <c r="B473" s="13" t="s">
        <v>24</v>
      </c>
      <c r="C473" s="13">
        <v>39600.0</v>
      </c>
      <c r="D473" s="14" t="str">
        <f t="shared" si="1"/>
        <v> CHQ/EmailMarketing &amp;/20221122/Sales_60%/4564 </v>
      </c>
      <c r="E473" s="14" t="str">
        <f t="shared" si="2"/>
        <v>CHQ/EmailMarketing &amp;/20221122/Sales_60%/4564</v>
      </c>
      <c r="F473" s="14" t="str">
        <f t="shared" si="3"/>
        <v>Chq/Emailmarketing &amp;/20221122/Sales_60%/4564</v>
      </c>
      <c r="G473" s="14" t="str">
        <f>IFERROR(__xludf.DUMMYFUNCTION("split(F473,""/"")"),"Chq")</f>
        <v>Chq</v>
      </c>
      <c r="H473" s="14" t="str">
        <f>IFERROR(__xludf.DUMMYFUNCTION("""COMPUTED_VALUE"""),"Emailmarketing &amp;")</f>
        <v>Emailmarketing &amp;</v>
      </c>
      <c r="I473" s="14">
        <f>IFERROR(__xludf.DUMMYFUNCTION("""COMPUTED_VALUE"""),2.0221122E7)</f>
        <v>20221122</v>
      </c>
      <c r="J473" s="14" t="str">
        <f>IFERROR(__xludf.DUMMYFUNCTION("""COMPUTED_VALUE"""),"Sales_60%")</f>
        <v>Sales_60%</v>
      </c>
      <c r="K473" s="14">
        <f>IFERROR(__xludf.DUMMYFUNCTION("""COMPUTED_VALUE"""),4564.0)</f>
        <v>4564</v>
      </c>
      <c r="L473" s="14" t="str">
        <f t="shared" si="4"/>
        <v>Emailmarketing</v>
      </c>
      <c r="M473" s="14" t="str">
        <f t="shared" si="5"/>
        <v>CHQ</v>
      </c>
    </row>
    <row r="474">
      <c r="A474" s="8" t="s">
        <v>154</v>
      </c>
      <c r="B474" s="13" t="s">
        <v>24</v>
      </c>
      <c r="C474" s="13">
        <v>76800.0</v>
      </c>
      <c r="D474" s="14" t="str">
        <f t="shared" si="1"/>
        <v> VfS/SocialMedia/20221125/premium_quality_shoes/4565 </v>
      </c>
      <c r="E474" s="14" t="str">
        <f t="shared" si="2"/>
        <v>VfS/SocialMedia/20221125/premium_quality_shoes/4565</v>
      </c>
      <c r="F474" s="14" t="str">
        <f t="shared" si="3"/>
        <v>Vfs/Socialmedia/20221125/Premium_Quality_Shoes/4565</v>
      </c>
      <c r="G474" s="14" t="str">
        <f>IFERROR(__xludf.DUMMYFUNCTION("split(F474,""/"")"),"Vfs")</f>
        <v>Vfs</v>
      </c>
      <c r="H474" s="14" t="str">
        <f>IFERROR(__xludf.DUMMYFUNCTION("""COMPUTED_VALUE"""),"Socialmedia")</f>
        <v>Socialmedia</v>
      </c>
      <c r="I474" s="14">
        <f>IFERROR(__xludf.DUMMYFUNCTION("""COMPUTED_VALUE"""),2.0221125E7)</f>
        <v>20221125</v>
      </c>
      <c r="J474" s="14" t="str">
        <f>IFERROR(__xludf.DUMMYFUNCTION("""COMPUTED_VALUE"""),"Premium_Quality_Shoes")</f>
        <v>Premium_Quality_Shoes</v>
      </c>
      <c r="K474" s="14">
        <f>IFERROR(__xludf.DUMMYFUNCTION("""COMPUTED_VALUE"""),4565.0)</f>
        <v>4565</v>
      </c>
      <c r="L474" s="14" t="str">
        <f t="shared" si="4"/>
        <v>Socialmedia</v>
      </c>
      <c r="M474" s="14" t="str">
        <f t="shared" si="5"/>
        <v>VFS</v>
      </c>
    </row>
    <row r="475">
      <c r="A475" s="8" t="s">
        <v>155</v>
      </c>
      <c r="B475" s="13" t="s">
        <v>24</v>
      </c>
      <c r="C475" s="13">
        <v>121700.0</v>
      </c>
      <c r="D475" s="14" t="str">
        <f t="shared" si="1"/>
        <v> VIN/OfflINe &amp;/20221128/items_below_500/4566 </v>
      </c>
      <c r="E475" s="14" t="str">
        <f t="shared" si="2"/>
        <v>VIN/OfflINe &amp;/20221128/items_below_500/4566</v>
      </c>
      <c r="F475" s="14" t="str">
        <f t="shared" si="3"/>
        <v>Vin/Offline &amp;/20221128/Items_Below_500/4566</v>
      </c>
      <c r="G475" s="14" t="str">
        <f>IFERROR(__xludf.DUMMYFUNCTION("split(F475,""/"")"),"Vin")</f>
        <v>Vin</v>
      </c>
      <c r="H475" s="14" t="str">
        <f>IFERROR(__xludf.DUMMYFUNCTION("""COMPUTED_VALUE"""),"Offline &amp;")</f>
        <v>Offline &amp;</v>
      </c>
      <c r="I475" s="14">
        <f>IFERROR(__xludf.DUMMYFUNCTION("""COMPUTED_VALUE"""),2.0221128E7)</f>
        <v>20221128</v>
      </c>
      <c r="J475" s="14" t="str">
        <f>IFERROR(__xludf.DUMMYFUNCTION("""COMPUTED_VALUE"""),"Items_Below_500")</f>
        <v>Items_Below_500</v>
      </c>
      <c r="K475" s="14">
        <f>IFERROR(__xludf.DUMMYFUNCTION("""COMPUTED_VALUE"""),4566.0)</f>
        <v>4566</v>
      </c>
      <c r="L475" s="14" t="str">
        <f t="shared" si="4"/>
        <v>Offline</v>
      </c>
      <c r="M475" s="14" t="str">
        <f t="shared" si="5"/>
        <v>VIN</v>
      </c>
    </row>
    <row r="476">
      <c r="A476" s="8" t="s">
        <v>126</v>
      </c>
      <c r="B476" s="13" t="s">
        <v>25</v>
      </c>
      <c r="C476" s="13">
        <v>58900.0</v>
      </c>
      <c r="D476" s="14" t="str">
        <f t="shared" si="1"/>
        <v> CHQ/OnlineDisplay/20221201/premium_tshirt/5676 </v>
      </c>
      <c r="E476" s="14" t="str">
        <f t="shared" si="2"/>
        <v>CHQ/OnlineDisplay/20221201/premium_tshirt/5676</v>
      </c>
      <c r="F476" s="14" t="str">
        <f t="shared" si="3"/>
        <v>Chq/Onlinedisplay/20221201/Premium_Tshirt/5676</v>
      </c>
      <c r="G476" s="14" t="str">
        <f>IFERROR(__xludf.DUMMYFUNCTION("split(F476,""/"")"),"Chq")</f>
        <v>Chq</v>
      </c>
      <c r="H476" s="14" t="str">
        <f>IFERROR(__xludf.DUMMYFUNCTION("""COMPUTED_VALUE"""),"Onlinedisplay")</f>
        <v>Onlinedisplay</v>
      </c>
      <c r="I476" s="14">
        <f>IFERROR(__xludf.DUMMYFUNCTION("""COMPUTED_VALUE"""),2.0221201E7)</f>
        <v>20221201</v>
      </c>
      <c r="J476" s="14" t="str">
        <f>IFERROR(__xludf.DUMMYFUNCTION("""COMPUTED_VALUE"""),"Premium_Tshirt")</f>
        <v>Premium_Tshirt</v>
      </c>
      <c r="K476" s="14">
        <f>IFERROR(__xludf.DUMMYFUNCTION("""COMPUTED_VALUE"""),5676.0)</f>
        <v>5676</v>
      </c>
      <c r="L476" s="14" t="str">
        <f t="shared" si="4"/>
        <v>Onlinedisplay</v>
      </c>
      <c r="M476" s="14" t="str">
        <f t="shared" si="5"/>
        <v>CHQ</v>
      </c>
    </row>
    <row r="477">
      <c r="A477" s="8" t="s">
        <v>127</v>
      </c>
      <c r="B477" s="13" t="s">
        <v>25</v>
      </c>
      <c r="C477" s="13">
        <v>39700.0</v>
      </c>
      <c r="D477" s="14" t="str">
        <f t="shared" si="1"/>
        <v> VfS/EmailMarketing/20221204/Sales_60%/4564 </v>
      </c>
      <c r="E477" s="14" t="str">
        <f t="shared" si="2"/>
        <v>VfS/EmailMarketing/20221204/Sales_60%/4564</v>
      </c>
      <c r="F477" s="14" t="str">
        <f t="shared" si="3"/>
        <v>Vfs/Emailmarketing/20221204/Sales_60%/4564</v>
      </c>
      <c r="G477" s="14" t="str">
        <f>IFERROR(__xludf.DUMMYFUNCTION("split(F477,""/"")"),"Vfs")</f>
        <v>Vfs</v>
      </c>
      <c r="H477" s="14" t="str">
        <f>IFERROR(__xludf.DUMMYFUNCTION("""COMPUTED_VALUE"""),"Emailmarketing")</f>
        <v>Emailmarketing</v>
      </c>
      <c r="I477" s="14">
        <f>IFERROR(__xludf.DUMMYFUNCTION("""COMPUTED_VALUE"""),2.0221204E7)</f>
        <v>20221204</v>
      </c>
      <c r="J477" s="14" t="str">
        <f>IFERROR(__xludf.DUMMYFUNCTION("""COMPUTED_VALUE"""),"Sales_60%")</f>
        <v>Sales_60%</v>
      </c>
      <c r="K477" s="14">
        <f>IFERROR(__xludf.DUMMYFUNCTION("""COMPUTED_VALUE"""),4564.0)</f>
        <v>4564</v>
      </c>
      <c r="L477" s="14" t="str">
        <f t="shared" si="4"/>
        <v>Emailmarketing</v>
      </c>
      <c r="M477" s="14" t="str">
        <f t="shared" si="5"/>
        <v>VFS</v>
      </c>
    </row>
    <row r="478">
      <c r="A478" s="8" t="s">
        <v>128</v>
      </c>
      <c r="B478" s="13" t="s">
        <v>25</v>
      </c>
      <c r="C478" s="13">
        <v>89100.0</v>
      </c>
      <c r="D478" s="14" t="str">
        <f t="shared" si="1"/>
        <v> NEFT/SocialMedia/20221207/premium_quality_shoes/4565 </v>
      </c>
      <c r="E478" s="14" t="str">
        <f t="shared" si="2"/>
        <v>NEFT/SocialMedia/20221207/premium_quality_shoes/4565</v>
      </c>
      <c r="F478" s="14" t="str">
        <f t="shared" si="3"/>
        <v>Neft/Socialmedia/20221207/Premium_Quality_Shoes/4565</v>
      </c>
      <c r="G478" s="14" t="str">
        <f>IFERROR(__xludf.DUMMYFUNCTION("split(F478,""/"")"),"Neft")</f>
        <v>Neft</v>
      </c>
      <c r="H478" s="14" t="str">
        <f>IFERROR(__xludf.DUMMYFUNCTION("""COMPUTED_VALUE"""),"Socialmedia")</f>
        <v>Socialmedia</v>
      </c>
      <c r="I478" s="14">
        <f>IFERROR(__xludf.DUMMYFUNCTION("""COMPUTED_VALUE"""),2.0221207E7)</f>
        <v>20221207</v>
      </c>
      <c r="J478" s="14" t="str">
        <f>IFERROR(__xludf.DUMMYFUNCTION("""COMPUTED_VALUE"""),"Premium_Quality_Shoes")</f>
        <v>Premium_Quality_Shoes</v>
      </c>
      <c r="K478" s="14">
        <f>IFERROR(__xludf.DUMMYFUNCTION("""COMPUTED_VALUE"""),4565.0)</f>
        <v>4565</v>
      </c>
      <c r="L478" s="14" t="str">
        <f t="shared" si="4"/>
        <v>Socialmedia</v>
      </c>
      <c r="M478" s="14" t="str">
        <f t="shared" si="5"/>
        <v>NEFT</v>
      </c>
    </row>
    <row r="479">
      <c r="A479" s="8" t="s">
        <v>129</v>
      </c>
      <c r="B479" s="13" t="s">
        <v>25</v>
      </c>
      <c r="C479" s="8">
        <v>13600.0</v>
      </c>
      <c r="D479" s="14" t="str">
        <f t="shared" si="1"/>
        <v> CHQ/Offline &amp;/20221210/items_below_500/4566 </v>
      </c>
      <c r="E479" s="14" t="str">
        <f t="shared" si="2"/>
        <v>CHQ/Offline &amp;/20221210/items_below_500/4566</v>
      </c>
      <c r="F479" s="14" t="str">
        <f t="shared" si="3"/>
        <v>Chq/Offline &amp;/20221210/Items_Below_500/4566</v>
      </c>
      <c r="G479" s="14" t="str">
        <f>IFERROR(__xludf.DUMMYFUNCTION("split(F479,""/"")"),"Chq")</f>
        <v>Chq</v>
      </c>
      <c r="H479" s="14" t="str">
        <f>IFERROR(__xludf.DUMMYFUNCTION("""COMPUTED_VALUE"""),"Offline &amp;")</f>
        <v>Offline &amp;</v>
      </c>
      <c r="I479" s="14">
        <f>IFERROR(__xludf.DUMMYFUNCTION("""COMPUTED_VALUE"""),2.022121E7)</f>
        <v>20221210</v>
      </c>
      <c r="J479" s="14" t="str">
        <f>IFERROR(__xludf.DUMMYFUNCTION("""COMPUTED_VALUE"""),"Items_Below_500")</f>
        <v>Items_Below_500</v>
      </c>
      <c r="K479" s="14">
        <f>IFERROR(__xludf.DUMMYFUNCTION("""COMPUTED_VALUE"""),4566.0)</f>
        <v>4566</v>
      </c>
      <c r="L479" s="14" t="str">
        <f t="shared" si="4"/>
        <v>Offline</v>
      </c>
      <c r="M479" s="14" t="str">
        <f t="shared" si="5"/>
        <v>CHQ</v>
      </c>
    </row>
    <row r="480">
      <c r="A480" s="8" t="s">
        <v>130</v>
      </c>
      <c r="B480" s="13" t="s">
        <v>25</v>
      </c>
      <c r="C480" s="13">
        <v>55100.0</v>
      </c>
      <c r="D480" s="14" t="str">
        <f t="shared" si="1"/>
        <v> VfS/AffiliateLink/20221213/buy_one_get_one/3455 </v>
      </c>
      <c r="E480" s="14" t="str">
        <f t="shared" si="2"/>
        <v>VfS/AffiliateLink/20221213/buy_one_get_one/3455</v>
      </c>
      <c r="F480" s="14" t="str">
        <f t="shared" si="3"/>
        <v>Vfs/Affiliatelink/20221213/Buy_One_Get_One/3455</v>
      </c>
      <c r="G480" s="14" t="str">
        <f>IFERROR(__xludf.DUMMYFUNCTION("split(F480,""/"")"),"Vfs")</f>
        <v>Vfs</v>
      </c>
      <c r="H480" s="14" t="str">
        <f>IFERROR(__xludf.DUMMYFUNCTION("""COMPUTED_VALUE"""),"Affiliatelink")</f>
        <v>Affiliatelink</v>
      </c>
      <c r="I480" s="14">
        <f>IFERROR(__xludf.DUMMYFUNCTION("""COMPUTED_VALUE"""),2.0221213E7)</f>
        <v>20221213</v>
      </c>
      <c r="J480" s="14" t="str">
        <f>IFERROR(__xludf.DUMMYFUNCTION("""COMPUTED_VALUE"""),"Buy_One_Get_One")</f>
        <v>Buy_One_Get_One</v>
      </c>
      <c r="K480" s="14">
        <f>IFERROR(__xludf.DUMMYFUNCTION("""COMPUTED_VALUE"""),3455.0)</f>
        <v>3455</v>
      </c>
      <c r="L480" s="14" t="str">
        <f t="shared" si="4"/>
        <v>Affiliatelink</v>
      </c>
      <c r="M480" s="14" t="str">
        <f t="shared" si="5"/>
        <v>VFS</v>
      </c>
    </row>
    <row r="481">
      <c r="A481" s="8" t="s">
        <v>131</v>
      </c>
      <c r="B481" s="13" t="s">
        <v>25</v>
      </c>
      <c r="C481" s="8">
        <v>16600.0</v>
      </c>
      <c r="D481" s="14" t="str">
        <f t="shared" si="1"/>
        <v> VIN/SearchEngine/20221216/Jeans_under_999/5666 </v>
      </c>
      <c r="E481" s="14" t="str">
        <f t="shared" si="2"/>
        <v>VIN/SearchEngine/20221216/Jeans_under_999/5666</v>
      </c>
      <c r="F481" s="14" t="str">
        <f t="shared" si="3"/>
        <v>Vin/Searchengine/20221216/Jeans_Under_999/5666</v>
      </c>
      <c r="G481" s="14" t="str">
        <f>IFERROR(__xludf.DUMMYFUNCTION("split(F481,""/"")"),"Vin")</f>
        <v>Vin</v>
      </c>
      <c r="H481" s="14" t="str">
        <f>IFERROR(__xludf.DUMMYFUNCTION("""COMPUTED_VALUE"""),"Searchengine")</f>
        <v>Searchengine</v>
      </c>
      <c r="I481" s="14">
        <f>IFERROR(__xludf.DUMMYFUNCTION("""COMPUTED_VALUE"""),2.0221216E7)</f>
        <v>20221216</v>
      </c>
      <c r="J481" s="14" t="str">
        <f>IFERROR(__xludf.DUMMYFUNCTION("""COMPUTED_VALUE"""),"Jeans_Under_999")</f>
        <v>Jeans_Under_999</v>
      </c>
      <c r="K481" s="14">
        <f>IFERROR(__xludf.DUMMYFUNCTION("""COMPUTED_VALUE"""),5666.0)</f>
        <v>5666</v>
      </c>
      <c r="L481" s="14" t="str">
        <f t="shared" si="4"/>
        <v>Searchengine</v>
      </c>
      <c r="M481" s="14" t="str">
        <f t="shared" si="5"/>
        <v>VIN</v>
      </c>
    </row>
    <row r="482">
      <c r="A482" s="8" t="s">
        <v>132</v>
      </c>
      <c r="B482" s="13" t="s">
        <v>25</v>
      </c>
      <c r="C482" s="13">
        <v>84800.0</v>
      </c>
      <c r="D482" s="14" t="str">
        <f t="shared" si="1"/>
        <v> NEFT/OnlineDisplay/20221219/premium_tshirt/5676 </v>
      </c>
      <c r="E482" s="14" t="str">
        <f t="shared" si="2"/>
        <v>NEFT/OnlineDisplay/20221219/premium_tshirt/5676</v>
      </c>
      <c r="F482" s="14" t="str">
        <f t="shared" si="3"/>
        <v>Neft/Onlinedisplay/20221219/Premium_Tshirt/5676</v>
      </c>
      <c r="G482" s="14" t="str">
        <f>IFERROR(__xludf.DUMMYFUNCTION("split(F482,""/"")"),"Neft")</f>
        <v>Neft</v>
      </c>
      <c r="H482" s="14" t="str">
        <f>IFERROR(__xludf.DUMMYFUNCTION("""COMPUTED_VALUE"""),"Onlinedisplay")</f>
        <v>Onlinedisplay</v>
      </c>
      <c r="I482" s="14">
        <f>IFERROR(__xludf.DUMMYFUNCTION("""COMPUTED_VALUE"""),2.0221219E7)</f>
        <v>20221219</v>
      </c>
      <c r="J482" s="14" t="str">
        <f>IFERROR(__xludf.DUMMYFUNCTION("""COMPUTED_VALUE"""),"Premium_Tshirt")</f>
        <v>Premium_Tshirt</v>
      </c>
      <c r="K482" s="14">
        <f>IFERROR(__xludf.DUMMYFUNCTION("""COMPUTED_VALUE"""),5676.0)</f>
        <v>5676</v>
      </c>
      <c r="L482" s="14" t="str">
        <f t="shared" si="4"/>
        <v>Onlinedisplay</v>
      </c>
      <c r="M482" s="14" t="str">
        <f t="shared" si="5"/>
        <v>NEFT</v>
      </c>
    </row>
    <row r="483">
      <c r="A483" s="8" t="s">
        <v>133</v>
      </c>
      <c r="B483" s="13" t="s">
        <v>25</v>
      </c>
      <c r="C483" s="8">
        <v>11800.0</v>
      </c>
      <c r="D483" s="14" t="str">
        <f t="shared" si="1"/>
        <v> CHQ/EmailMarketing &amp;/20221222/Sales_60%/4564 </v>
      </c>
      <c r="E483" s="14" t="str">
        <f t="shared" si="2"/>
        <v>CHQ/EmailMarketing &amp;/20221222/Sales_60%/4564</v>
      </c>
      <c r="F483" s="14" t="str">
        <f t="shared" si="3"/>
        <v>Chq/Emailmarketing &amp;/20221222/Sales_60%/4564</v>
      </c>
      <c r="G483" s="14" t="str">
        <f>IFERROR(__xludf.DUMMYFUNCTION("split(F483,""/"")"),"Chq")</f>
        <v>Chq</v>
      </c>
      <c r="H483" s="14" t="str">
        <f>IFERROR(__xludf.DUMMYFUNCTION("""COMPUTED_VALUE"""),"Emailmarketing &amp;")</f>
        <v>Emailmarketing &amp;</v>
      </c>
      <c r="I483" s="14">
        <f>IFERROR(__xludf.DUMMYFUNCTION("""COMPUTED_VALUE"""),2.0221222E7)</f>
        <v>20221222</v>
      </c>
      <c r="J483" s="14" t="str">
        <f>IFERROR(__xludf.DUMMYFUNCTION("""COMPUTED_VALUE"""),"Sales_60%")</f>
        <v>Sales_60%</v>
      </c>
      <c r="K483" s="14">
        <f>IFERROR(__xludf.DUMMYFUNCTION("""COMPUTED_VALUE"""),4564.0)</f>
        <v>4564</v>
      </c>
      <c r="L483" s="14" t="str">
        <f t="shared" si="4"/>
        <v>Emailmarketing</v>
      </c>
      <c r="M483" s="14" t="str">
        <f t="shared" si="5"/>
        <v>CHQ</v>
      </c>
    </row>
    <row r="484">
      <c r="A484" s="8" t="s">
        <v>134</v>
      </c>
      <c r="B484" s="13" t="s">
        <v>25</v>
      </c>
      <c r="C484" s="13">
        <v>97200.0</v>
      </c>
      <c r="D484" s="14" t="str">
        <f t="shared" si="1"/>
        <v> VfS/SocialMedia/20221225/premium_quality_shoes/4565 </v>
      </c>
      <c r="E484" s="14" t="str">
        <f t="shared" si="2"/>
        <v>VfS/SocialMedia/20221225/premium_quality_shoes/4565</v>
      </c>
      <c r="F484" s="14" t="str">
        <f t="shared" si="3"/>
        <v>Vfs/Socialmedia/20221225/Premium_Quality_Shoes/4565</v>
      </c>
      <c r="G484" s="14" t="str">
        <f>IFERROR(__xludf.DUMMYFUNCTION("split(F484,""/"")"),"Vfs")</f>
        <v>Vfs</v>
      </c>
      <c r="H484" s="14" t="str">
        <f>IFERROR(__xludf.DUMMYFUNCTION("""COMPUTED_VALUE"""),"Socialmedia")</f>
        <v>Socialmedia</v>
      </c>
      <c r="I484" s="14">
        <f>IFERROR(__xludf.DUMMYFUNCTION("""COMPUTED_VALUE"""),2.0221225E7)</f>
        <v>20221225</v>
      </c>
      <c r="J484" s="14" t="str">
        <f>IFERROR(__xludf.DUMMYFUNCTION("""COMPUTED_VALUE"""),"Premium_Quality_Shoes")</f>
        <v>Premium_Quality_Shoes</v>
      </c>
      <c r="K484" s="14">
        <f>IFERROR(__xludf.DUMMYFUNCTION("""COMPUTED_VALUE"""),4565.0)</f>
        <v>4565</v>
      </c>
      <c r="L484" s="14" t="str">
        <f t="shared" si="4"/>
        <v>Socialmedia</v>
      </c>
      <c r="M484" s="14" t="str">
        <f t="shared" si="5"/>
        <v>VFS</v>
      </c>
    </row>
    <row r="485">
      <c r="A485" s="8" t="s">
        <v>135</v>
      </c>
      <c r="B485" s="13" t="s">
        <v>25</v>
      </c>
      <c r="C485" s="13">
        <v>91600.0</v>
      </c>
      <c r="D485" s="14" t="str">
        <f t="shared" si="1"/>
        <v> VIN/OfflINe &amp;/20221228/items_below_500/4566 </v>
      </c>
      <c r="E485" s="14" t="str">
        <f t="shared" si="2"/>
        <v>VIN/OfflINe &amp;/20221228/items_below_500/4566</v>
      </c>
      <c r="F485" s="14" t="str">
        <f t="shared" si="3"/>
        <v>Vin/Offline &amp;/20221228/Items_Below_500/4566</v>
      </c>
      <c r="G485" s="14" t="str">
        <f>IFERROR(__xludf.DUMMYFUNCTION("split(F485,""/"")"),"Vin")</f>
        <v>Vin</v>
      </c>
      <c r="H485" s="14" t="str">
        <f>IFERROR(__xludf.DUMMYFUNCTION("""COMPUTED_VALUE"""),"Offline &amp;")</f>
        <v>Offline &amp;</v>
      </c>
      <c r="I485" s="14">
        <f>IFERROR(__xludf.DUMMYFUNCTION("""COMPUTED_VALUE"""),2.0221228E7)</f>
        <v>20221228</v>
      </c>
      <c r="J485" s="14" t="str">
        <f>IFERROR(__xludf.DUMMYFUNCTION("""COMPUTED_VALUE"""),"Items_Below_500")</f>
        <v>Items_Below_500</v>
      </c>
      <c r="K485" s="14">
        <f>IFERROR(__xludf.DUMMYFUNCTION("""COMPUTED_VALUE"""),4566.0)</f>
        <v>4566</v>
      </c>
      <c r="L485" s="14" t="str">
        <f t="shared" si="4"/>
        <v>Offline</v>
      </c>
      <c r="M485" s="14" t="str">
        <f t="shared" si="5"/>
        <v>VIN</v>
      </c>
    </row>
    <row r="486">
      <c r="A486" s="8" t="s">
        <v>136</v>
      </c>
      <c r="B486" s="13" t="s">
        <v>11</v>
      </c>
      <c r="C486" s="13">
        <v>74400.0</v>
      </c>
      <c r="D486" s="14" t="str">
        <f t="shared" si="1"/>
        <v> CHQ/OnlineDisplay/20221001/premium_tshirt/5676 </v>
      </c>
      <c r="E486" s="14" t="str">
        <f t="shared" si="2"/>
        <v>CHQ/OnlineDisplay/20221001/premium_tshirt/5676</v>
      </c>
      <c r="F486" s="14" t="str">
        <f t="shared" si="3"/>
        <v>Chq/Onlinedisplay/20221001/Premium_Tshirt/5676</v>
      </c>
      <c r="G486" s="14" t="str">
        <f>IFERROR(__xludf.DUMMYFUNCTION("split(F486,""/"")"),"Chq")</f>
        <v>Chq</v>
      </c>
      <c r="H486" s="14" t="str">
        <f>IFERROR(__xludf.DUMMYFUNCTION("""COMPUTED_VALUE"""),"Onlinedisplay")</f>
        <v>Onlinedisplay</v>
      </c>
      <c r="I486" s="14">
        <f>IFERROR(__xludf.DUMMYFUNCTION("""COMPUTED_VALUE"""),2.0221001E7)</f>
        <v>20221001</v>
      </c>
      <c r="J486" s="14" t="str">
        <f>IFERROR(__xludf.DUMMYFUNCTION("""COMPUTED_VALUE"""),"Premium_Tshirt")</f>
        <v>Premium_Tshirt</v>
      </c>
      <c r="K486" s="14">
        <f>IFERROR(__xludf.DUMMYFUNCTION("""COMPUTED_VALUE"""),5676.0)</f>
        <v>5676</v>
      </c>
      <c r="L486" s="14" t="str">
        <f t="shared" si="4"/>
        <v>Onlinedisplay</v>
      </c>
      <c r="M486" s="14" t="str">
        <f t="shared" si="5"/>
        <v>CHQ</v>
      </c>
    </row>
    <row r="487">
      <c r="A487" s="8" t="s">
        <v>137</v>
      </c>
      <c r="B487" s="13" t="s">
        <v>11</v>
      </c>
      <c r="C487" s="13">
        <v>125900.0</v>
      </c>
      <c r="D487" s="14" t="str">
        <f t="shared" si="1"/>
        <v> VfS/EmailMarketing/20221004/Sales_60%/4564 </v>
      </c>
      <c r="E487" s="14" t="str">
        <f t="shared" si="2"/>
        <v>VfS/EmailMarketing/20221004/Sales_60%/4564</v>
      </c>
      <c r="F487" s="14" t="str">
        <f t="shared" si="3"/>
        <v>Vfs/Emailmarketing/20221004/Sales_60%/4564</v>
      </c>
      <c r="G487" s="14" t="str">
        <f>IFERROR(__xludf.DUMMYFUNCTION("split(F487,""/"")"),"Vfs")</f>
        <v>Vfs</v>
      </c>
      <c r="H487" s="14" t="str">
        <f>IFERROR(__xludf.DUMMYFUNCTION("""COMPUTED_VALUE"""),"Emailmarketing")</f>
        <v>Emailmarketing</v>
      </c>
      <c r="I487" s="14">
        <f>IFERROR(__xludf.DUMMYFUNCTION("""COMPUTED_VALUE"""),2.0221004E7)</f>
        <v>20221004</v>
      </c>
      <c r="J487" s="14" t="str">
        <f>IFERROR(__xludf.DUMMYFUNCTION("""COMPUTED_VALUE"""),"Sales_60%")</f>
        <v>Sales_60%</v>
      </c>
      <c r="K487" s="14">
        <f>IFERROR(__xludf.DUMMYFUNCTION("""COMPUTED_VALUE"""),4564.0)</f>
        <v>4564</v>
      </c>
      <c r="L487" s="14" t="str">
        <f t="shared" si="4"/>
        <v>Emailmarketing</v>
      </c>
      <c r="M487" s="14" t="str">
        <f t="shared" si="5"/>
        <v>VFS</v>
      </c>
    </row>
    <row r="488">
      <c r="A488" s="8" t="s">
        <v>138</v>
      </c>
      <c r="B488" s="13" t="s">
        <v>11</v>
      </c>
      <c r="C488" s="13">
        <v>56700.0</v>
      </c>
      <c r="D488" s="14" t="str">
        <f t="shared" si="1"/>
        <v> NEFT/SocialMedia/20221007/premium_quality_shoes/4565 </v>
      </c>
      <c r="E488" s="14" t="str">
        <f t="shared" si="2"/>
        <v>NEFT/SocialMedia/20221007/premium_quality_shoes/4565</v>
      </c>
      <c r="F488" s="14" t="str">
        <f t="shared" si="3"/>
        <v>Neft/Socialmedia/20221007/Premium_Quality_Shoes/4565</v>
      </c>
      <c r="G488" s="14" t="str">
        <f>IFERROR(__xludf.DUMMYFUNCTION("split(F488,""/"")"),"Neft")</f>
        <v>Neft</v>
      </c>
      <c r="H488" s="14" t="str">
        <f>IFERROR(__xludf.DUMMYFUNCTION("""COMPUTED_VALUE"""),"Socialmedia")</f>
        <v>Socialmedia</v>
      </c>
      <c r="I488" s="14">
        <f>IFERROR(__xludf.DUMMYFUNCTION("""COMPUTED_VALUE"""),2.0221007E7)</f>
        <v>20221007</v>
      </c>
      <c r="J488" s="14" t="str">
        <f>IFERROR(__xludf.DUMMYFUNCTION("""COMPUTED_VALUE"""),"Premium_Quality_Shoes")</f>
        <v>Premium_Quality_Shoes</v>
      </c>
      <c r="K488" s="14">
        <f>IFERROR(__xludf.DUMMYFUNCTION("""COMPUTED_VALUE"""),4565.0)</f>
        <v>4565</v>
      </c>
      <c r="L488" s="14" t="str">
        <f t="shared" si="4"/>
        <v>Socialmedia</v>
      </c>
      <c r="M488" s="14" t="str">
        <f t="shared" si="5"/>
        <v>NEFT</v>
      </c>
    </row>
    <row r="489">
      <c r="A489" s="8" t="s">
        <v>139</v>
      </c>
      <c r="B489" s="13" t="s">
        <v>11</v>
      </c>
      <c r="C489" s="13">
        <v>85000.0</v>
      </c>
      <c r="D489" s="14" t="str">
        <f t="shared" si="1"/>
        <v> CHQ/Offline &amp;/20221010/items_below_500/4566 </v>
      </c>
      <c r="E489" s="14" t="str">
        <f t="shared" si="2"/>
        <v>CHQ/Offline &amp;/20221010/items_below_500/4566</v>
      </c>
      <c r="F489" s="14" t="str">
        <f t="shared" si="3"/>
        <v>Chq/Offline &amp;/20221010/Items_Below_500/4566</v>
      </c>
      <c r="G489" s="14" t="str">
        <f>IFERROR(__xludf.DUMMYFUNCTION("split(F489,""/"")"),"Chq")</f>
        <v>Chq</v>
      </c>
      <c r="H489" s="14" t="str">
        <f>IFERROR(__xludf.DUMMYFUNCTION("""COMPUTED_VALUE"""),"Offline &amp;")</f>
        <v>Offline &amp;</v>
      </c>
      <c r="I489" s="14">
        <f>IFERROR(__xludf.DUMMYFUNCTION("""COMPUTED_VALUE"""),2.022101E7)</f>
        <v>20221010</v>
      </c>
      <c r="J489" s="14" t="str">
        <f>IFERROR(__xludf.DUMMYFUNCTION("""COMPUTED_VALUE"""),"Items_Below_500")</f>
        <v>Items_Below_500</v>
      </c>
      <c r="K489" s="14">
        <f>IFERROR(__xludf.DUMMYFUNCTION("""COMPUTED_VALUE"""),4566.0)</f>
        <v>4566</v>
      </c>
      <c r="L489" s="14" t="str">
        <f t="shared" si="4"/>
        <v>Offline</v>
      </c>
      <c r="M489" s="14" t="str">
        <f t="shared" si="5"/>
        <v>CHQ</v>
      </c>
    </row>
    <row r="490">
      <c r="A490" s="8" t="s">
        <v>156</v>
      </c>
      <c r="B490" s="13" t="s">
        <v>11</v>
      </c>
      <c r="C490" s="8">
        <v>11200.0</v>
      </c>
      <c r="D490" s="14" t="str">
        <f t="shared" si="1"/>
        <v> VfS/AffiliateLink/20221013/buy_one_get_one/3455 </v>
      </c>
      <c r="E490" s="14" t="str">
        <f t="shared" si="2"/>
        <v>VfS/AffiliateLink/20221013/buy_one_get_one/3455</v>
      </c>
      <c r="F490" s="14" t="str">
        <f t="shared" si="3"/>
        <v>Vfs/Affiliatelink/20221013/Buy_One_Get_One/3455</v>
      </c>
      <c r="G490" s="14" t="str">
        <f>IFERROR(__xludf.DUMMYFUNCTION("split(F490,""/"")"),"Vfs")</f>
        <v>Vfs</v>
      </c>
      <c r="H490" s="14" t="str">
        <f>IFERROR(__xludf.DUMMYFUNCTION("""COMPUTED_VALUE"""),"Affiliatelink")</f>
        <v>Affiliatelink</v>
      </c>
      <c r="I490" s="14">
        <f>IFERROR(__xludf.DUMMYFUNCTION("""COMPUTED_VALUE"""),2.0221013E7)</f>
        <v>20221013</v>
      </c>
      <c r="J490" s="14" t="str">
        <f>IFERROR(__xludf.DUMMYFUNCTION("""COMPUTED_VALUE"""),"Buy_One_Get_One")</f>
        <v>Buy_One_Get_One</v>
      </c>
      <c r="K490" s="14">
        <f>IFERROR(__xludf.DUMMYFUNCTION("""COMPUTED_VALUE"""),3455.0)</f>
        <v>3455</v>
      </c>
      <c r="L490" s="14" t="str">
        <f t="shared" si="4"/>
        <v>Affiliatelink</v>
      </c>
      <c r="M490" s="14" t="str">
        <f t="shared" si="5"/>
        <v>VFS</v>
      </c>
    </row>
    <row r="491">
      <c r="A491" s="8" t="s">
        <v>141</v>
      </c>
      <c r="B491" s="13" t="s">
        <v>11</v>
      </c>
      <c r="C491" s="8">
        <v>10900.0</v>
      </c>
      <c r="D491" s="14" t="str">
        <f t="shared" si="1"/>
        <v> VIN/SearchEngine/20221016/Jeans_under_999/5666 </v>
      </c>
      <c r="E491" s="14" t="str">
        <f t="shared" si="2"/>
        <v>VIN/SearchEngine/20221016/Jeans_under_999/5666</v>
      </c>
      <c r="F491" s="14" t="str">
        <f t="shared" si="3"/>
        <v>Vin/Searchengine/20221016/Jeans_Under_999/5666</v>
      </c>
      <c r="G491" s="14" t="str">
        <f>IFERROR(__xludf.DUMMYFUNCTION("split(F491,""/"")"),"Vin")</f>
        <v>Vin</v>
      </c>
      <c r="H491" s="14" t="str">
        <f>IFERROR(__xludf.DUMMYFUNCTION("""COMPUTED_VALUE"""),"Searchengine")</f>
        <v>Searchengine</v>
      </c>
      <c r="I491" s="14">
        <f>IFERROR(__xludf.DUMMYFUNCTION("""COMPUTED_VALUE"""),2.0221016E7)</f>
        <v>20221016</v>
      </c>
      <c r="J491" s="14" t="str">
        <f>IFERROR(__xludf.DUMMYFUNCTION("""COMPUTED_VALUE"""),"Jeans_Under_999")</f>
        <v>Jeans_Under_999</v>
      </c>
      <c r="K491" s="14">
        <f>IFERROR(__xludf.DUMMYFUNCTION("""COMPUTED_VALUE"""),5666.0)</f>
        <v>5666</v>
      </c>
      <c r="L491" s="14" t="str">
        <f t="shared" si="4"/>
        <v>Searchengine</v>
      </c>
      <c r="M491" s="14" t="str">
        <f t="shared" si="5"/>
        <v>VIN</v>
      </c>
    </row>
    <row r="492">
      <c r="A492" s="8" t="s">
        <v>142</v>
      </c>
      <c r="B492" s="13" t="s">
        <v>11</v>
      </c>
      <c r="C492" s="8">
        <v>10100.0</v>
      </c>
      <c r="D492" s="14" t="str">
        <f t="shared" si="1"/>
        <v> NEFT/OnlineDisplay/20221019/premium_tshirt/5676 </v>
      </c>
      <c r="E492" s="14" t="str">
        <f t="shared" si="2"/>
        <v>NEFT/OnlineDisplay/20221019/premium_tshirt/5676</v>
      </c>
      <c r="F492" s="14" t="str">
        <f t="shared" si="3"/>
        <v>Neft/Onlinedisplay/20221019/Premium_Tshirt/5676</v>
      </c>
      <c r="G492" s="14" t="str">
        <f>IFERROR(__xludf.DUMMYFUNCTION("split(F492,""/"")"),"Neft")</f>
        <v>Neft</v>
      </c>
      <c r="H492" s="14" t="str">
        <f>IFERROR(__xludf.DUMMYFUNCTION("""COMPUTED_VALUE"""),"Onlinedisplay")</f>
        <v>Onlinedisplay</v>
      </c>
      <c r="I492" s="14">
        <f>IFERROR(__xludf.DUMMYFUNCTION("""COMPUTED_VALUE"""),2.0221019E7)</f>
        <v>20221019</v>
      </c>
      <c r="J492" s="14" t="str">
        <f>IFERROR(__xludf.DUMMYFUNCTION("""COMPUTED_VALUE"""),"Premium_Tshirt")</f>
        <v>Premium_Tshirt</v>
      </c>
      <c r="K492" s="14">
        <f>IFERROR(__xludf.DUMMYFUNCTION("""COMPUTED_VALUE"""),5676.0)</f>
        <v>5676</v>
      </c>
      <c r="L492" s="14" t="str">
        <f t="shared" si="4"/>
        <v>Onlinedisplay</v>
      </c>
      <c r="M492" s="14" t="str">
        <f t="shared" si="5"/>
        <v>NEFT</v>
      </c>
    </row>
    <row r="493">
      <c r="A493" s="8" t="s">
        <v>143</v>
      </c>
      <c r="B493" s="13" t="s">
        <v>11</v>
      </c>
      <c r="C493" s="13">
        <v>63200.0</v>
      </c>
      <c r="D493" s="14" t="str">
        <f t="shared" si="1"/>
        <v> CHQ/EmailMarketing &amp;/20221022/Sales_60%/4564 </v>
      </c>
      <c r="E493" s="14" t="str">
        <f t="shared" si="2"/>
        <v>CHQ/EmailMarketing &amp;/20221022/Sales_60%/4564</v>
      </c>
      <c r="F493" s="14" t="str">
        <f t="shared" si="3"/>
        <v>Chq/Emailmarketing &amp;/20221022/Sales_60%/4564</v>
      </c>
      <c r="G493" s="14" t="str">
        <f>IFERROR(__xludf.DUMMYFUNCTION("split(F493,""/"")"),"Chq")</f>
        <v>Chq</v>
      </c>
      <c r="H493" s="14" t="str">
        <f>IFERROR(__xludf.DUMMYFUNCTION("""COMPUTED_VALUE"""),"Emailmarketing &amp;")</f>
        <v>Emailmarketing &amp;</v>
      </c>
      <c r="I493" s="14">
        <f>IFERROR(__xludf.DUMMYFUNCTION("""COMPUTED_VALUE"""),2.0221022E7)</f>
        <v>20221022</v>
      </c>
      <c r="J493" s="14" t="str">
        <f>IFERROR(__xludf.DUMMYFUNCTION("""COMPUTED_VALUE"""),"Sales_60%")</f>
        <v>Sales_60%</v>
      </c>
      <c r="K493" s="14">
        <f>IFERROR(__xludf.DUMMYFUNCTION("""COMPUTED_VALUE"""),4564.0)</f>
        <v>4564</v>
      </c>
      <c r="L493" s="14" t="str">
        <f t="shared" si="4"/>
        <v>Emailmarketing</v>
      </c>
      <c r="M493" s="14" t="str">
        <f t="shared" si="5"/>
        <v>CHQ</v>
      </c>
    </row>
    <row r="494">
      <c r="A494" s="8" t="s">
        <v>144</v>
      </c>
      <c r="B494" s="13" t="s">
        <v>11</v>
      </c>
      <c r="C494" s="13">
        <v>41100.0</v>
      </c>
      <c r="D494" s="14" t="str">
        <f t="shared" si="1"/>
        <v> VfS/SocialMedia/20221025/premium_quality_shoes/4565 </v>
      </c>
      <c r="E494" s="14" t="str">
        <f t="shared" si="2"/>
        <v>VfS/SocialMedia/20221025/premium_quality_shoes/4565</v>
      </c>
      <c r="F494" s="14" t="str">
        <f t="shared" si="3"/>
        <v>Vfs/Socialmedia/20221025/Premium_Quality_Shoes/4565</v>
      </c>
      <c r="G494" s="14" t="str">
        <f>IFERROR(__xludf.DUMMYFUNCTION("split(F494,""/"")"),"Vfs")</f>
        <v>Vfs</v>
      </c>
      <c r="H494" s="14" t="str">
        <f>IFERROR(__xludf.DUMMYFUNCTION("""COMPUTED_VALUE"""),"Socialmedia")</f>
        <v>Socialmedia</v>
      </c>
      <c r="I494" s="14">
        <f>IFERROR(__xludf.DUMMYFUNCTION("""COMPUTED_VALUE"""),2.0221025E7)</f>
        <v>20221025</v>
      </c>
      <c r="J494" s="14" t="str">
        <f>IFERROR(__xludf.DUMMYFUNCTION("""COMPUTED_VALUE"""),"Premium_Quality_Shoes")</f>
        <v>Premium_Quality_Shoes</v>
      </c>
      <c r="K494" s="14">
        <f>IFERROR(__xludf.DUMMYFUNCTION("""COMPUTED_VALUE"""),4565.0)</f>
        <v>4565</v>
      </c>
      <c r="L494" s="14" t="str">
        <f t="shared" si="4"/>
        <v>Socialmedia</v>
      </c>
      <c r="M494" s="14" t="str">
        <f t="shared" si="5"/>
        <v>VFS</v>
      </c>
    </row>
    <row r="495">
      <c r="A495" s="8" t="s">
        <v>145</v>
      </c>
      <c r="B495" s="13" t="s">
        <v>11</v>
      </c>
      <c r="C495" s="13">
        <v>72900.0</v>
      </c>
      <c r="D495" s="14" t="str">
        <f t="shared" si="1"/>
        <v> VIN/OfflINe &amp;/20221028/items_below_500/4566 </v>
      </c>
      <c r="E495" s="14" t="str">
        <f t="shared" si="2"/>
        <v>VIN/OfflINe &amp;/20221028/items_below_500/4566</v>
      </c>
      <c r="F495" s="14" t="str">
        <f t="shared" si="3"/>
        <v>Vin/Offline &amp;/20221028/Items_Below_500/4566</v>
      </c>
      <c r="G495" s="14" t="str">
        <f>IFERROR(__xludf.DUMMYFUNCTION("split(F495,""/"")"),"Vin")</f>
        <v>Vin</v>
      </c>
      <c r="H495" s="14" t="str">
        <f>IFERROR(__xludf.DUMMYFUNCTION("""COMPUTED_VALUE"""),"Offline &amp;")</f>
        <v>Offline &amp;</v>
      </c>
      <c r="I495" s="14">
        <f>IFERROR(__xludf.DUMMYFUNCTION("""COMPUTED_VALUE"""),2.0221028E7)</f>
        <v>20221028</v>
      </c>
      <c r="J495" s="14" t="str">
        <f>IFERROR(__xludf.DUMMYFUNCTION("""COMPUTED_VALUE"""),"Items_Below_500")</f>
        <v>Items_Below_500</v>
      </c>
      <c r="K495" s="14">
        <f>IFERROR(__xludf.DUMMYFUNCTION("""COMPUTED_VALUE"""),4566.0)</f>
        <v>4566</v>
      </c>
      <c r="L495" s="14" t="str">
        <f t="shared" si="4"/>
        <v>Offline</v>
      </c>
      <c r="M495" s="14" t="str">
        <f t="shared" si="5"/>
        <v>VIN</v>
      </c>
    </row>
    <row r="496">
      <c r="A496" s="8" t="s">
        <v>146</v>
      </c>
      <c r="B496" s="13" t="s">
        <v>24</v>
      </c>
      <c r="C496" s="13">
        <v>82800.0</v>
      </c>
      <c r="D496" s="14" t="str">
        <f t="shared" si="1"/>
        <v> CHQ/OnlineDisplay/20221101/premium_tshirt/5676 </v>
      </c>
      <c r="E496" s="14" t="str">
        <f t="shared" si="2"/>
        <v>CHQ/OnlineDisplay/20221101/premium_tshirt/5676</v>
      </c>
      <c r="F496" s="14" t="str">
        <f t="shared" si="3"/>
        <v>Chq/Onlinedisplay/20221101/Premium_Tshirt/5676</v>
      </c>
      <c r="G496" s="14" t="str">
        <f>IFERROR(__xludf.DUMMYFUNCTION("split(F496,""/"")"),"Chq")</f>
        <v>Chq</v>
      </c>
      <c r="H496" s="14" t="str">
        <f>IFERROR(__xludf.DUMMYFUNCTION("""COMPUTED_VALUE"""),"Onlinedisplay")</f>
        <v>Onlinedisplay</v>
      </c>
      <c r="I496" s="14">
        <f>IFERROR(__xludf.DUMMYFUNCTION("""COMPUTED_VALUE"""),2.0221101E7)</f>
        <v>20221101</v>
      </c>
      <c r="J496" s="14" t="str">
        <f>IFERROR(__xludf.DUMMYFUNCTION("""COMPUTED_VALUE"""),"Premium_Tshirt")</f>
        <v>Premium_Tshirt</v>
      </c>
      <c r="K496" s="14">
        <f>IFERROR(__xludf.DUMMYFUNCTION("""COMPUTED_VALUE"""),5676.0)</f>
        <v>5676</v>
      </c>
      <c r="L496" s="14" t="str">
        <f t="shared" si="4"/>
        <v>Onlinedisplay</v>
      </c>
      <c r="M496" s="14" t="str">
        <f t="shared" si="5"/>
        <v>CHQ</v>
      </c>
    </row>
    <row r="497">
      <c r="A497" s="8" t="s">
        <v>147</v>
      </c>
      <c r="B497" s="13" t="s">
        <v>24</v>
      </c>
      <c r="C497" s="13">
        <v>93800.0</v>
      </c>
      <c r="D497" s="14" t="str">
        <f t="shared" si="1"/>
        <v> VfS/EmailMarketing/20221104/Sales_60%/4564 </v>
      </c>
      <c r="E497" s="14" t="str">
        <f t="shared" si="2"/>
        <v>VfS/EmailMarketing/20221104/Sales_60%/4564</v>
      </c>
      <c r="F497" s="14" t="str">
        <f t="shared" si="3"/>
        <v>Vfs/Emailmarketing/20221104/Sales_60%/4564</v>
      </c>
      <c r="G497" s="14" t="str">
        <f>IFERROR(__xludf.DUMMYFUNCTION("split(F497,""/"")"),"Vfs")</f>
        <v>Vfs</v>
      </c>
      <c r="H497" s="14" t="str">
        <f>IFERROR(__xludf.DUMMYFUNCTION("""COMPUTED_VALUE"""),"Emailmarketing")</f>
        <v>Emailmarketing</v>
      </c>
      <c r="I497" s="14">
        <f>IFERROR(__xludf.DUMMYFUNCTION("""COMPUTED_VALUE"""),2.0221104E7)</f>
        <v>20221104</v>
      </c>
      <c r="J497" s="14" t="str">
        <f>IFERROR(__xludf.DUMMYFUNCTION("""COMPUTED_VALUE"""),"Sales_60%")</f>
        <v>Sales_60%</v>
      </c>
      <c r="K497" s="14">
        <f>IFERROR(__xludf.DUMMYFUNCTION("""COMPUTED_VALUE"""),4564.0)</f>
        <v>4564</v>
      </c>
      <c r="L497" s="14" t="str">
        <f t="shared" si="4"/>
        <v>Emailmarketing</v>
      </c>
      <c r="M497" s="14" t="str">
        <f t="shared" si="5"/>
        <v>VFS</v>
      </c>
    </row>
    <row r="498">
      <c r="A498" s="8" t="s">
        <v>148</v>
      </c>
      <c r="B498" s="13" t="s">
        <v>24</v>
      </c>
      <c r="C498" s="13">
        <v>71900.0</v>
      </c>
      <c r="D498" s="14" t="str">
        <f t="shared" si="1"/>
        <v> NEFT/SocialMedia/20221107/premium_quality_shoes/4565 </v>
      </c>
      <c r="E498" s="14" t="str">
        <f t="shared" si="2"/>
        <v>NEFT/SocialMedia/20221107/premium_quality_shoes/4565</v>
      </c>
      <c r="F498" s="14" t="str">
        <f t="shared" si="3"/>
        <v>Neft/Socialmedia/20221107/Premium_Quality_Shoes/4565</v>
      </c>
      <c r="G498" s="14" t="str">
        <f>IFERROR(__xludf.DUMMYFUNCTION("split(F498,""/"")"),"Neft")</f>
        <v>Neft</v>
      </c>
      <c r="H498" s="14" t="str">
        <f>IFERROR(__xludf.DUMMYFUNCTION("""COMPUTED_VALUE"""),"Socialmedia")</f>
        <v>Socialmedia</v>
      </c>
      <c r="I498" s="14">
        <f>IFERROR(__xludf.DUMMYFUNCTION("""COMPUTED_VALUE"""),2.0221107E7)</f>
        <v>20221107</v>
      </c>
      <c r="J498" s="14" t="str">
        <f>IFERROR(__xludf.DUMMYFUNCTION("""COMPUTED_VALUE"""),"Premium_Quality_Shoes")</f>
        <v>Premium_Quality_Shoes</v>
      </c>
      <c r="K498" s="14">
        <f>IFERROR(__xludf.DUMMYFUNCTION("""COMPUTED_VALUE"""),4565.0)</f>
        <v>4565</v>
      </c>
      <c r="L498" s="14" t="str">
        <f t="shared" si="4"/>
        <v>Socialmedia</v>
      </c>
      <c r="M498" s="14" t="str">
        <f t="shared" si="5"/>
        <v>NEFT</v>
      </c>
    </row>
    <row r="499">
      <c r="A499" s="8" t="s">
        <v>149</v>
      </c>
      <c r="B499" s="13" t="s">
        <v>24</v>
      </c>
      <c r="C499" s="13">
        <v>63100.0</v>
      </c>
      <c r="D499" s="14" t="str">
        <f t="shared" si="1"/>
        <v> CHQ/Offline &amp;/20221110/items_below_500/4566 </v>
      </c>
      <c r="E499" s="14" t="str">
        <f t="shared" si="2"/>
        <v>CHQ/Offline &amp;/20221110/items_below_500/4566</v>
      </c>
      <c r="F499" s="14" t="str">
        <f t="shared" si="3"/>
        <v>Chq/Offline &amp;/20221110/Items_Below_500/4566</v>
      </c>
      <c r="G499" s="14" t="str">
        <f>IFERROR(__xludf.DUMMYFUNCTION("split(F499,""/"")"),"Chq")</f>
        <v>Chq</v>
      </c>
      <c r="H499" s="14" t="str">
        <f>IFERROR(__xludf.DUMMYFUNCTION("""COMPUTED_VALUE"""),"Offline &amp;")</f>
        <v>Offline &amp;</v>
      </c>
      <c r="I499" s="14">
        <f>IFERROR(__xludf.DUMMYFUNCTION("""COMPUTED_VALUE"""),2.022111E7)</f>
        <v>20221110</v>
      </c>
      <c r="J499" s="14" t="str">
        <f>IFERROR(__xludf.DUMMYFUNCTION("""COMPUTED_VALUE"""),"Items_Below_500")</f>
        <v>Items_Below_500</v>
      </c>
      <c r="K499" s="14">
        <f>IFERROR(__xludf.DUMMYFUNCTION("""COMPUTED_VALUE"""),4566.0)</f>
        <v>4566</v>
      </c>
      <c r="L499" s="14" t="str">
        <f t="shared" si="4"/>
        <v>Offline</v>
      </c>
      <c r="M499" s="14" t="str">
        <f t="shared" si="5"/>
        <v>CHQ</v>
      </c>
    </row>
    <row r="500">
      <c r="A500" s="8" t="s">
        <v>150</v>
      </c>
      <c r="B500" s="13" t="s">
        <v>24</v>
      </c>
      <c r="C500" s="13">
        <v>100500.0</v>
      </c>
      <c r="D500" s="14" t="str">
        <f t="shared" si="1"/>
        <v> VfS/AffiliateLink/20221113/buy_one_get_one/3455 </v>
      </c>
      <c r="E500" s="14" t="str">
        <f t="shared" si="2"/>
        <v>VfS/AffiliateLink/20221113/buy_one_get_one/3455</v>
      </c>
      <c r="F500" s="14" t="str">
        <f t="shared" si="3"/>
        <v>Vfs/Affiliatelink/20221113/Buy_One_Get_One/3455</v>
      </c>
      <c r="G500" s="14" t="str">
        <f>IFERROR(__xludf.DUMMYFUNCTION("split(F500,""/"")"),"Vfs")</f>
        <v>Vfs</v>
      </c>
      <c r="H500" s="14" t="str">
        <f>IFERROR(__xludf.DUMMYFUNCTION("""COMPUTED_VALUE"""),"Affiliatelink")</f>
        <v>Affiliatelink</v>
      </c>
      <c r="I500" s="14">
        <f>IFERROR(__xludf.DUMMYFUNCTION("""COMPUTED_VALUE"""),2.0221113E7)</f>
        <v>20221113</v>
      </c>
      <c r="J500" s="14" t="str">
        <f>IFERROR(__xludf.DUMMYFUNCTION("""COMPUTED_VALUE"""),"Buy_One_Get_One")</f>
        <v>Buy_One_Get_One</v>
      </c>
      <c r="K500" s="14">
        <f>IFERROR(__xludf.DUMMYFUNCTION("""COMPUTED_VALUE"""),3455.0)</f>
        <v>3455</v>
      </c>
      <c r="L500" s="14" t="str">
        <f t="shared" si="4"/>
        <v>Affiliatelink</v>
      </c>
      <c r="M500" s="14" t="str">
        <f t="shared" si="5"/>
        <v>VFS</v>
      </c>
    </row>
    <row r="501">
      <c r="A501" s="8" t="s">
        <v>151</v>
      </c>
      <c r="B501" s="13" t="s">
        <v>24</v>
      </c>
      <c r="C501" s="13">
        <v>80300.0</v>
      </c>
      <c r="D501" s="14" t="str">
        <f t="shared" si="1"/>
        <v> VIN/SearchEngine/20221116/Jeans_under_999/5666 </v>
      </c>
      <c r="E501" s="14" t="str">
        <f t="shared" si="2"/>
        <v>VIN/SearchEngine/20221116/Jeans_under_999/5666</v>
      </c>
      <c r="F501" s="14" t="str">
        <f t="shared" si="3"/>
        <v>Vin/Searchengine/20221116/Jeans_Under_999/5666</v>
      </c>
      <c r="G501" s="14" t="str">
        <f>IFERROR(__xludf.DUMMYFUNCTION("split(F501,""/"")"),"Vin")</f>
        <v>Vin</v>
      </c>
      <c r="H501" s="14" t="str">
        <f>IFERROR(__xludf.DUMMYFUNCTION("""COMPUTED_VALUE"""),"Searchengine")</f>
        <v>Searchengine</v>
      </c>
      <c r="I501" s="14">
        <f>IFERROR(__xludf.DUMMYFUNCTION("""COMPUTED_VALUE"""),2.0221116E7)</f>
        <v>20221116</v>
      </c>
      <c r="J501" s="14" t="str">
        <f>IFERROR(__xludf.DUMMYFUNCTION("""COMPUTED_VALUE"""),"Jeans_Under_999")</f>
        <v>Jeans_Under_999</v>
      </c>
      <c r="K501" s="14">
        <f>IFERROR(__xludf.DUMMYFUNCTION("""COMPUTED_VALUE"""),5666.0)</f>
        <v>5666</v>
      </c>
      <c r="L501" s="14" t="str">
        <f t="shared" si="4"/>
        <v>Searchengine</v>
      </c>
      <c r="M501" s="14" t="str">
        <f t="shared" si="5"/>
        <v>VIN</v>
      </c>
    </row>
    <row r="502">
      <c r="A502" s="8" t="s">
        <v>152</v>
      </c>
      <c r="B502" s="13" t="s">
        <v>24</v>
      </c>
      <c r="C502" s="13">
        <v>80500.0</v>
      </c>
      <c r="D502" s="14" t="str">
        <f t="shared" si="1"/>
        <v> NEFT/OnlineDisplay/20221119/premium_tshirt/5676 </v>
      </c>
      <c r="E502" s="14" t="str">
        <f t="shared" si="2"/>
        <v>NEFT/OnlineDisplay/20221119/premium_tshirt/5676</v>
      </c>
      <c r="F502" s="14" t="str">
        <f t="shared" si="3"/>
        <v>Neft/Onlinedisplay/20221119/Premium_Tshirt/5676</v>
      </c>
      <c r="G502" s="14" t="str">
        <f>IFERROR(__xludf.DUMMYFUNCTION("split(F502,""/"")"),"Neft")</f>
        <v>Neft</v>
      </c>
      <c r="H502" s="14" t="str">
        <f>IFERROR(__xludf.DUMMYFUNCTION("""COMPUTED_VALUE"""),"Onlinedisplay")</f>
        <v>Onlinedisplay</v>
      </c>
      <c r="I502" s="14">
        <f>IFERROR(__xludf.DUMMYFUNCTION("""COMPUTED_VALUE"""),2.0221119E7)</f>
        <v>20221119</v>
      </c>
      <c r="J502" s="14" t="str">
        <f>IFERROR(__xludf.DUMMYFUNCTION("""COMPUTED_VALUE"""),"Premium_Tshirt")</f>
        <v>Premium_Tshirt</v>
      </c>
      <c r="K502" s="14">
        <f>IFERROR(__xludf.DUMMYFUNCTION("""COMPUTED_VALUE"""),5676.0)</f>
        <v>5676</v>
      </c>
      <c r="L502" s="14" t="str">
        <f t="shared" si="4"/>
        <v>Onlinedisplay</v>
      </c>
      <c r="M502" s="14" t="str">
        <f t="shared" si="5"/>
        <v>NEFT</v>
      </c>
    </row>
    <row r="503">
      <c r="A503" s="8" t="s">
        <v>153</v>
      </c>
      <c r="B503" s="13" t="s">
        <v>24</v>
      </c>
      <c r="C503" s="13">
        <v>109300.0</v>
      </c>
      <c r="D503" s="14" t="str">
        <f t="shared" si="1"/>
        <v> CHQ/EmailMarketing &amp;/20221122/Sales_60%/4564 </v>
      </c>
      <c r="E503" s="14" t="str">
        <f t="shared" si="2"/>
        <v>CHQ/EmailMarketing &amp;/20221122/Sales_60%/4564</v>
      </c>
      <c r="F503" s="14" t="str">
        <f t="shared" si="3"/>
        <v>Chq/Emailmarketing &amp;/20221122/Sales_60%/4564</v>
      </c>
      <c r="G503" s="14" t="str">
        <f>IFERROR(__xludf.DUMMYFUNCTION("split(F503,""/"")"),"Chq")</f>
        <v>Chq</v>
      </c>
      <c r="H503" s="14" t="str">
        <f>IFERROR(__xludf.DUMMYFUNCTION("""COMPUTED_VALUE"""),"Emailmarketing &amp;")</f>
        <v>Emailmarketing &amp;</v>
      </c>
      <c r="I503" s="14">
        <f>IFERROR(__xludf.DUMMYFUNCTION("""COMPUTED_VALUE"""),2.0221122E7)</f>
        <v>20221122</v>
      </c>
      <c r="J503" s="14" t="str">
        <f>IFERROR(__xludf.DUMMYFUNCTION("""COMPUTED_VALUE"""),"Sales_60%")</f>
        <v>Sales_60%</v>
      </c>
      <c r="K503" s="14">
        <f>IFERROR(__xludf.DUMMYFUNCTION("""COMPUTED_VALUE"""),4564.0)</f>
        <v>4564</v>
      </c>
      <c r="L503" s="14" t="str">
        <f t="shared" si="4"/>
        <v>Emailmarketing</v>
      </c>
      <c r="M503" s="14" t="str">
        <f t="shared" si="5"/>
        <v>CHQ</v>
      </c>
    </row>
    <row r="504">
      <c r="A504" s="8" t="s">
        <v>154</v>
      </c>
      <c r="B504" s="13" t="s">
        <v>24</v>
      </c>
      <c r="C504" s="13">
        <v>66400.0</v>
      </c>
      <c r="D504" s="14" t="str">
        <f t="shared" si="1"/>
        <v> VfS/SocialMedia/20221125/premium_quality_shoes/4565 </v>
      </c>
      <c r="E504" s="14" t="str">
        <f t="shared" si="2"/>
        <v>VfS/SocialMedia/20221125/premium_quality_shoes/4565</v>
      </c>
      <c r="F504" s="14" t="str">
        <f t="shared" si="3"/>
        <v>Vfs/Socialmedia/20221125/Premium_Quality_Shoes/4565</v>
      </c>
      <c r="G504" s="14" t="str">
        <f>IFERROR(__xludf.DUMMYFUNCTION("split(F504,""/"")"),"Vfs")</f>
        <v>Vfs</v>
      </c>
      <c r="H504" s="14" t="str">
        <f>IFERROR(__xludf.DUMMYFUNCTION("""COMPUTED_VALUE"""),"Socialmedia")</f>
        <v>Socialmedia</v>
      </c>
      <c r="I504" s="14">
        <f>IFERROR(__xludf.DUMMYFUNCTION("""COMPUTED_VALUE"""),2.0221125E7)</f>
        <v>20221125</v>
      </c>
      <c r="J504" s="14" t="str">
        <f>IFERROR(__xludf.DUMMYFUNCTION("""COMPUTED_VALUE"""),"Premium_Quality_Shoes")</f>
        <v>Premium_Quality_Shoes</v>
      </c>
      <c r="K504" s="14">
        <f>IFERROR(__xludf.DUMMYFUNCTION("""COMPUTED_VALUE"""),4565.0)</f>
        <v>4565</v>
      </c>
      <c r="L504" s="14" t="str">
        <f t="shared" si="4"/>
        <v>Socialmedia</v>
      </c>
      <c r="M504" s="14" t="str">
        <f t="shared" si="5"/>
        <v>VFS</v>
      </c>
    </row>
    <row r="505">
      <c r="A505" s="8" t="s">
        <v>155</v>
      </c>
      <c r="B505" s="13" t="s">
        <v>24</v>
      </c>
      <c r="C505" s="8">
        <v>12220.0</v>
      </c>
      <c r="D505" s="14" t="str">
        <f t="shared" si="1"/>
        <v> VIN/OfflINe &amp;/20221128/items_below_500/4566 </v>
      </c>
      <c r="E505" s="14" t="str">
        <f t="shared" si="2"/>
        <v>VIN/OfflINe &amp;/20221128/items_below_500/4566</v>
      </c>
      <c r="F505" s="14" t="str">
        <f t="shared" si="3"/>
        <v>Vin/Offline &amp;/20221128/Items_Below_500/4566</v>
      </c>
      <c r="G505" s="14" t="str">
        <f>IFERROR(__xludf.DUMMYFUNCTION("split(F505,""/"")"),"Vin")</f>
        <v>Vin</v>
      </c>
      <c r="H505" s="14" t="str">
        <f>IFERROR(__xludf.DUMMYFUNCTION("""COMPUTED_VALUE"""),"Offline &amp;")</f>
        <v>Offline &amp;</v>
      </c>
      <c r="I505" s="14">
        <f>IFERROR(__xludf.DUMMYFUNCTION("""COMPUTED_VALUE"""),2.0221128E7)</f>
        <v>20221128</v>
      </c>
      <c r="J505" s="14" t="str">
        <f>IFERROR(__xludf.DUMMYFUNCTION("""COMPUTED_VALUE"""),"Items_Below_500")</f>
        <v>Items_Below_500</v>
      </c>
      <c r="K505" s="14">
        <f>IFERROR(__xludf.DUMMYFUNCTION("""COMPUTED_VALUE"""),4566.0)</f>
        <v>4566</v>
      </c>
      <c r="L505" s="14" t="str">
        <f t="shared" si="4"/>
        <v>Offline</v>
      </c>
      <c r="M505" s="14" t="str">
        <f t="shared" si="5"/>
        <v>VIN</v>
      </c>
    </row>
    <row r="506">
      <c r="A506" s="8" t="s">
        <v>126</v>
      </c>
      <c r="B506" s="13" t="s">
        <v>25</v>
      </c>
      <c r="C506" s="13">
        <v>66700.0</v>
      </c>
      <c r="D506" s="14" t="str">
        <f t="shared" si="1"/>
        <v> CHQ/OnlineDisplay/20221201/premium_tshirt/5676 </v>
      </c>
      <c r="E506" s="14" t="str">
        <f t="shared" si="2"/>
        <v>CHQ/OnlineDisplay/20221201/premium_tshirt/5676</v>
      </c>
      <c r="F506" s="14" t="str">
        <f t="shared" si="3"/>
        <v>Chq/Onlinedisplay/20221201/Premium_Tshirt/5676</v>
      </c>
      <c r="G506" s="14" t="str">
        <f>IFERROR(__xludf.DUMMYFUNCTION("split(F506,""/"")"),"Chq")</f>
        <v>Chq</v>
      </c>
      <c r="H506" s="14" t="str">
        <f>IFERROR(__xludf.DUMMYFUNCTION("""COMPUTED_VALUE"""),"Onlinedisplay")</f>
        <v>Onlinedisplay</v>
      </c>
      <c r="I506" s="14">
        <f>IFERROR(__xludf.DUMMYFUNCTION("""COMPUTED_VALUE"""),2.0221201E7)</f>
        <v>20221201</v>
      </c>
      <c r="J506" s="14" t="str">
        <f>IFERROR(__xludf.DUMMYFUNCTION("""COMPUTED_VALUE"""),"Premium_Tshirt")</f>
        <v>Premium_Tshirt</v>
      </c>
      <c r="K506" s="14">
        <f>IFERROR(__xludf.DUMMYFUNCTION("""COMPUTED_VALUE"""),5676.0)</f>
        <v>5676</v>
      </c>
      <c r="L506" s="14" t="str">
        <f t="shared" si="4"/>
        <v>Onlinedisplay</v>
      </c>
      <c r="M506" s="14" t="str">
        <f t="shared" si="5"/>
        <v>CHQ</v>
      </c>
    </row>
    <row r="507">
      <c r="A507" s="8" t="s">
        <v>127</v>
      </c>
      <c r="B507" s="13" t="s">
        <v>25</v>
      </c>
      <c r="C507" s="8">
        <v>11400.0</v>
      </c>
      <c r="D507" s="14" t="str">
        <f t="shared" si="1"/>
        <v> VfS/EmailMarketing/20221204/Sales_60%/4564 </v>
      </c>
      <c r="E507" s="14" t="str">
        <f t="shared" si="2"/>
        <v>VfS/EmailMarketing/20221204/Sales_60%/4564</v>
      </c>
      <c r="F507" s="14" t="str">
        <f t="shared" si="3"/>
        <v>Vfs/Emailmarketing/20221204/Sales_60%/4564</v>
      </c>
      <c r="G507" s="14" t="str">
        <f>IFERROR(__xludf.DUMMYFUNCTION("split(F507,""/"")"),"Vfs")</f>
        <v>Vfs</v>
      </c>
      <c r="H507" s="14" t="str">
        <f>IFERROR(__xludf.DUMMYFUNCTION("""COMPUTED_VALUE"""),"Emailmarketing")</f>
        <v>Emailmarketing</v>
      </c>
      <c r="I507" s="14">
        <f>IFERROR(__xludf.DUMMYFUNCTION("""COMPUTED_VALUE"""),2.0221204E7)</f>
        <v>20221204</v>
      </c>
      <c r="J507" s="14" t="str">
        <f>IFERROR(__xludf.DUMMYFUNCTION("""COMPUTED_VALUE"""),"Sales_60%")</f>
        <v>Sales_60%</v>
      </c>
      <c r="K507" s="14">
        <f>IFERROR(__xludf.DUMMYFUNCTION("""COMPUTED_VALUE"""),4564.0)</f>
        <v>4564</v>
      </c>
      <c r="L507" s="14" t="str">
        <f t="shared" si="4"/>
        <v>Emailmarketing</v>
      </c>
      <c r="M507" s="14" t="str">
        <f t="shared" si="5"/>
        <v>VFS</v>
      </c>
    </row>
    <row r="508">
      <c r="A508" s="8" t="s">
        <v>128</v>
      </c>
      <c r="B508" s="13" t="s">
        <v>25</v>
      </c>
      <c r="C508" s="13">
        <v>89200.0</v>
      </c>
      <c r="D508" s="14" t="str">
        <f t="shared" si="1"/>
        <v> NEFT/SocialMedia/20221207/premium_quality_shoes/4565 </v>
      </c>
      <c r="E508" s="14" t="str">
        <f t="shared" si="2"/>
        <v>NEFT/SocialMedia/20221207/premium_quality_shoes/4565</v>
      </c>
      <c r="F508" s="14" t="str">
        <f t="shared" si="3"/>
        <v>Neft/Socialmedia/20221207/Premium_Quality_Shoes/4565</v>
      </c>
      <c r="G508" s="14" t="str">
        <f>IFERROR(__xludf.DUMMYFUNCTION("split(F508,""/"")"),"Neft")</f>
        <v>Neft</v>
      </c>
      <c r="H508" s="14" t="str">
        <f>IFERROR(__xludf.DUMMYFUNCTION("""COMPUTED_VALUE"""),"Socialmedia")</f>
        <v>Socialmedia</v>
      </c>
      <c r="I508" s="14">
        <f>IFERROR(__xludf.DUMMYFUNCTION("""COMPUTED_VALUE"""),2.0221207E7)</f>
        <v>20221207</v>
      </c>
      <c r="J508" s="14" t="str">
        <f>IFERROR(__xludf.DUMMYFUNCTION("""COMPUTED_VALUE"""),"Premium_Quality_Shoes")</f>
        <v>Premium_Quality_Shoes</v>
      </c>
      <c r="K508" s="14">
        <f>IFERROR(__xludf.DUMMYFUNCTION("""COMPUTED_VALUE"""),4565.0)</f>
        <v>4565</v>
      </c>
      <c r="L508" s="14" t="str">
        <f t="shared" si="4"/>
        <v>Socialmedia</v>
      </c>
      <c r="M508" s="14" t="str">
        <f t="shared" si="5"/>
        <v>NEFT</v>
      </c>
    </row>
    <row r="509">
      <c r="A509" s="8" t="s">
        <v>129</v>
      </c>
      <c r="B509" s="13" t="s">
        <v>25</v>
      </c>
      <c r="C509" s="13">
        <v>59000.0</v>
      </c>
      <c r="D509" s="14" t="str">
        <f t="shared" si="1"/>
        <v> CHQ/Offline &amp;/20221210/items_below_500/4566 </v>
      </c>
      <c r="E509" s="14" t="str">
        <f t="shared" si="2"/>
        <v>CHQ/Offline &amp;/20221210/items_below_500/4566</v>
      </c>
      <c r="F509" s="14" t="str">
        <f t="shared" si="3"/>
        <v>Chq/Offline &amp;/20221210/Items_Below_500/4566</v>
      </c>
      <c r="G509" s="14" t="str">
        <f>IFERROR(__xludf.DUMMYFUNCTION("split(F509,""/"")"),"Chq")</f>
        <v>Chq</v>
      </c>
      <c r="H509" s="14" t="str">
        <f>IFERROR(__xludf.DUMMYFUNCTION("""COMPUTED_VALUE"""),"Offline &amp;")</f>
        <v>Offline &amp;</v>
      </c>
      <c r="I509" s="14">
        <f>IFERROR(__xludf.DUMMYFUNCTION("""COMPUTED_VALUE"""),2.022121E7)</f>
        <v>20221210</v>
      </c>
      <c r="J509" s="14" t="str">
        <f>IFERROR(__xludf.DUMMYFUNCTION("""COMPUTED_VALUE"""),"Items_Below_500")</f>
        <v>Items_Below_500</v>
      </c>
      <c r="K509" s="14">
        <f>IFERROR(__xludf.DUMMYFUNCTION("""COMPUTED_VALUE"""),4566.0)</f>
        <v>4566</v>
      </c>
      <c r="L509" s="14" t="str">
        <f t="shared" si="4"/>
        <v>Offline</v>
      </c>
      <c r="M509" s="14" t="str">
        <f t="shared" si="5"/>
        <v>CHQ</v>
      </c>
    </row>
    <row r="510">
      <c r="A510" s="8" t="s">
        <v>130</v>
      </c>
      <c r="B510" s="13" t="s">
        <v>25</v>
      </c>
      <c r="C510" s="13">
        <v>34400.0</v>
      </c>
      <c r="D510" s="14" t="str">
        <f t="shared" si="1"/>
        <v> VfS/AffiliateLink/20221213/buy_one_get_one/3455 </v>
      </c>
      <c r="E510" s="14" t="str">
        <f t="shared" si="2"/>
        <v>VfS/AffiliateLink/20221213/buy_one_get_one/3455</v>
      </c>
      <c r="F510" s="14" t="str">
        <f t="shared" si="3"/>
        <v>Vfs/Affiliatelink/20221213/Buy_One_Get_One/3455</v>
      </c>
      <c r="G510" s="14" t="str">
        <f>IFERROR(__xludf.DUMMYFUNCTION("split(F510,""/"")"),"Vfs")</f>
        <v>Vfs</v>
      </c>
      <c r="H510" s="14" t="str">
        <f>IFERROR(__xludf.DUMMYFUNCTION("""COMPUTED_VALUE"""),"Affiliatelink")</f>
        <v>Affiliatelink</v>
      </c>
      <c r="I510" s="14">
        <f>IFERROR(__xludf.DUMMYFUNCTION("""COMPUTED_VALUE"""),2.0221213E7)</f>
        <v>20221213</v>
      </c>
      <c r="J510" s="14" t="str">
        <f>IFERROR(__xludf.DUMMYFUNCTION("""COMPUTED_VALUE"""),"Buy_One_Get_One")</f>
        <v>Buy_One_Get_One</v>
      </c>
      <c r="K510" s="14">
        <f>IFERROR(__xludf.DUMMYFUNCTION("""COMPUTED_VALUE"""),3455.0)</f>
        <v>3455</v>
      </c>
      <c r="L510" s="14" t="str">
        <f t="shared" si="4"/>
        <v>Affiliatelink</v>
      </c>
      <c r="M510" s="14" t="str">
        <f t="shared" si="5"/>
        <v>VFS</v>
      </c>
    </row>
    <row r="511">
      <c r="A511" s="8" t="s">
        <v>131</v>
      </c>
      <c r="B511" s="13" t="s">
        <v>25</v>
      </c>
      <c r="C511" s="13">
        <v>61600.0</v>
      </c>
      <c r="D511" s="14" t="str">
        <f t="shared" si="1"/>
        <v> VIN/SearchEngine/20221216/Jeans_under_999/5666 </v>
      </c>
      <c r="E511" s="14" t="str">
        <f t="shared" si="2"/>
        <v>VIN/SearchEngine/20221216/Jeans_under_999/5666</v>
      </c>
      <c r="F511" s="14" t="str">
        <f t="shared" si="3"/>
        <v>Vin/Searchengine/20221216/Jeans_Under_999/5666</v>
      </c>
      <c r="G511" s="14" t="str">
        <f>IFERROR(__xludf.DUMMYFUNCTION("split(F511,""/"")"),"Vin")</f>
        <v>Vin</v>
      </c>
      <c r="H511" s="14" t="str">
        <f>IFERROR(__xludf.DUMMYFUNCTION("""COMPUTED_VALUE"""),"Searchengine")</f>
        <v>Searchengine</v>
      </c>
      <c r="I511" s="14">
        <f>IFERROR(__xludf.DUMMYFUNCTION("""COMPUTED_VALUE"""),2.0221216E7)</f>
        <v>20221216</v>
      </c>
      <c r="J511" s="14" t="str">
        <f>IFERROR(__xludf.DUMMYFUNCTION("""COMPUTED_VALUE"""),"Jeans_Under_999")</f>
        <v>Jeans_Under_999</v>
      </c>
      <c r="K511" s="14">
        <f>IFERROR(__xludf.DUMMYFUNCTION("""COMPUTED_VALUE"""),5666.0)</f>
        <v>5666</v>
      </c>
      <c r="L511" s="14" t="str">
        <f t="shared" si="4"/>
        <v>Searchengine</v>
      </c>
      <c r="M511" s="14" t="str">
        <f t="shared" si="5"/>
        <v>VIN</v>
      </c>
    </row>
    <row r="512">
      <c r="A512" s="8" t="s">
        <v>132</v>
      </c>
      <c r="B512" s="13" t="s">
        <v>25</v>
      </c>
      <c r="C512" s="13">
        <v>42600.0</v>
      </c>
      <c r="D512" s="14" t="str">
        <f t="shared" si="1"/>
        <v> NEFT/OnlineDisplay/20221219/premium_tshirt/5676 </v>
      </c>
      <c r="E512" s="14" t="str">
        <f t="shared" si="2"/>
        <v>NEFT/OnlineDisplay/20221219/premium_tshirt/5676</v>
      </c>
      <c r="F512" s="14" t="str">
        <f t="shared" si="3"/>
        <v>Neft/Onlinedisplay/20221219/Premium_Tshirt/5676</v>
      </c>
      <c r="G512" s="14" t="str">
        <f>IFERROR(__xludf.DUMMYFUNCTION("split(F512,""/"")"),"Neft")</f>
        <v>Neft</v>
      </c>
      <c r="H512" s="14" t="str">
        <f>IFERROR(__xludf.DUMMYFUNCTION("""COMPUTED_VALUE"""),"Onlinedisplay")</f>
        <v>Onlinedisplay</v>
      </c>
      <c r="I512" s="14">
        <f>IFERROR(__xludf.DUMMYFUNCTION("""COMPUTED_VALUE"""),2.0221219E7)</f>
        <v>20221219</v>
      </c>
      <c r="J512" s="14" t="str">
        <f>IFERROR(__xludf.DUMMYFUNCTION("""COMPUTED_VALUE"""),"Premium_Tshirt")</f>
        <v>Premium_Tshirt</v>
      </c>
      <c r="K512" s="14">
        <f>IFERROR(__xludf.DUMMYFUNCTION("""COMPUTED_VALUE"""),5676.0)</f>
        <v>5676</v>
      </c>
      <c r="L512" s="14" t="str">
        <f t="shared" si="4"/>
        <v>Onlinedisplay</v>
      </c>
      <c r="M512" s="14" t="str">
        <f t="shared" si="5"/>
        <v>NEFT</v>
      </c>
    </row>
    <row r="513">
      <c r="A513" s="8" t="s">
        <v>133</v>
      </c>
      <c r="B513" s="13" t="s">
        <v>25</v>
      </c>
      <c r="C513" s="13">
        <v>67000.0</v>
      </c>
      <c r="D513" s="14" t="str">
        <f t="shared" si="1"/>
        <v> CHQ/EmailMarketing &amp;/20221222/Sales_60%/4564 </v>
      </c>
      <c r="E513" s="14" t="str">
        <f t="shared" si="2"/>
        <v>CHQ/EmailMarketing &amp;/20221222/Sales_60%/4564</v>
      </c>
      <c r="F513" s="14" t="str">
        <f t="shared" si="3"/>
        <v>Chq/Emailmarketing &amp;/20221222/Sales_60%/4564</v>
      </c>
      <c r="G513" s="14" t="str">
        <f>IFERROR(__xludf.DUMMYFUNCTION("split(F513,""/"")"),"Chq")</f>
        <v>Chq</v>
      </c>
      <c r="H513" s="14" t="str">
        <f>IFERROR(__xludf.DUMMYFUNCTION("""COMPUTED_VALUE"""),"Emailmarketing &amp;")</f>
        <v>Emailmarketing &amp;</v>
      </c>
      <c r="I513" s="14">
        <f>IFERROR(__xludf.DUMMYFUNCTION("""COMPUTED_VALUE"""),2.0221222E7)</f>
        <v>20221222</v>
      </c>
      <c r="J513" s="14" t="str">
        <f>IFERROR(__xludf.DUMMYFUNCTION("""COMPUTED_VALUE"""),"Sales_60%")</f>
        <v>Sales_60%</v>
      </c>
      <c r="K513" s="14">
        <f>IFERROR(__xludf.DUMMYFUNCTION("""COMPUTED_VALUE"""),4564.0)</f>
        <v>4564</v>
      </c>
      <c r="L513" s="14" t="str">
        <f t="shared" si="4"/>
        <v>Emailmarketing</v>
      </c>
      <c r="M513" s="14" t="str">
        <f t="shared" si="5"/>
        <v>CHQ</v>
      </c>
    </row>
    <row r="514">
      <c r="A514" s="8" t="s">
        <v>134</v>
      </c>
      <c r="B514" s="13" t="s">
        <v>25</v>
      </c>
      <c r="C514" s="13">
        <v>43600.0</v>
      </c>
      <c r="D514" s="14" t="str">
        <f t="shared" si="1"/>
        <v> VfS/SocialMedia/20221225/premium_quality_shoes/4565 </v>
      </c>
      <c r="E514" s="14" t="str">
        <f t="shared" si="2"/>
        <v>VfS/SocialMedia/20221225/premium_quality_shoes/4565</v>
      </c>
      <c r="F514" s="14" t="str">
        <f t="shared" si="3"/>
        <v>Vfs/Socialmedia/20221225/Premium_Quality_Shoes/4565</v>
      </c>
      <c r="G514" s="14" t="str">
        <f>IFERROR(__xludf.DUMMYFUNCTION("split(F514,""/"")"),"Vfs")</f>
        <v>Vfs</v>
      </c>
      <c r="H514" s="14" t="str">
        <f>IFERROR(__xludf.DUMMYFUNCTION("""COMPUTED_VALUE"""),"Socialmedia")</f>
        <v>Socialmedia</v>
      </c>
      <c r="I514" s="14">
        <f>IFERROR(__xludf.DUMMYFUNCTION("""COMPUTED_VALUE"""),2.0221225E7)</f>
        <v>20221225</v>
      </c>
      <c r="J514" s="14" t="str">
        <f>IFERROR(__xludf.DUMMYFUNCTION("""COMPUTED_VALUE"""),"Premium_Quality_Shoes")</f>
        <v>Premium_Quality_Shoes</v>
      </c>
      <c r="K514" s="14">
        <f>IFERROR(__xludf.DUMMYFUNCTION("""COMPUTED_VALUE"""),4565.0)</f>
        <v>4565</v>
      </c>
      <c r="L514" s="14" t="str">
        <f t="shared" si="4"/>
        <v>Socialmedia</v>
      </c>
      <c r="M514" s="14" t="str">
        <f t="shared" si="5"/>
        <v>VFS</v>
      </c>
    </row>
    <row r="515">
      <c r="A515" s="8" t="s">
        <v>135</v>
      </c>
      <c r="B515" s="13" t="s">
        <v>25</v>
      </c>
      <c r="C515" s="13">
        <v>40100.0</v>
      </c>
      <c r="D515" s="14" t="str">
        <f t="shared" si="1"/>
        <v> VIN/OfflINe &amp;/20221228/items_below_500/4566 </v>
      </c>
      <c r="E515" s="14" t="str">
        <f t="shared" si="2"/>
        <v>VIN/OfflINe &amp;/20221228/items_below_500/4566</v>
      </c>
      <c r="F515" s="14" t="str">
        <f t="shared" si="3"/>
        <v>Vin/Offline &amp;/20221228/Items_Below_500/4566</v>
      </c>
      <c r="G515" s="14" t="str">
        <f>IFERROR(__xludf.DUMMYFUNCTION("split(F515,""/"")"),"Vin")</f>
        <v>Vin</v>
      </c>
      <c r="H515" s="14" t="str">
        <f>IFERROR(__xludf.DUMMYFUNCTION("""COMPUTED_VALUE"""),"Offline &amp;")</f>
        <v>Offline &amp;</v>
      </c>
      <c r="I515" s="14">
        <f>IFERROR(__xludf.DUMMYFUNCTION("""COMPUTED_VALUE"""),2.0221228E7)</f>
        <v>20221228</v>
      </c>
      <c r="J515" s="14" t="str">
        <f>IFERROR(__xludf.DUMMYFUNCTION("""COMPUTED_VALUE"""),"Items_Below_500")</f>
        <v>Items_Below_500</v>
      </c>
      <c r="K515" s="14">
        <f>IFERROR(__xludf.DUMMYFUNCTION("""COMPUTED_VALUE"""),4566.0)</f>
        <v>4566</v>
      </c>
      <c r="L515" s="14" t="str">
        <f t="shared" si="4"/>
        <v>Offline</v>
      </c>
      <c r="M515" s="14" t="str">
        <f t="shared" si="5"/>
        <v>VIN</v>
      </c>
    </row>
    <row r="516">
      <c r="A516" s="8" t="s">
        <v>136</v>
      </c>
      <c r="B516" s="13" t="s">
        <v>11</v>
      </c>
      <c r="C516" s="13">
        <v>60200.0</v>
      </c>
      <c r="D516" s="14" t="str">
        <f t="shared" si="1"/>
        <v> CHQ/OnlineDisplay/20221001/premium_tshirt/5676 </v>
      </c>
      <c r="E516" s="14" t="str">
        <f t="shared" si="2"/>
        <v>CHQ/OnlineDisplay/20221001/premium_tshirt/5676</v>
      </c>
      <c r="F516" s="14" t="str">
        <f t="shared" si="3"/>
        <v>Chq/Onlinedisplay/20221001/Premium_Tshirt/5676</v>
      </c>
      <c r="G516" s="14" t="str">
        <f>IFERROR(__xludf.DUMMYFUNCTION("split(F516,""/"")"),"Chq")</f>
        <v>Chq</v>
      </c>
      <c r="H516" s="14" t="str">
        <f>IFERROR(__xludf.DUMMYFUNCTION("""COMPUTED_VALUE"""),"Onlinedisplay")</f>
        <v>Onlinedisplay</v>
      </c>
      <c r="I516" s="14">
        <f>IFERROR(__xludf.DUMMYFUNCTION("""COMPUTED_VALUE"""),2.0221001E7)</f>
        <v>20221001</v>
      </c>
      <c r="J516" s="14" t="str">
        <f>IFERROR(__xludf.DUMMYFUNCTION("""COMPUTED_VALUE"""),"Premium_Tshirt")</f>
        <v>Premium_Tshirt</v>
      </c>
      <c r="K516" s="14">
        <f>IFERROR(__xludf.DUMMYFUNCTION("""COMPUTED_VALUE"""),5676.0)</f>
        <v>5676</v>
      </c>
      <c r="L516" s="14" t="str">
        <f t="shared" si="4"/>
        <v>Onlinedisplay</v>
      </c>
      <c r="M516" s="14" t="str">
        <f t="shared" si="5"/>
        <v>CHQ</v>
      </c>
    </row>
    <row r="517">
      <c r="A517" s="8" t="s">
        <v>137</v>
      </c>
      <c r="B517" s="13" t="s">
        <v>11</v>
      </c>
      <c r="C517" s="13">
        <v>44900.0</v>
      </c>
      <c r="D517" s="14" t="str">
        <f t="shared" si="1"/>
        <v> VfS/EmailMarketing/20221004/Sales_60%/4564 </v>
      </c>
      <c r="E517" s="14" t="str">
        <f t="shared" si="2"/>
        <v>VfS/EmailMarketing/20221004/Sales_60%/4564</v>
      </c>
      <c r="F517" s="14" t="str">
        <f t="shared" si="3"/>
        <v>Vfs/Emailmarketing/20221004/Sales_60%/4564</v>
      </c>
      <c r="G517" s="14" t="str">
        <f>IFERROR(__xludf.DUMMYFUNCTION("split(F517,""/"")"),"Vfs")</f>
        <v>Vfs</v>
      </c>
      <c r="H517" s="14" t="str">
        <f>IFERROR(__xludf.DUMMYFUNCTION("""COMPUTED_VALUE"""),"Emailmarketing")</f>
        <v>Emailmarketing</v>
      </c>
      <c r="I517" s="14">
        <f>IFERROR(__xludf.DUMMYFUNCTION("""COMPUTED_VALUE"""),2.0221004E7)</f>
        <v>20221004</v>
      </c>
      <c r="J517" s="14" t="str">
        <f>IFERROR(__xludf.DUMMYFUNCTION("""COMPUTED_VALUE"""),"Sales_60%")</f>
        <v>Sales_60%</v>
      </c>
      <c r="K517" s="14">
        <f>IFERROR(__xludf.DUMMYFUNCTION("""COMPUTED_VALUE"""),4564.0)</f>
        <v>4564</v>
      </c>
      <c r="L517" s="14" t="str">
        <f t="shared" si="4"/>
        <v>Emailmarketing</v>
      </c>
      <c r="M517" s="14" t="str">
        <f t="shared" si="5"/>
        <v>VFS</v>
      </c>
    </row>
    <row r="518">
      <c r="A518" s="8" t="s">
        <v>138</v>
      </c>
      <c r="B518" s="13" t="s">
        <v>11</v>
      </c>
      <c r="C518" s="13">
        <v>113100.0</v>
      </c>
      <c r="D518" s="14" t="str">
        <f t="shared" si="1"/>
        <v> NEFT/SocialMedia/20221007/premium_quality_shoes/4565 </v>
      </c>
      <c r="E518" s="14" t="str">
        <f t="shared" si="2"/>
        <v>NEFT/SocialMedia/20221007/premium_quality_shoes/4565</v>
      </c>
      <c r="F518" s="14" t="str">
        <f t="shared" si="3"/>
        <v>Neft/Socialmedia/20221007/Premium_Quality_Shoes/4565</v>
      </c>
      <c r="G518" s="14" t="str">
        <f>IFERROR(__xludf.DUMMYFUNCTION("split(F518,""/"")"),"Neft")</f>
        <v>Neft</v>
      </c>
      <c r="H518" s="14" t="str">
        <f>IFERROR(__xludf.DUMMYFUNCTION("""COMPUTED_VALUE"""),"Socialmedia")</f>
        <v>Socialmedia</v>
      </c>
      <c r="I518" s="14">
        <f>IFERROR(__xludf.DUMMYFUNCTION("""COMPUTED_VALUE"""),2.0221007E7)</f>
        <v>20221007</v>
      </c>
      <c r="J518" s="14" t="str">
        <f>IFERROR(__xludf.DUMMYFUNCTION("""COMPUTED_VALUE"""),"Premium_Quality_Shoes")</f>
        <v>Premium_Quality_Shoes</v>
      </c>
      <c r="K518" s="14">
        <f>IFERROR(__xludf.DUMMYFUNCTION("""COMPUTED_VALUE"""),4565.0)</f>
        <v>4565</v>
      </c>
      <c r="L518" s="14" t="str">
        <f t="shared" si="4"/>
        <v>Socialmedia</v>
      </c>
      <c r="M518" s="14" t="str">
        <f t="shared" si="5"/>
        <v>NEFT</v>
      </c>
    </row>
    <row r="519">
      <c r="A519" s="8" t="s">
        <v>139</v>
      </c>
      <c r="B519" s="13" t="s">
        <v>11</v>
      </c>
      <c r="C519" s="13">
        <v>51300.0</v>
      </c>
      <c r="D519" s="14" t="str">
        <f t="shared" si="1"/>
        <v> CHQ/Offline &amp;/20221010/items_below_500/4566 </v>
      </c>
      <c r="E519" s="14" t="str">
        <f t="shared" si="2"/>
        <v>CHQ/Offline &amp;/20221010/items_below_500/4566</v>
      </c>
      <c r="F519" s="14" t="str">
        <f t="shared" si="3"/>
        <v>Chq/Offline &amp;/20221010/Items_Below_500/4566</v>
      </c>
      <c r="G519" s="14" t="str">
        <f>IFERROR(__xludf.DUMMYFUNCTION("split(F519,""/"")"),"Chq")</f>
        <v>Chq</v>
      </c>
      <c r="H519" s="14" t="str">
        <f>IFERROR(__xludf.DUMMYFUNCTION("""COMPUTED_VALUE"""),"Offline &amp;")</f>
        <v>Offline &amp;</v>
      </c>
      <c r="I519" s="14">
        <f>IFERROR(__xludf.DUMMYFUNCTION("""COMPUTED_VALUE"""),2.022101E7)</f>
        <v>20221010</v>
      </c>
      <c r="J519" s="14" t="str">
        <f>IFERROR(__xludf.DUMMYFUNCTION("""COMPUTED_VALUE"""),"Items_Below_500")</f>
        <v>Items_Below_500</v>
      </c>
      <c r="K519" s="14">
        <f>IFERROR(__xludf.DUMMYFUNCTION("""COMPUTED_VALUE"""),4566.0)</f>
        <v>4566</v>
      </c>
      <c r="L519" s="14" t="str">
        <f t="shared" si="4"/>
        <v>Offline</v>
      </c>
      <c r="M519" s="14" t="str">
        <f t="shared" si="5"/>
        <v>CHQ</v>
      </c>
    </row>
    <row r="520">
      <c r="A520" s="8" t="s">
        <v>156</v>
      </c>
      <c r="B520" s="13" t="s">
        <v>11</v>
      </c>
      <c r="C520" s="13">
        <v>44500.0</v>
      </c>
      <c r="D520" s="14" t="str">
        <f t="shared" si="1"/>
        <v> VfS/AffiliateLink/20221013/buy_one_get_one/3455 </v>
      </c>
      <c r="E520" s="14" t="str">
        <f t="shared" si="2"/>
        <v>VfS/AffiliateLink/20221013/buy_one_get_one/3455</v>
      </c>
      <c r="F520" s="14" t="str">
        <f t="shared" si="3"/>
        <v>Vfs/Affiliatelink/20221013/Buy_One_Get_One/3455</v>
      </c>
      <c r="G520" s="14" t="str">
        <f>IFERROR(__xludf.DUMMYFUNCTION("split(F520,""/"")"),"Vfs")</f>
        <v>Vfs</v>
      </c>
      <c r="H520" s="14" t="str">
        <f>IFERROR(__xludf.DUMMYFUNCTION("""COMPUTED_VALUE"""),"Affiliatelink")</f>
        <v>Affiliatelink</v>
      </c>
      <c r="I520" s="14">
        <f>IFERROR(__xludf.DUMMYFUNCTION("""COMPUTED_VALUE"""),2.0221013E7)</f>
        <v>20221013</v>
      </c>
      <c r="J520" s="14" t="str">
        <f>IFERROR(__xludf.DUMMYFUNCTION("""COMPUTED_VALUE"""),"Buy_One_Get_One")</f>
        <v>Buy_One_Get_One</v>
      </c>
      <c r="K520" s="14">
        <f>IFERROR(__xludf.DUMMYFUNCTION("""COMPUTED_VALUE"""),3455.0)</f>
        <v>3455</v>
      </c>
      <c r="L520" s="14" t="str">
        <f t="shared" si="4"/>
        <v>Affiliatelink</v>
      </c>
      <c r="M520" s="14" t="str">
        <f t="shared" si="5"/>
        <v>VFS</v>
      </c>
    </row>
    <row r="521">
      <c r="A521" s="8" t="s">
        <v>141</v>
      </c>
      <c r="B521" s="13" t="s">
        <v>11</v>
      </c>
      <c r="C521" s="8">
        <v>11400.0</v>
      </c>
      <c r="D521" s="14" t="str">
        <f t="shared" si="1"/>
        <v> VIN/SearchEngine/20221016/Jeans_under_999/5666 </v>
      </c>
      <c r="E521" s="14" t="str">
        <f t="shared" si="2"/>
        <v>VIN/SearchEngine/20221016/Jeans_under_999/5666</v>
      </c>
      <c r="F521" s="14" t="str">
        <f t="shared" si="3"/>
        <v>Vin/Searchengine/20221016/Jeans_Under_999/5666</v>
      </c>
      <c r="G521" s="14" t="str">
        <f>IFERROR(__xludf.DUMMYFUNCTION("split(F521,""/"")"),"Vin")</f>
        <v>Vin</v>
      </c>
      <c r="H521" s="14" t="str">
        <f>IFERROR(__xludf.DUMMYFUNCTION("""COMPUTED_VALUE"""),"Searchengine")</f>
        <v>Searchengine</v>
      </c>
      <c r="I521" s="14">
        <f>IFERROR(__xludf.DUMMYFUNCTION("""COMPUTED_VALUE"""),2.0221016E7)</f>
        <v>20221016</v>
      </c>
      <c r="J521" s="14" t="str">
        <f>IFERROR(__xludf.DUMMYFUNCTION("""COMPUTED_VALUE"""),"Jeans_Under_999")</f>
        <v>Jeans_Under_999</v>
      </c>
      <c r="K521" s="14">
        <f>IFERROR(__xludf.DUMMYFUNCTION("""COMPUTED_VALUE"""),5666.0)</f>
        <v>5666</v>
      </c>
      <c r="L521" s="14" t="str">
        <f t="shared" si="4"/>
        <v>Searchengine</v>
      </c>
      <c r="M521" s="14" t="str">
        <f t="shared" si="5"/>
        <v>VIN</v>
      </c>
    </row>
    <row r="522">
      <c r="A522" s="8" t="s">
        <v>142</v>
      </c>
      <c r="B522" s="13" t="s">
        <v>11</v>
      </c>
      <c r="C522" s="13">
        <v>58600.0</v>
      </c>
      <c r="D522" s="14" t="str">
        <f t="shared" si="1"/>
        <v> NEFT/OnlineDisplay/20221019/premium_tshirt/5676 </v>
      </c>
      <c r="E522" s="14" t="str">
        <f t="shared" si="2"/>
        <v>NEFT/OnlineDisplay/20221019/premium_tshirt/5676</v>
      </c>
      <c r="F522" s="14" t="str">
        <f t="shared" si="3"/>
        <v>Neft/Onlinedisplay/20221019/Premium_Tshirt/5676</v>
      </c>
      <c r="G522" s="14" t="str">
        <f>IFERROR(__xludf.DUMMYFUNCTION("split(F522,""/"")"),"Neft")</f>
        <v>Neft</v>
      </c>
      <c r="H522" s="14" t="str">
        <f>IFERROR(__xludf.DUMMYFUNCTION("""COMPUTED_VALUE"""),"Onlinedisplay")</f>
        <v>Onlinedisplay</v>
      </c>
      <c r="I522" s="14">
        <f>IFERROR(__xludf.DUMMYFUNCTION("""COMPUTED_VALUE"""),2.0221019E7)</f>
        <v>20221019</v>
      </c>
      <c r="J522" s="14" t="str">
        <f>IFERROR(__xludf.DUMMYFUNCTION("""COMPUTED_VALUE"""),"Premium_Tshirt")</f>
        <v>Premium_Tshirt</v>
      </c>
      <c r="K522" s="14">
        <f>IFERROR(__xludf.DUMMYFUNCTION("""COMPUTED_VALUE"""),5676.0)</f>
        <v>5676</v>
      </c>
      <c r="L522" s="14" t="str">
        <f t="shared" si="4"/>
        <v>Onlinedisplay</v>
      </c>
      <c r="M522" s="14" t="str">
        <f t="shared" si="5"/>
        <v>NEFT</v>
      </c>
    </row>
    <row r="523">
      <c r="A523" s="8" t="s">
        <v>143</v>
      </c>
      <c r="B523" s="13" t="s">
        <v>11</v>
      </c>
      <c r="C523" s="13">
        <v>50600.0</v>
      </c>
      <c r="D523" s="14" t="str">
        <f t="shared" si="1"/>
        <v> CHQ/EmailMarketing &amp;/20221022/Sales_60%/4564 </v>
      </c>
      <c r="E523" s="14" t="str">
        <f t="shared" si="2"/>
        <v>CHQ/EmailMarketing &amp;/20221022/Sales_60%/4564</v>
      </c>
      <c r="F523" s="14" t="str">
        <f t="shared" si="3"/>
        <v>Chq/Emailmarketing &amp;/20221022/Sales_60%/4564</v>
      </c>
      <c r="G523" s="14" t="str">
        <f>IFERROR(__xludf.DUMMYFUNCTION("split(F523,""/"")"),"Chq")</f>
        <v>Chq</v>
      </c>
      <c r="H523" s="14" t="str">
        <f>IFERROR(__xludf.DUMMYFUNCTION("""COMPUTED_VALUE"""),"Emailmarketing &amp;")</f>
        <v>Emailmarketing &amp;</v>
      </c>
      <c r="I523" s="14">
        <f>IFERROR(__xludf.DUMMYFUNCTION("""COMPUTED_VALUE"""),2.0221022E7)</f>
        <v>20221022</v>
      </c>
      <c r="J523" s="14" t="str">
        <f>IFERROR(__xludf.DUMMYFUNCTION("""COMPUTED_VALUE"""),"Sales_60%")</f>
        <v>Sales_60%</v>
      </c>
      <c r="K523" s="14">
        <f>IFERROR(__xludf.DUMMYFUNCTION("""COMPUTED_VALUE"""),4564.0)</f>
        <v>4564</v>
      </c>
      <c r="L523" s="14" t="str">
        <f t="shared" si="4"/>
        <v>Emailmarketing</v>
      </c>
      <c r="M523" s="14" t="str">
        <f t="shared" si="5"/>
        <v>CHQ</v>
      </c>
    </row>
    <row r="524">
      <c r="A524" s="8" t="s">
        <v>144</v>
      </c>
      <c r="B524" s="13" t="s">
        <v>11</v>
      </c>
      <c r="C524" s="13">
        <v>88700.0</v>
      </c>
      <c r="D524" s="14" t="str">
        <f t="shared" si="1"/>
        <v> VfS/SocialMedia/20221025/premium_quality_shoes/4565 </v>
      </c>
      <c r="E524" s="14" t="str">
        <f t="shared" si="2"/>
        <v>VfS/SocialMedia/20221025/premium_quality_shoes/4565</v>
      </c>
      <c r="F524" s="14" t="str">
        <f t="shared" si="3"/>
        <v>Vfs/Socialmedia/20221025/Premium_Quality_Shoes/4565</v>
      </c>
      <c r="G524" s="14" t="str">
        <f>IFERROR(__xludf.DUMMYFUNCTION("split(F524,""/"")"),"Vfs")</f>
        <v>Vfs</v>
      </c>
      <c r="H524" s="14" t="str">
        <f>IFERROR(__xludf.DUMMYFUNCTION("""COMPUTED_VALUE"""),"Socialmedia")</f>
        <v>Socialmedia</v>
      </c>
      <c r="I524" s="14">
        <f>IFERROR(__xludf.DUMMYFUNCTION("""COMPUTED_VALUE"""),2.0221025E7)</f>
        <v>20221025</v>
      </c>
      <c r="J524" s="14" t="str">
        <f>IFERROR(__xludf.DUMMYFUNCTION("""COMPUTED_VALUE"""),"Premium_Quality_Shoes")</f>
        <v>Premium_Quality_Shoes</v>
      </c>
      <c r="K524" s="14">
        <f>IFERROR(__xludf.DUMMYFUNCTION("""COMPUTED_VALUE"""),4565.0)</f>
        <v>4565</v>
      </c>
      <c r="L524" s="14" t="str">
        <f t="shared" si="4"/>
        <v>Socialmedia</v>
      </c>
      <c r="M524" s="14" t="str">
        <f t="shared" si="5"/>
        <v>VFS</v>
      </c>
    </row>
    <row r="525">
      <c r="A525" s="8" t="s">
        <v>145</v>
      </c>
      <c r="B525" s="13" t="s">
        <v>11</v>
      </c>
      <c r="C525" s="8">
        <v>12700.0</v>
      </c>
      <c r="D525" s="14" t="str">
        <f t="shared" si="1"/>
        <v> VIN/OfflINe &amp;/20221028/items_below_500/4566 </v>
      </c>
      <c r="E525" s="14" t="str">
        <f t="shared" si="2"/>
        <v>VIN/OfflINe &amp;/20221028/items_below_500/4566</v>
      </c>
      <c r="F525" s="14" t="str">
        <f t="shared" si="3"/>
        <v>Vin/Offline &amp;/20221028/Items_Below_500/4566</v>
      </c>
      <c r="G525" s="14" t="str">
        <f>IFERROR(__xludf.DUMMYFUNCTION("split(F525,""/"")"),"Vin")</f>
        <v>Vin</v>
      </c>
      <c r="H525" s="14" t="str">
        <f>IFERROR(__xludf.DUMMYFUNCTION("""COMPUTED_VALUE"""),"Offline &amp;")</f>
        <v>Offline &amp;</v>
      </c>
      <c r="I525" s="14">
        <f>IFERROR(__xludf.DUMMYFUNCTION("""COMPUTED_VALUE"""),2.0221028E7)</f>
        <v>20221028</v>
      </c>
      <c r="J525" s="14" t="str">
        <f>IFERROR(__xludf.DUMMYFUNCTION("""COMPUTED_VALUE"""),"Items_Below_500")</f>
        <v>Items_Below_500</v>
      </c>
      <c r="K525" s="14">
        <f>IFERROR(__xludf.DUMMYFUNCTION("""COMPUTED_VALUE"""),4566.0)</f>
        <v>4566</v>
      </c>
      <c r="L525" s="14" t="str">
        <f t="shared" si="4"/>
        <v>Offline</v>
      </c>
      <c r="M525" s="14" t="str">
        <f t="shared" si="5"/>
        <v>VIN</v>
      </c>
    </row>
    <row r="526">
      <c r="A526" s="8" t="s">
        <v>146</v>
      </c>
      <c r="B526" s="13" t="s">
        <v>24</v>
      </c>
      <c r="C526" s="8">
        <v>12620.0</v>
      </c>
      <c r="D526" s="14" t="str">
        <f t="shared" si="1"/>
        <v> CHQ/OnlineDisplay/20221101/premium_tshirt/5676 </v>
      </c>
      <c r="E526" s="14" t="str">
        <f t="shared" si="2"/>
        <v>CHQ/OnlineDisplay/20221101/premium_tshirt/5676</v>
      </c>
      <c r="F526" s="14" t="str">
        <f t="shared" si="3"/>
        <v>Chq/Onlinedisplay/20221101/Premium_Tshirt/5676</v>
      </c>
      <c r="G526" s="14" t="str">
        <f>IFERROR(__xludf.DUMMYFUNCTION("split(F526,""/"")"),"Chq")</f>
        <v>Chq</v>
      </c>
      <c r="H526" s="14" t="str">
        <f>IFERROR(__xludf.DUMMYFUNCTION("""COMPUTED_VALUE"""),"Onlinedisplay")</f>
        <v>Onlinedisplay</v>
      </c>
      <c r="I526" s="14">
        <f>IFERROR(__xludf.DUMMYFUNCTION("""COMPUTED_VALUE"""),2.0221101E7)</f>
        <v>20221101</v>
      </c>
      <c r="J526" s="14" t="str">
        <f>IFERROR(__xludf.DUMMYFUNCTION("""COMPUTED_VALUE"""),"Premium_Tshirt")</f>
        <v>Premium_Tshirt</v>
      </c>
      <c r="K526" s="14">
        <f>IFERROR(__xludf.DUMMYFUNCTION("""COMPUTED_VALUE"""),5676.0)</f>
        <v>5676</v>
      </c>
      <c r="L526" s="14" t="str">
        <f t="shared" si="4"/>
        <v>Onlinedisplay</v>
      </c>
      <c r="M526" s="14" t="str">
        <f t="shared" si="5"/>
        <v>CHQ</v>
      </c>
    </row>
    <row r="527">
      <c r="A527" s="8" t="s">
        <v>147</v>
      </c>
      <c r="B527" s="13" t="s">
        <v>24</v>
      </c>
      <c r="C527" s="8">
        <v>12790.0</v>
      </c>
      <c r="D527" s="14" t="str">
        <f t="shared" si="1"/>
        <v> VfS/EmailMarketing/20221104/Sales_60%/4564 </v>
      </c>
      <c r="E527" s="14" t="str">
        <f t="shared" si="2"/>
        <v>VfS/EmailMarketing/20221104/Sales_60%/4564</v>
      </c>
      <c r="F527" s="14" t="str">
        <f t="shared" si="3"/>
        <v>Vfs/Emailmarketing/20221104/Sales_60%/4564</v>
      </c>
      <c r="G527" s="14" t="str">
        <f>IFERROR(__xludf.DUMMYFUNCTION("split(F527,""/"")"),"Vfs")</f>
        <v>Vfs</v>
      </c>
      <c r="H527" s="14" t="str">
        <f>IFERROR(__xludf.DUMMYFUNCTION("""COMPUTED_VALUE"""),"Emailmarketing")</f>
        <v>Emailmarketing</v>
      </c>
      <c r="I527" s="14">
        <f>IFERROR(__xludf.DUMMYFUNCTION("""COMPUTED_VALUE"""),2.0221104E7)</f>
        <v>20221104</v>
      </c>
      <c r="J527" s="14" t="str">
        <f>IFERROR(__xludf.DUMMYFUNCTION("""COMPUTED_VALUE"""),"Sales_60%")</f>
        <v>Sales_60%</v>
      </c>
      <c r="K527" s="14">
        <f>IFERROR(__xludf.DUMMYFUNCTION("""COMPUTED_VALUE"""),4564.0)</f>
        <v>4564</v>
      </c>
      <c r="L527" s="14" t="str">
        <f t="shared" si="4"/>
        <v>Emailmarketing</v>
      </c>
      <c r="M527" s="14" t="str">
        <f t="shared" si="5"/>
        <v>VFS</v>
      </c>
    </row>
    <row r="528">
      <c r="A528" s="8" t="s">
        <v>148</v>
      </c>
      <c r="B528" s="13" t="s">
        <v>24</v>
      </c>
      <c r="C528" s="13">
        <v>69900.0</v>
      </c>
      <c r="D528" s="14" t="str">
        <f t="shared" si="1"/>
        <v> NEFT/SocialMedia/20221107/premium_quality_shoes/4565 </v>
      </c>
      <c r="E528" s="14" t="str">
        <f t="shared" si="2"/>
        <v>NEFT/SocialMedia/20221107/premium_quality_shoes/4565</v>
      </c>
      <c r="F528" s="14" t="str">
        <f t="shared" si="3"/>
        <v>Neft/Socialmedia/20221107/Premium_Quality_Shoes/4565</v>
      </c>
      <c r="G528" s="14" t="str">
        <f>IFERROR(__xludf.DUMMYFUNCTION("split(F528,""/"")"),"Neft")</f>
        <v>Neft</v>
      </c>
      <c r="H528" s="14" t="str">
        <f>IFERROR(__xludf.DUMMYFUNCTION("""COMPUTED_VALUE"""),"Socialmedia")</f>
        <v>Socialmedia</v>
      </c>
      <c r="I528" s="14">
        <f>IFERROR(__xludf.DUMMYFUNCTION("""COMPUTED_VALUE"""),2.0221107E7)</f>
        <v>20221107</v>
      </c>
      <c r="J528" s="14" t="str">
        <f>IFERROR(__xludf.DUMMYFUNCTION("""COMPUTED_VALUE"""),"Premium_Quality_Shoes")</f>
        <v>Premium_Quality_Shoes</v>
      </c>
      <c r="K528" s="14">
        <f>IFERROR(__xludf.DUMMYFUNCTION("""COMPUTED_VALUE"""),4565.0)</f>
        <v>4565</v>
      </c>
      <c r="L528" s="14" t="str">
        <f t="shared" si="4"/>
        <v>Socialmedia</v>
      </c>
      <c r="M528" s="14" t="str">
        <f t="shared" si="5"/>
        <v>NEFT</v>
      </c>
    </row>
    <row r="529">
      <c r="A529" s="8" t="s">
        <v>149</v>
      </c>
      <c r="B529" s="13" t="s">
        <v>24</v>
      </c>
      <c r="C529" s="8">
        <v>11200.0</v>
      </c>
      <c r="D529" s="14" t="str">
        <f t="shared" si="1"/>
        <v> CHQ/Offline &amp;/20221110/items_below_500/4566 </v>
      </c>
      <c r="E529" s="14" t="str">
        <f t="shared" si="2"/>
        <v>CHQ/Offline &amp;/20221110/items_below_500/4566</v>
      </c>
      <c r="F529" s="14" t="str">
        <f t="shared" si="3"/>
        <v>Chq/Offline &amp;/20221110/Items_Below_500/4566</v>
      </c>
      <c r="G529" s="14" t="str">
        <f>IFERROR(__xludf.DUMMYFUNCTION("split(F529,""/"")"),"Chq")</f>
        <v>Chq</v>
      </c>
      <c r="H529" s="14" t="str">
        <f>IFERROR(__xludf.DUMMYFUNCTION("""COMPUTED_VALUE"""),"Offline &amp;")</f>
        <v>Offline &amp;</v>
      </c>
      <c r="I529" s="14">
        <f>IFERROR(__xludf.DUMMYFUNCTION("""COMPUTED_VALUE"""),2.022111E7)</f>
        <v>20221110</v>
      </c>
      <c r="J529" s="14" t="str">
        <f>IFERROR(__xludf.DUMMYFUNCTION("""COMPUTED_VALUE"""),"Items_Below_500")</f>
        <v>Items_Below_500</v>
      </c>
      <c r="K529" s="14">
        <f>IFERROR(__xludf.DUMMYFUNCTION("""COMPUTED_VALUE"""),4566.0)</f>
        <v>4566</v>
      </c>
      <c r="L529" s="14" t="str">
        <f t="shared" si="4"/>
        <v>Offline</v>
      </c>
      <c r="M529" s="14" t="str">
        <f t="shared" si="5"/>
        <v>CHQ</v>
      </c>
    </row>
    <row r="530">
      <c r="A530" s="8" t="s">
        <v>150</v>
      </c>
      <c r="B530" s="13" t="s">
        <v>24</v>
      </c>
      <c r="C530" s="8">
        <v>11570.0</v>
      </c>
      <c r="D530" s="14" t="str">
        <f t="shared" si="1"/>
        <v> VfS/AffiliateLink/20221113/buy_one_get_one/3455 </v>
      </c>
      <c r="E530" s="14" t="str">
        <f t="shared" si="2"/>
        <v>VfS/AffiliateLink/20221113/buy_one_get_one/3455</v>
      </c>
      <c r="F530" s="14" t="str">
        <f t="shared" si="3"/>
        <v>Vfs/Affiliatelink/20221113/Buy_One_Get_One/3455</v>
      </c>
      <c r="G530" s="14" t="str">
        <f>IFERROR(__xludf.DUMMYFUNCTION("split(F530,""/"")"),"Vfs")</f>
        <v>Vfs</v>
      </c>
      <c r="H530" s="14" t="str">
        <f>IFERROR(__xludf.DUMMYFUNCTION("""COMPUTED_VALUE"""),"Affiliatelink")</f>
        <v>Affiliatelink</v>
      </c>
      <c r="I530" s="14">
        <f>IFERROR(__xludf.DUMMYFUNCTION("""COMPUTED_VALUE"""),2.0221113E7)</f>
        <v>20221113</v>
      </c>
      <c r="J530" s="14" t="str">
        <f>IFERROR(__xludf.DUMMYFUNCTION("""COMPUTED_VALUE"""),"Buy_One_Get_One")</f>
        <v>Buy_One_Get_One</v>
      </c>
      <c r="K530" s="14">
        <f>IFERROR(__xludf.DUMMYFUNCTION("""COMPUTED_VALUE"""),3455.0)</f>
        <v>3455</v>
      </c>
      <c r="L530" s="14" t="str">
        <f t="shared" si="4"/>
        <v>Affiliatelink</v>
      </c>
      <c r="M530" s="14" t="str">
        <f t="shared" si="5"/>
        <v>VFS</v>
      </c>
    </row>
    <row r="531">
      <c r="A531" s="8" t="s">
        <v>151</v>
      </c>
      <c r="B531" s="13" t="s">
        <v>24</v>
      </c>
      <c r="C531" s="13">
        <v>71800.0</v>
      </c>
      <c r="D531" s="14" t="str">
        <f t="shared" si="1"/>
        <v> VIN/SearchEngine/20221116/Jeans_under_999/5666 </v>
      </c>
      <c r="E531" s="14" t="str">
        <f t="shared" si="2"/>
        <v>VIN/SearchEngine/20221116/Jeans_under_999/5666</v>
      </c>
      <c r="F531" s="14" t="str">
        <f t="shared" si="3"/>
        <v>Vin/Searchengine/20221116/Jeans_Under_999/5666</v>
      </c>
      <c r="G531" s="14" t="str">
        <f>IFERROR(__xludf.DUMMYFUNCTION("split(F531,""/"")"),"Vin")</f>
        <v>Vin</v>
      </c>
      <c r="H531" s="14" t="str">
        <f>IFERROR(__xludf.DUMMYFUNCTION("""COMPUTED_VALUE"""),"Searchengine")</f>
        <v>Searchengine</v>
      </c>
      <c r="I531" s="14">
        <f>IFERROR(__xludf.DUMMYFUNCTION("""COMPUTED_VALUE"""),2.0221116E7)</f>
        <v>20221116</v>
      </c>
      <c r="J531" s="14" t="str">
        <f>IFERROR(__xludf.DUMMYFUNCTION("""COMPUTED_VALUE"""),"Jeans_Under_999")</f>
        <v>Jeans_Under_999</v>
      </c>
      <c r="K531" s="14">
        <f>IFERROR(__xludf.DUMMYFUNCTION("""COMPUTED_VALUE"""),5666.0)</f>
        <v>5666</v>
      </c>
      <c r="L531" s="14" t="str">
        <f t="shared" si="4"/>
        <v>Searchengine</v>
      </c>
      <c r="M531" s="14" t="str">
        <f t="shared" si="5"/>
        <v>VIN</v>
      </c>
    </row>
    <row r="532">
      <c r="A532" s="8" t="s">
        <v>152</v>
      </c>
      <c r="B532" s="13" t="s">
        <v>24</v>
      </c>
      <c r="C532" s="13">
        <v>125300.0</v>
      </c>
      <c r="D532" s="14" t="str">
        <f t="shared" si="1"/>
        <v> NEFT/OnlineDisplay/20221119/premium_tshirt/5676 </v>
      </c>
      <c r="E532" s="14" t="str">
        <f t="shared" si="2"/>
        <v>NEFT/OnlineDisplay/20221119/premium_tshirt/5676</v>
      </c>
      <c r="F532" s="14" t="str">
        <f t="shared" si="3"/>
        <v>Neft/Onlinedisplay/20221119/Premium_Tshirt/5676</v>
      </c>
      <c r="G532" s="14" t="str">
        <f>IFERROR(__xludf.DUMMYFUNCTION("split(F532,""/"")"),"Neft")</f>
        <v>Neft</v>
      </c>
      <c r="H532" s="14" t="str">
        <f>IFERROR(__xludf.DUMMYFUNCTION("""COMPUTED_VALUE"""),"Onlinedisplay")</f>
        <v>Onlinedisplay</v>
      </c>
      <c r="I532" s="14">
        <f>IFERROR(__xludf.DUMMYFUNCTION("""COMPUTED_VALUE"""),2.0221119E7)</f>
        <v>20221119</v>
      </c>
      <c r="J532" s="14" t="str">
        <f>IFERROR(__xludf.DUMMYFUNCTION("""COMPUTED_VALUE"""),"Premium_Tshirt")</f>
        <v>Premium_Tshirt</v>
      </c>
      <c r="K532" s="14">
        <f>IFERROR(__xludf.DUMMYFUNCTION("""COMPUTED_VALUE"""),5676.0)</f>
        <v>5676</v>
      </c>
      <c r="L532" s="14" t="str">
        <f t="shared" si="4"/>
        <v>Onlinedisplay</v>
      </c>
      <c r="M532" s="14" t="str">
        <f t="shared" si="5"/>
        <v>NEFT</v>
      </c>
    </row>
    <row r="533">
      <c r="A533" s="8" t="s">
        <v>153</v>
      </c>
      <c r="B533" s="13" t="s">
        <v>24</v>
      </c>
      <c r="C533" s="13">
        <v>82100.0</v>
      </c>
      <c r="D533" s="14" t="str">
        <f t="shared" si="1"/>
        <v> CHQ/EmailMarketing &amp;/20221122/Sales_60%/4564 </v>
      </c>
      <c r="E533" s="14" t="str">
        <f t="shared" si="2"/>
        <v>CHQ/EmailMarketing &amp;/20221122/Sales_60%/4564</v>
      </c>
      <c r="F533" s="14" t="str">
        <f t="shared" si="3"/>
        <v>Chq/Emailmarketing &amp;/20221122/Sales_60%/4564</v>
      </c>
      <c r="G533" s="14" t="str">
        <f>IFERROR(__xludf.DUMMYFUNCTION("split(F533,""/"")"),"Chq")</f>
        <v>Chq</v>
      </c>
      <c r="H533" s="14" t="str">
        <f>IFERROR(__xludf.DUMMYFUNCTION("""COMPUTED_VALUE"""),"Emailmarketing &amp;")</f>
        <v>Emailmarketing &amp;</v>
      </c>
      <c r="I533" s="14">
        <f>IFERROR(__xludf.DUMMYFUNCTION("""COMPUTED_VALUE"""),2.0221122E7)</f>
        <v>20221122</v>
      </c>
      <c r="J533" s="14" t="str">
        <f>IFERROR(__xludf.DUMMYFUNCTION("""COMPUTED_VALUE"""),"Sales_60%")</f>
        <v>Sales_60%</v>
      </c>
      <c r="K533" s="14">
        <f>IFERROR(__xludf.DUMMYFUNCTION("""COMPUTED_VALUE"""),4564.0)</f>
        <v>4564</v>
      </c>
      <c r="L533" s="14" t="str">
        <f t="shared" si="4"/>
        <v>Emailmarketing</v>
      </c>
      <c r="M533" s="14" t="str">
        <f t="shared" si="5"/>
        <v>CHQ</v>
      </c>
    </row>
    <row r="534">
      <c r="A534" s="8" t="s">
        <v>154</v>
      </c>
      <c r="B534" s="13" t="s">
        <v>24</v>
      </c>
      <c r="C534" s="8">
        <v>11270.0</v>
      </c>
      <c r="D534" s="14" t="str">
        <f t="shared" si="1"/>
        <v> VfS/SocialMedia/20221125/premium_quality_shoes/4565 </v>
      </c>
      <c r="E534" s="14" t="str">
        <f t="shared" si="2"/>
        <v>VfS/SocialMedia/20221125/premium_quality_shoes/4565</v>
      </c>
      <c r="F534" s="14" t="str">
        <f t="shared" si="3"/>
        <v>Vfs/Socialmedia/20221125/Premium_Quality_Shoes/4565</v>
      </c>
      <c r="G534" s="14" t="str">
        <f>IFERROR(__xludf.DUMMYFUNCTION("split(F534,""/"")"),"Vfs")</f>
        <v>Vfs</v>
      </c>
      <c r="H534" s="14" t="str">
        <f>IFERROR(__xludf.DUMMYFUNCTION("""COMPUTED_VALUE"""),"Socialmedia")</f>
        <v>Socialmedia</v>
      </c>
      <c r="I534" s="14">
        <f>IFERROR(__xludf.DUMMYFUNCTION("""COMPUTED_VALUE"""),2.0221125E7)</f>
        <v>20221125</v>
      </c>
      <c r="J534" s="14" t="str">
        <f>IFERROR(__xludf.DUMMYFUNCTION("""COMPUTED_VALUE"""),"Premium_Quality_Shoes")</f>
        <v>Premium_Quality_Shoes</v>
      </c>
      <c r="K534" s="14">
        <f>IFERROR(__xludf.DUMMYFUNCTION("""COMPUTED_VALUE"""),4565.0)</f>
        <v>4565</v>
      </c>
      <c r="L534" s="14" t="str">
        <f t="shared" si="4"/>
        <v>Socialmedia</v>
      </c>
      <c r="M534" s="14" t="str">
        <f t="shared" si="5"/>
        <v>VFS</v>
      </c>
    </row>
    <row r="535">
      <c r="A535" s="8" t="s">
        <v>155</v>
      </c>
      <c r="B535" s="13" t="s">
        <v>24</v>
      </c>
      <c r="C535" s="8">
        <v>11650.0</v>
      </c>
      <c r="D535" s="14" t="str">
        <f t="shared" si="1"/>
        <v> VIN/OfflINe &amp;/20221128/items_below_500/4566 </v>
      </c>
      <c r="E535" s="14" t="str">
        <f t="shared" si="2"/>
        <v>VIN/OfflINe &amp;/20221128/items_below_500/4566</v>
      </c>
      <c r="F535" s="14" t="str">
        <f t="shared" si="3"/>
        <v>Vin/Offline &amp;/20221128/Items_Below_500/4566</v>
      </c>
      <c r="G535" s="14" t="str">
        <f>IFERROR(__xludf.DUMMYFUNCTION("split(F535,""/"")"),"Vin")</f>
        <v>Vin</v>
      </c>
      <c r="H535" s="14" t="str">
        <f>IFERROR(__xludf.DUMMYFUNCTION("""COMPUTED_VALUE"""),"Offline &amp;")</f>
        <v>Offline &amp;</v>
      </c>
      <c r="I535" s="14">
        <f>IFERROR(__xludf.DUMMYFUNCTION("""COMPUTED_VALUE"""),2.0221128E7)</f>
        <v>20221128</v>
      </c>
      <c r="J535" s="14" t="str">
        <f>IFERROR(__xludf.DUMMYFUNCTION("""COMPUTED_VALUE"""),"Items_Below_500")</f>
        <v>Items_Below_500</v>
      </c>
      <c r="K535" s="14">
        <f>IFERROR(__xludf.DUMMYFUNCTION("""COMPUTED_VALUE"""),4566.0)</f>
        <v>4566</v>
      </c>
      <c r="L535" s="14" t="str">
        <f t="shared" si="4"/>
        <v>Offline</v>
      </c>
      <c r="M535" s="14" t="str">
        <f t="shared" si="5"/>
        <v>VIN</v>
      </c>
    </row>
    <row r="536">
      <c r="A536" s="8" t="s">
        <v>126</v>
      </c>
      <c r="B536" s="13" t="s">
        <v>25</v>
      </c>
      <c r="C536" s="13">
        <v>40300.0</v>
      </c>
      <c r="D536" s="14" t="str">
        <f t="shared" si="1"/>
        <v> CHQ/OnlineDisplay/20221201/premium_tshirt/5676 </v>
      </c>
      <c r="E536" s="14" t="str">
        <f t="shared" si="2"/>
        <v>CHQ/OnlineDisplay/20221201/premium_tshirt/5676</v>
      </c>
      <c r="F536" s="14" t="str">
        <f t="shared" si="3"/>
        <v>Chq/Onlinedisplay/20221201/Premium_Tshirt/5676</v>
      </c>
      <c r="G536" s="14" t="str">
        <f>IFERROR(__xludf.DUMMYFUNCTION("split(F536,""/"")"),"Chq")</f>
        <v>Chq</v>
      </c>
      <c r="H536" s="14" t="str">
        <f>IFERROR(__xludf.DUMMYFUNCTION("""COMPUTED_VALUE"""),"Onlinedisplay")</f>
        <v>Onlinedisplay</v>
      </c>
      <c r="I536" s="14">
        <f>IFERROR(__xludf.DUMMYFUNCTION("""COMPUTED_VALUE"""),2.0221201E7)</f>
        <v>20221201</v>
      </c>
      <c r="J536" s="14" t="str">
        <f>IFERROR(__xludf.DUMMYFUNCTION("""COMPUTED_VALUE"""),"Premium_Tshirt")</f>
        <v>Premium_Tshirt</v>
      </c>
      <c r="K536" s="14">
        <f>IFERROR(__xludf.DUMMYFUNCTION("""COMPUTED_VALUE"""),5676.0)</f>
        <v>5676</v>
      </c>
      <c r="L536" s="14" t="str">
        <f t="shared" si="4"/>
        <v>Onlinedisplay</v>
      </c>
      <c r="M536" s="14" t="str">
        <f t="shared" si="5"/>
        <v>CHQ</v>
      </c>
    </row>
    <row r="537">
      <c r="A537" s="8" t="s">
        <v>127</v>
      </c>
      <c r="B537" s="13" t="s">
        <v>25</v>
      </c>
      <c r="C537" s="13">
        <v>107100.0</v>
      </c>
      <c r="D537" s="14" t="str">
        <f t="shared" si="1"/>
        <v> VfS/EmailMarketing/20221204/Sales_60%/4564 </v>
      </c>
      <c r="E537" s="14" t="str">
        <f t="shared" si="2"/>
        <v>VfS/EmailMarketing/20221204/Sales_60%/4564</v>
      </c>
      <c r="F537" s="14" t="str">
        <f t="shared" si="3"/>
        <v>Vfs/Emailmarketing/20221204/Sales_60%/4564</v>
      </c>
      <c r="G537" s="14" t="str">
        <f>IFERROR(__xludf.DUMMYFUNCTION("split(F537,""/"")"),"Vfs")</f>
        <v>Vfs</v>
      </c>
      <c r="H537" s="14" t="str">
        <f>IFERROR(__xludf.DUMMYFUNCTION("""COMPUTED_VALUE"""),"Emailmarketing")</f>
        <v>Emailmarketing</v>
      </c>
      <c r="I537" s="14">
        <f>IFERROR(__xludf.DUMMYFUNCTION("""COMPUTED_VALUE"""),2.0221204E7)</f>
        <v>20221204</v>
      </c>
      <c r="J537" s="14" t="str">
        <f>IFERROR(__xludf.DUMMYFUNCTION("""COMPUTED_VALUE"""),"Sales_60%")</f>
        <v>Sales_60%</v>
      </c>
      <c r="K537" s="14">
        <f>IFERROR(__xludf.DUMMYFUNCTION("""COMPUTED_VALUE"""),4564.0)</f>
        <v>4564</v>
      </c>
      <c r="L537" s="14" t="str">
        <f t="shared" si="4"/>
        <v>Emailmarketing</v>
      </c>
      <c r="M537" s="14" t="str">
        <f t="shared" si="5"/>
        <v>VFS</v>
      </c>
    </row>
    <row r="538">
      <c r="A538" s="8" t="s">
        <v>128</v>
      </c>
      <c r="B538" s="13" t="s">
        <v>25</v>
      </c>
      <c r="C538" s="13">
        <v>43700.0</v>
      </c>
      <c r="D538" s="14" t="str">
        <f t="shared" si="1"/>
        <v> NEFT/SocialMedia/20221207/premium_quality_shoes/4565 </v>
      </c>
      <c r="E538" s="14" t="str">
        <f t="shared" si="2"/>
        <v>NEFT/SocialMedia/20221207/premium_quality_shoes/4565</v>
      </c>
      <c r="F538" s="14" t="str">
        <f t="shared" si="3"/>
        <v>Neft/Socialmedia/20221207/Premium_Quality_Shoes/4565</v>
      </c>
      <c r="G538" s="14" t="str">
        <f>IFERROR(__xludf.DUMMYFUNCTION("split(F538,""/"")"),"Neft")</f>
        <v>Neft</v>
      </c>
      <c r="H538" s="14" t="str">
        <f>IFERROR(__xludf.DUMMYFUNCTION("""COMPUTED_VALUE"""),"Socialmedia")</f>
        <v>Socialmedia</v>
      </c>
      <c r="I538" s="14">
        <f>IFERROR(__xludf.DUMMYFUNCTION("""COMPUTED_VALUE"""),2.0221207E7)</f>
        <v>20221207</v>
      </c>
      <c r="J538" s="14" t="str">
        <f>IFERROR(__xludf.DUMMYFUNCTION("""COMPUTED_VALUE"""),"Premium_Quality_Shoes")</f>
        <v>Premium_Quality_Shoes</v>
      </c>
      <c r="K538" s="14">
        <f>IFERROR(__xludf.DUMMYFUNCTION("""COMPUTED_VALUE"""),4565.0)</f>
        <v>4565</v>
      </c>
      <c r="L538" s="14" t="str">
        <f t="shared" si="4"/>
        <v>Socialmedia</v>
      </c>
      <c r="M538" s="14" t="str">
        <f t="shared" si="5"/>
        <v>NEFT</v>
      </c>
    </row>
    <row r="539">
      <c r="A539" s="8" t="s">
        <v>129</v>
      </c>
      <c r="B539" s="13" t="s">
        <v>25</v>
      </c>
      <c r="C539" s="13">
        <v>48900.0</v>
      </c>
      <c r="D539" s="14" t="str">
        <f t="shared" si="1"/>
        <v> CHQ/Offline &amp;/20221210/items_below_500/4566 </v>
      </c>
      <c r="E539" s="14" t="str">
        <f t="shared" si="2"/>
        <v>CHQ/Offline &amp;/20221210/items_below_500/4566</v>
      </c>
      <c r="F539" s="14" t="str">
        <f t="shared" si="3"/>
        <v>Chq/Offline &amp;/20221210/Items_Below_500/4566</v>
      </c>
      <c r="G539" s="14" t="str">
        <f>IFERROR(__xludf.DUMMYFUNCTION("split(F539,""/"")"),"Chq")</f>
        <v>Chq</v>
      </c>
      <c r="H539" s="14" t="str">
        <f>IFERROR(__xludf.DUMMYFUNCTION("""COMPUTED_VALUE"""),"Offline &amp;")</f>
        <v>Offline &amp;</v>
      </c>
      <c r="I539" s="14">
        <f>IFERROR(__xludf.DUMMYFUNCTION("""COMPUTED_VALUE"""),2.022121E7)</f>
        <v>20221210</v>
      </c>
      <c r="J539" s="14" t="str">
        <f>IFERROR(__xludf.DUMMYFUNCTION("""COMPUTED_VALUE"""),"Items_Below_500")</f>
        <v>Items_Below_500</v>
      </c>
      <c r="K539" s="14">
        <f>IFERROR(__xludf.DUMMYFUNCTION("""COMPUTED_VALUE"""),4566.0)</f>
        <v>4566</v>
      </c>
      <c r="L539" s="14" t="str">
        <f t="shared" si="4"/>
        <v>Offline</v>
      </c>
      <c r="M539" s="14" t="str">
        <f t="shared" si="5"/>
        <v>CHQ</v>
      </c>
    </row>
    <row r="540">
      <c r="A540" s="8" t="s">
        <v>130</v>
      </c>
      <c r="B540" s="13" t="s">
        <v>25</v>
      </c>
      <c r="C540" s="13">
        <v>90400.0</v>
      </c>
      <c r="D540" s="14" t="str">
        <f t="shared" si="1"/>
        <v> VfS/AffiliateLink/20221213/buy_one_get_one/3455 </v>
      </c>
      <c r="E540" s="14" t="str">
        <f t="shared" si="2"/>
        <v>VfS/AffiliateLink/20221213/buy_one_get_one/3455</v>
      </c>
      <c r="F540" s="14" t="str">
        <f t="shared" si="3"/>
        <v>Vfs/Affiliatelink/20221213/Buy_One_Get_One/3455</v>
      </c>
      <c r="G540" s="14" t="str">
        <f>IFERROR(__xludf.DUMMYFUNCTION("split(F540,""/"")"),"Vfs")</f>
        <v>Vfs</v>
      </c>
      <c r="H540" s="14" t="str">
        <f>IFERROR(__xludf.DUMMYFUNCTION("""COMPUTED_VALUE"""),"Affiliatelink")</f>
        <v>Affiliatelink</v>
      </c>
      <c r="I540" s="14">
        <f>IFERROR(__xludf.DUMMYFUNCTION("""COMPUTED_VALUE"""),2.0221213E7)</f>
        <v>20221213</v>
      </c>
      <c r="J540" s="14" t="str">
        <f>IFERROR(__xludf.DUMMYFUNCTION("""COMPUTED_VALUE"""),"Buy_One_Get_One")</f>
        <v>Buy_One_Get_One</v>
      </c>
      <c r="K540" s="14">
        <f>IFERROR(__xludf.DUMMYFUNCTION("""COMPUTED_VALUE"""),3455.0)</f>
        <v>3455</v>
      </c>
      <c r="L540" s="14" t="str">
        <f t="shared" si="4"/>
        <v>Affiliatelink</v>
      </c>
      <c r="M540" s="14" t="str">
        <f t="shared" si="5"/>
        <v>VFS</v>
      </c>
    </row>
    <row r="541">
      <c r="A541" s="8" t="s">
        <v>131</v>
      </c>
      <c r="B541" s="13" t="s">
        <v>25</v>
      </c>
      <c r="C541" s="13">
        <v>60800.0</v>
      </c>
      <c r="D541" s="14" t="str">
        <f t="shared" si="1"/>
        <v> VIN/SearchEngine/20221216/Jeans_under_999/5666 </v>
      </c>
      <c r="E541" s="14" t="str">
        <f t="shared" si="2"/>
        <v>VIN/SearchEngine/20221216/Jeans_under_999/5666</v>
      </c>
      <c r="F541" s="14" t="str">
        <f t="shared" si="3"/>
        <v>Vin/Searchengine/20221216/Jeans_Under_999/5666</v>
      </c>
      <c r="G541" s="14" t="str">
        <f>IFERROR(__xludf.DUMMYFUNCTION("split(F541,""/"")"),"Vin")</f>
        <v>Vin</v>
      </c>
      <c r="H541" s="14" t="str">
        <f>IFERROR(__xludf.DUMMYFUNCTION("""COMPUTED_VALUE"""),"Searchengine")</f>
        <v>Searchengine</v>
      </c>
      <c r="I541" s="14">
        <f>IFERROR(__xludf.DUMMYFUNCTION("""COMPUTED_VALUE"""),2.0221216E7)</f>
        <v>20221216</v>
      </c>
      <c r="J541" s="14" t="str">
        <f>IFERROR(__xludf.DUMMYFUNCTION("""COMPUTED_VALUE"""),"Jeans_Under_999")</f>
        <v>Jeans_Under_999</v>
      </c>
      <c r="K541" s="14">
        <f>IFERROR(__xludf.DUMMYFUNCTION("""COMPUTED_VALUE"""),5666.0)</f>
        <v>5666</v>
      </c>
      <c r="L541" s="14" t="str">
        <f t="shared" si="4"/>
        <v>Searchengine</v>
      </c>
      <c r="M541" s="14" t="str">
        <f t="shared" si="5"/>
        <v>VIN</v>
      </c>
    </row>
    <row r="542">
      <c r="A542" s="8" t="s">
        <v>132</v>
      </c>
      <c r="B542" s="13" t="s">
        <v>25</v>
      </c>
      <c r="C542" s="13">
        <v>48600.0</v>
      </c>
      <c r="D542" s="14" t="str">
        <f t="shared" si="1"/>
        <v> NEFT/OnlineDisplay/20221219/premium_tshirt/5676 </v>
      </c>
      <c r="E542" s="14" t="str">
        <f t="shared" si="2"/>
        <v>NEFT/OnlineDisplay/20221219/premium_tshirt/5676</v>
      </c>
      <c r="F542" s="14" t="str">
        <f t="shared" si="3"/>
        <v>Neft/Onlinedisplay/20221219/Premium_Tshirt/5676</v>
      </c>
      <c r="G542" s="14" t="str">
        <f>IFERROR(__xludf.DUMMYFUNCTION("split(F542,""/"")"),"Neft")</f>
        <v>Neft</v>
      </c>
      <c r="H542" s="14" t="str">
        <f>IFERROR(__xludf.DUMMYFUNCTION("""COMPUTED_VALUE"""),"Onlinedisplay")</f>
        <v>Onlinedisplay</v>
      </c>
      <c r="I542" s="14">
        <f>IFERROR(__xludf.DUMMYFUNCTION("""COMPUTED_VALUE"""),2.0221219E7)</f>
        <v>20221219</v>
      </c>
      <c r="J542" s="14" t="str">
        <f>IFERROR(__xludf.DUMMYFUNCTION("""COMPUTED_VALUE"""),"Premium_Tshirt")</f>
        <v>Premium_Tshirt</v>
      </c>
      <c r="K542" s="14">
        <f>IFERROR(__xludf.DUMMYFUNCTION("""COMPUTED_VALUE"""),5676.0)</f>
        <v>5676</v>
      </c>
      <c r="L542" s="14" t="str">
        <f t="shared" si="4"/>
        <v>Onlinedisplay</v>
      </c>
      <c r="M542" s="14" t="str">
        <f t="shared" si="5"/>
        <v>NEFT</v>
      </c>
    </row>
    <row r="543">
      <c r="A543" s="8" t="s">
        <v>133</v>
      </c>
      <c r="B543" s="13" t="s">
        <v>25</v>
      </c>
      <c r="C543" s="13">
        <v>115800.0</v>
      </c>
      <c r="D543" s="14" t="str">
        <f t="shared" si="1"/>
        <v> CHQ/EmailMarketing &amp;/20221222/Sales_60%/4564 </v>
      </c>
      <c r="E543" s="14" t="str">
        <f t="shared" si="2"/>
        <v>CHQ/EmailMarketing &amp;/20221222/Sales_60%/4564</v>
      </c>
      <c r="F543" s="14" t="str">
        <f t="shared" si="3"/>
        <v>Chq/Emailmarketing &amp;/20221222/Sales_60%/4564</v>
      </c>
      <c r="G543" s="14" t="str">
        <f>IFERROR(__xludf.DUMMYFUNCTION("split(F543,""/"")"),"Chq")</f>
        <v>Chq</v>
      </c>
      <c r="H543" s="14" t="str">
        <f>IFERROR(__xludf.DUMMYFUNCTION("""COMPUTED_VALUE"""),"Emailmarketing &amp;")</f>
        <v>Emailmarketing &amp;</v>
      </c>
      <c r="I543" s="14">
        <f>IFERROR(__xludf.DUMMYFUNCTION("""COMPUTED_VALUE"""),2.0221222E7)</f>
        <v>20221222</v>
      </c>
      <c r="J543" s="14" t="str">
        <f>IFERROR(__xludf.DUMMYFUNCTION("""COMPUTED_VALUE"""),"Sales_60%")</f>
        <v>Sales_60%</v>
      </c>
      <c r="K543" s="14">
        <f>IFERROR(__xludf.DUMMYFUNCTION("""COMPUTED_VALUE"""),4564.0)</f>
        <v>4564</v>
      </c>
      <c r="L543" s="14" t="str">
        <f t="shared" si="4"/>
        <v>Emailmarketing</v>
      </c>
      <c r="M543" s="14" t="str">
        <f t="shared" si="5"/>
        <v>CHQ</v>
      </c>
    </row>
    <row r="544">
      <c r="A544" s="8" t="s">
        <v>134</v>
      </c>
      <c r="B544" s="13" t="s">
        <v>25</v>
      </c>
      <c r="C544" s="13">
        <v>62800.0</v>
      </c>
      <c r="D544" s="14" t="str">
        <f t="shared" si="1"/>
        <v> VfS/SocialMedia/20221225/premium_quality_shoes/4565 </v>
      </c>
      <c r="E544" s="14" t="str">
        <f t="shared" si="2"/>
        <v>VfS/SocialMedia/20221225/premium_quality_shoes/4565</v>
      </c>
      <c r="F544" s="14" t="str">
        <f t="shared" si="3"/>
        <v>Vfs/Socialmedia/20221225/Premium_Quality_Shoes/4565</v>
      </c>
      <c r="G544" s="14" t="str">
        <f>IFERROR(__xludf.DUMMYFUNCTION("split(F544,""/"")"),"Vfs")</f>
        <v>Vfs</v>
      </c>
      <c r="H544" s="14" t="str">
        <f>IFERROR(__xludf.DUMMYFUNCTION("""COMPUTED_VALUE"""),"Socialmedia")</f>
        <v>Socialmedia</v>
      </c>
      <c r="I544" s="14">
        <f>IFERROR(__xludf.DUMMYFUNCTION("""COMPUTED_VALUE"""),2.0221225E7)</f>
        <v>20221225</v>
      </c>
      <c r="J544" s="14" t="str">
        <f>IFERROR(__xludf.DUMMYFUNCTION("""COMPUTED_VALUE"""),"Premium_Quality_Shoes")</f>
        <v>Premium_Quality_Shoes</v>
      </c>
      <c r="K544" s="14">
        <f>IFERROR(__xludf.DUMMYFUNCTION("""COMPUTED_VALUE"""),4565.0)</f>
        <v>4565</v>
      </c>
      <c r="L544" s="14" t="str">
        <f t="shared" si="4"/>
        <v>Socialmedia</v>
      </c>
      <c r="M544" s="14" t="str">
        <f t="shared" si="5"/>
        <v>VFS</v>
      </c>
    </row>
    <row r="545">
      <c r="A545" s="8" t="s">
        <v>135</v>
      </c>
      <c r="B545" s="13" t="s">
        <v>25</v>
      </c>
      <c r="C545" s="8">
        <v>10400.0</v>
      </c>
      <c r="D545" s="14" t="str">
        <f t="shared" si="1"/>
        <v> VIN/OfflINe &amp;/20221228/items_below_500/4566 </v>
      </c>
      <c r="E545" s="14" t="str">
        <f t="shared" si="2"/>
        <v>VIN/OfflINe &amp;/20221228/items_below_500/4566</v>
      </c>
      <c r="F545" s="14" t="str">
        <f t="shared" si="3"/>
        <v>Vin/Offline &amp;/20221228/Items_Below_500/4566</v>
      </c>
      <c r="G545" s="14" t="str">
        <f>IFERROR(__xludf.DUMMYFUNCTION("split(F545,""/"")"),"Vin")</f>
        <v>Vin</v>
      </c>
      <c r="H545" s="14" t="str">
        <f>IFERROR(__xludf.DUMMYFUNCTION("""COMPUTED_VALUE"""),"Offline &amp;")</f>
        <v>Offline &amp;</v>
      </c>
      <c r="I545" s="14">
        <f>IFERROR(__xludf.DUMMYFUNCTION("""COMPUTED_VALUE"""),2.0221228E7)</f>
        <v>20221228</v>
      </c>
      <c r="J545" s="14" t="str">
        <f>IFERROR(__xludf.DUMMYFUNCTION("""COMPUTED_VALUE"""),"Items_Below_500")</f>
        <v>Items_Below_500</v>
      </c>
      <c r="K545" s="14">
        <f>IFERROR(__xludf.DUMMYFUNCTION("""COMPUTED_VALUE"""),4566.0)</f>
        <v>4566</v>
      </c>
      <c r="L545" s="14" t="str">
        <f t="shared" si="4"/>
        <v>Offline</v>
      </c>
      <c r="M545" s="14" t="str">
        <f t="shared" si="5"/>
        <v>VIN</v>
      </c>
    </row>
    <row r="546">
      <c r="A546" s="8" t="s">
        <v>136</v>
      </c>
      <c r="B546" s="13" t="s">
        <v>11</v>
      </c>
      <c r="C546" s="13">
        <v>48300.0</v>
      </c>
      <c r="D546" s="14" t="str">
        <f t="shared" si="1"/>
        <v> CHQ/OnlineDisplay/20221001/premium_tshirt/5676 </v>
      </c>
      <c r="E546" s="14" t="str">
        <f t="shared" si="2"/>
        <v>CHQ/OnlineDisplay/20221001/premium_tshirt/5676</v>
      </c>
      <c r="F546" s="14" t="str">
        <f t="shared" si="3"/>
        <v>Chq/Onlinedisplay/20221001/Premium_Tshirt/5676</v>
      </c>
      <c r="G546" s="14" t="str">
        <f>IFERROR(__xludf.DUMMYFUNCTION("split(F546,""/"")"),"Chq")</f>
        <v>Chq</v>
      </c>
      <c r="H546" s="14" t="str">
        <f>IFERROR(__xludf.DUMMYFUNCTION("""COMPUTED_VALUE"""),"Onlinedisplay")</f>
        <v>Onlinedisplay</v>
      </c>
      <c r="I546" s="14">
        <f>IFERROR(__xludf.DUMMYFUNCTION("""COMPUTED_VALUE"""),2.0221001E7)</f>
        <v>20221001</v>
      </c>
      <c r="J546" s="14" t="str">
        <f>IFERROR(__xludf.DUMMYFUNCTION("""COMPUTED_VALUE"""),"Premium_Tshirt")</f>
        <v>Premium_Tshirt</v>
      </c>
      <c r="K546" s="14">
        <f>IFERROR(__xludf.DUMMYFUNCTION("""COMPUTED_VALUE"""),5676.0)</f>
        <v>5676</v>
      </c>
      <c r="L546" s="14" t="str">
        <f t="shared" si="4"/>
        <v>Onlinedisplay</v>
      </c>
      <c r="M546" s="14" t="str">
        <f t="shared" si="5"/>
        <v>CHQ</v>
      </c>
    </row>
    <row r="547">
      <c r="A547" s="8" t="s">
        <v>137</v>
      </c>
      <c r="B547" s="13" t="s">
        <v>11</v>
      </c>
      <c r="C547" s="8">
        <v>12000.0</v>
      </c>
      <c r="D547" s="14" t="str">
        <f t="shared" si="1"/>
        <v> VfS/EmailMarketing/20221004/Sales_60%/4564 </v>
      </c>
      <c r="E547" s="14" t="str">
        <f t="shared" si="2"/>
        <v>VfS/EmailMarketing/20221004/Sales_60%/4564</v>
      </c>
      <c r="F547" s="14" t="str">
        <f t="shared" si="3"/>
        <v>Vfs/Emailmarketing/20221004/Sales_60%/4564</v>
      </c>
      <c r="G547" s="14" t="str">
        <f>IFERROR(__xludf.DUMMYFUNCTION("split(F547,""/"")"),"Vfs")</f>
        <v>Vfs</v>
      </c>
      <c r="H547" s="14" t="str">
        <f>IFERROR(__xludf.DUMMYFUNCTION("""COMPUTED_VALUE"""),"Emailmarketing")</f>
        <v>Emailmarketing</v>
      </c>
      <c r="I547" s="14">
        <f>IFERROR(__xludf.DUMMYFUNCTION("""COMPUTED_VALUE"""),2.0221004E7)</f>
        <v>20221004</v>
      </c>
      <c r="J547" s="14" t="str">
        <f>IFERROR(__xludf.DUMMYFUNCTION("""COMPUTED_VALUE"""),"Sales_60%")</f>
        <v>Sales_60%</v>
      </c>
      <c r="K547" s="14">
        <f>IFERROR(__xludf.DUMMYFUNCTION("""COMPUTED_VALUE"""),4564.0)</f>
        <v>4564</v>
      </c>
      <c r="L547" s="14" t="str">
        <f t="shared" si="4"/>
        <v>Emailmarketing</v>
      </c>
      <c r="M547" s="14" t="str">
        <f t="shared" si="5"/>
        <v>VFS</v>
      </c>
    </row>
    <row r="548">
      <c r="A548" s="8" t="s">
        <v>138</v>
      </c>
      <c r="B548" s="13" t="s">
        <v>11</v>
      </c>
      <c r="C548" s="8">
        <v>11600.0</v>
      </c>
      <c r="D548" s="14" t="str">
        <f t="shared" si="1"/>
        <v> NEFT/SocialMedia/20221007/premium_quality_shoes/4565 </v>
      </c>
      <c r="E548" s="14" t="str">
        <f t="shared" si="2"/>
        <v>NEFT/SocialMedia/20221007/premium_quality_shoes/4565</v>
      </c>
      <c r="F548" s="14" t="str">
        <f t="shared" si="3"/>
        <v>Neft/Socialmedia/20221007/Premium_Quality_Shoes/4565</v>
      </c>
      <c r="G548" s="14" t="str">
        <f>IFERROR(__xludf.DUMMYFUNCTION("split(F548,""/"")"),"Neft")</f>
        <v>Neft</v>
      </c>
      <c r="H548" s="14" t="str">
        <f>IFERROR(__xludf.DUMMYFUNCTION("""COMPUTED_VALUE"""),"Socialmedia")</f>
        <v>Socialmedia</v>
      </c>
      <c r="I548" s="14">
        <f>IFERROR(__xludf.DUMMYFUNCTION("""COMPUTED_VALUE"""),2.0221007E7)</f>
        <v>20221007</v>
      </c>
      <c r="J548" s="14" t="str">
        <f>IFERROR(__xludf.DUMMYFUNCTION("""COMPUTED_VALUE"""),"Premium_Quality_Shoes")</f>
        <v>Premium_Quality_Shoes</v>
      </c>
      <c r="K548" s="14">
        <f>IFERROR(__xludf.DUMMYFUNCTION("""COMPUTED_VALUE"""),4565.0)</f>
        <v>4565</v>
      </c>
      <c r="L548" s="14" t="str">
        <f t="shared" si="4"/>
        <v>Socialmedia</v>
      </c>
      <c r="M548" s="14" t="str">
        <f t="shared" si="5"/>
        <v>NEFT</v>
      </c>
    </row>
    <row r="549">
      <c r="A549" s="8" t="s">
        <v>139</v>
      </c>
      <c r="B549" s="13" t="s">
        <v>11</v>
      </c>
      <c r="C549" s="8">
        <v>10300.0</v>
      </c>
      <c r="D549" s="14" t="str">
        <f t="shared" si="1"/>
        <v> CHQ/Offline &amp;/20221010/items_below_500/4566 </v>
      </c>
      <c r="E549" s="14" t="str">
        <f t="shared" si="2"/>
        <v>CHQ/Offline &amp;/20221010/items_below_500/4566</v>
      </c>
      <c r="F549" s="14" t="str">
        <f t="shared" si="3"/>
        <v>Chq/Offline &amp;/20221010/Items_Below_500/4566</v>
      </c>
      <c r="G549" s="14" t="str">
        <f>IFERROR(__xludf.DUMMYFUNCTION("split(F549,""/"")"),"Chq")</f>
        <v>Chq</v>
      </c>
      <c r="H549" s="14" t="str">
        <f>IFERROR(__xludf.DUMMYFUNCTION("""COMPUTED_VALUE"""),"Offline &amp;")</f>
        <v>Offline &amp;</v>
      </c>
      <c r="I549" s="14">
        <f>IFERROR(__xludf.DUMMYFUNCTION("""COMPUTED_VALUE"""),2.022101E7)</f>
        <v>20221010</v>
      </c>
      <c r="J549" s="14" t="str">
        <f>IFERROR(__xludf.DUMMYFUNCTION("""COMPUTED_VALUE"""),"Items_Below_500")</f>
        <v>Items_Below_500</v>
      </c>
      <c r="K549" s="14">
        <f>IFERROR(__xludf.DUMMYFUNCTION("""COMPUTED_VALUE"""),4566.0)</f>
        <v>4566</v>
      </c>
      <c r="L549" s="14" t="str">
        <f t="shared" si="4"/>
        <v>Offline</v>
      </c>
      <c r="M549" s="14" t="str">
        <f t="shared" si="5"/>
        <v>CHQ</v>
      </c>
    </row>
    <row r="550">
      <c r="A550" s="8" t="s">
        <v>156</v>
      </c>
      <c r="B550" s="13" t="s">
        <v>11</v>
      </c>
      <c r="C550" s="13">
        <v>124300.0</v>
      </c>
      <c r="D550" s="14" t="str">
        <f t="shared" si="1"/>
        <v> VfS/AffiliateLink/20221013/buy_one_get_one/3455 </v>
      </c>
      <c r="E550" s="14" t="str">
        <f t="shared" si="2"/>
        <v>VfS/AffiliateLink/20221013/buy_one_get_one/3455</v>
      </c>
      <c r="F550" s="14" t="str">
        <f t="shared" si="3"/>
        <v>Vfs/Affiliatelink/20221013/Buy_One_Get_One/3455</v>
      </c>
      <c r="G550" s="14" t="str">
        <f>IFERROR(__xludf.DUMMYFUNCTION("split(F550,""/"")"),"Vfs")</f>
        <v>Vfs</v>
      </c>
      <c r="H550" s="14" t="str">
        <f>IFERROR(__xludf.DUMMYFUNCTION("""COMPUTED_VALUE"""),"Affiliatelink")</f>
        <v>Affiliatelink</v>
      </c>
      <c r="I550" s="14">
        <f>IFERROR(__xludf.DUMMYFUNCTION("""COMPUTED_VALUE"""),2.0221013E7)</f>
        <v>20221013</v>
      </c>
      <c r="J550" s="14" t="str">
        <f>IFERROR(__xludf.DUMMYFUNCTION("""COMPUTED_VALUE"""),"Buy_One_Get_One")</f>
        <v>Buy_One_Get_One</v>
      </c>
      <c r="K550" s="14">
        <f>IFERROR(__xludf.DUMMYFUNCTION("""COMPUTED_VALUE"""),3455.0)</f>
        <v>3455</v>
      </c>
      <c r="L550" s="14" t="str">
        <f t="shared" si="4"/>
        <v>Affiliatelink</v>
      </c>
      <c r="M550" s="14" t="str">
        <f t="shared" si="5"/>
        <v>VFS</v>
      </c>
    </row>
    <row r="551">
      <c r="A551" s="8" t="s">
        <v>141</v>
      </c>
      <c r="B551" s="13" t="s">
        <v>11</v>
      </c>
      <c r="C551" s="13">
        <v>55600.0</v>
      </c>
      <c r="D551" s="14" t="str">
        <f t="shared" si="1"/>
        <v> VIN/SearchEngine/20221016/Jeans_under_999/5666 </v>
      </c>
      <c r="E551" s="14" t="str">
        <f t="shared" si="2"/>
        <v>VIN/SearchEngine/20221016/Jeans_under_999/5666</v>
      </c>
      <c r="F551" s="14" t="str">
        <f t="shared" si="3"/>
        <v>Vin/Searchengine/20221016/Jeans_Under_999/5666</v>
      </c>
      <c r="G551" s="14" t="str">
        <f>IFERROR(__xludf.DUMMYFUNCTION("split(F551,""/"")"),"Vin")</f>
        <v>Vin</v>
      </c>
      <c r="H551" s="14" t="str">
        <f>IFERROR(__xludf.DUMMYFUNCTION("""COMPUTED_VALUE"""),"Searchengine")</f>
        <v>Searchengine</v>
      </c>
      <c r="I551" s="14">
        <f>IFERROR(__xludf.DUMMYFUNCTION("""COMPUTED_VALUE"""),2.0221016E7)</f>
        <v>20221016</v>
      </c>
      <c r="J551" s="14" t="str">
        <f>IFERROR(__xludf.DUMMYFUNCTION("""COMPUTED_VALUE"""),"Jeans_Under_999")</f>
        <v>Jeans_Under_999</v>
      </c>
      <c r="K551" s="14">
        <f>IFERROR(__xludf.DUMMYFUNCTION("""COMPUTED_VALUE"""),5666.0)</f>
        <v>5666</v>
      </c>
      <c r="L551" s="14" t="str">
        <f t="shared" si="4"/>
        <v>Searchengine</v>
      </c>
      <c r="M551" s="14" t="str">
        <f t="shared" si="5"/>
        <v>VIN</v>
      </c>
    </row>
    <row r="552">
      <c r="A552" s="8" t="s">
        <v>142</v>
      </c>
      <c r="B552" s="13" t="s">
        <v>11</v>
      </c>
      <c r="C552" s="13">
        <v>69900.0</v>
      </c>
      <c r="D552" s="14" t="str">
        <f t="shared" si="1"/>
        <v> NEFT/OnlineDisplay/20221019/premium_tshirt/5676 </v>
      </c>
      <c r="E552" s="14" t="str">
        <f t="shared" si="2"/>
        <v>NEFT/OnlineDisplay/20221019/premium_tshirt/5676</v>
      </c>
      <c r="F552" s="14" t="str">
        <f t="shared" si="3"/>
        <v>Neft/Onlinedisplay/20221019/Premium_Tshirt/5676</v>
      </c>
      <c r="G552" s="14" t="str">
        <f>IFERROR(__xludf.DUMMYFUNCTION("split(F552,""/"")"),"Neft")</f>
        <v>Neft</v>
      </c>
      <c r="H552" s="14" t="str">
        <f>IFERROR(__xludf.DUMMYFUNCTION("""COMPUTED_VALUE"""),"Onlinedisplay")</f>
        <v>Onlinedisplay</v>
      </c>
      <c r="I552" s="14">
        <f>IFERROR(__xludf.DUMMYFUNCTION("""COMPUTED_VALUE"""),2.0221019E7)</f>
        <v>20221019</v>
      </c>
      <c r="J552" s="14" t="str">
        <f>IFERROR(__xludf.DUMMYFUNCTION("""COMPUTED_VALUE"""),"Premium_Tshirt")</f>
        <v>Premium_Tshirt</v>
      </c>
      <c r="K552" s="14">
        <f>IFERROR(__xludf.DUMMYFUNCTION("""COMPUTED_VALUE"""),5676.0)</f>
        <v>5676</v>
      </c>
      <c r="L552" s="14" t="str">
        <f t="shared" si="4"/>
        <v>Onlinedisplay</v>
      </c>
      <c r="M552" s="14" t="str">
        <f t="shared" si="5"/>
        <v>NEFT</v>
      </c>
    </row>
    <row r="553">
      <c r="A553" s="8" t="s">
        <v>143</v>
      </c>
      <c r="B553" s="13" t="s">
        <v>11</v>
      </c>
      <c r="C553" s="13">
        <v>59000.0</v>
      </c>
      <c r="D553" s="14" t="str">
        <f t="shared" si="1"/>
        <v> CHQ/EmailMarketing &amp;/20221022/Sales_60%/4564 </v>
      </c>
      <c r="E553" s="14" t="str">
        <f t="shared" si="2"/>
        <v>CHQ/EmailMarketing &amp;/20221022/Sales_60%/4564</v>
      </c>
      <c r="F553" s="14" t="str">
        <f t="shared" si="3"/>
        <v>Chq/Emailmarketing &amp;/20221022/Sales_60%/4564</v>
      </c>
      <c r="G553" s="14" t="str">
        <f>IFERROR(__xludf.DUMMYFUNCTION("split(F553,""/"")"),"Chq")</f>
        <v>Chq</v>
      </c>
      <c r="H553" s="14" t="str">
        <f>IFERROR(__xludf.DUMMYFUNCTION("""COMPUTED_VALUE"""),"Emailmarketing &amp;")</f>
        <v>Emailmarketing &amp;</v>
      </c>
      <c r="I553" s="14">
        <f>IFERROR(__xludf.DUMMYFUNCTION("""COMPUTED_VALUE"""),2.0221022E7)</f>
        <v>20221022</v>
      </c>
      <c r="J553" s="14" t="str">
        <f>IFERROR(__xludf.DUMMYFUNCTION("""COMPUTED_VALUE"""),"Sales_60%")</f>
        <v>Sales_60%</v>
      </c>
      <c r="K553" s="14">
        <f>IFERROR(__xludf.DUMMYFUNCTION("""COMPUTED_VALUE"""),4564.0)</f>
        <v>4564</v>
      </c>
      <c r="L553" s="14" t="str">
        <f t="shared" si="4"/>
        <v>Emailmarketing</v>
      </c>
      <c r="M553" s="14" t="str">
        <f t="shared" si="5"/>
        <v>CHQ</v>
      </c>
    </row>
    <row r="554">
      <c r="A554" s="8" t="s">
        <v>144</v>
      </c>
      <c r="B554" s="13" t="s">
        <v>11</v>
      </c>
      <c r="C554" s="13">
        <v>79400.0</v>
      </c>
      <c r="D554" s="14" t="str">
        <f t="shared" si="1"/>
        <v> VfS/SocialMedia/20221025/premium_quality_shoes/4565 </v>
      </c>
      <c r="E554" s="14" t="str">
        <f t="shared" si="2"/>
        <v>VfS/SocialMedia/20221025/premium_quality_shoes/4565</v>
      </c>
      <c r="F554" s="14" t="str">
        <f t="shared" si="3"/>
        <v>Vfs/Socialmedia/20221025/Premium_Quality_Shoes/4565</v>
      </c>
      <c r="G554" s="14" t="str">
        <f>IFERROR(__xludf.DUMMYFUNCTION("split(F554,""/"")"),"Vfs")</f>
        <v>Vfs</v>
      </c>
      <c r="H554" s="14" t="str">
        <f>IFERROR(__xludf.DUMMYFUNCTION("""COMPUTED_VALUE"""),"Socialmedia")</f>
        <v>Socialmedia</v>
      </c>
      <c r="I554" s="14">
        <f>IFERROR(__xludf.DUMMYFUNCTION("""COMPUTED_VALUE"""),2.0221025E7)</f>
        <v>20221025</v>
      </c>
      <c r="J554" s="14" t="str">
        <f>IFERROR(__xludf.DUMMYFUNCTION("""COMPUTED_VALUE"""),"Premium_Quality_Shoes")</f>
        <v>Premium_Quality_Shoes</v>
      </c>
      <c r="K554" s="14">
        <f>IFERROR(__xludf.DUMMYFUNCTION("""COMPUTED_VALUE"""),4565.0)</f>
        <v>4565</v>
      </c>
      <c r="L554" s="14" t="str">
        <f t="shared" si="4"/>
        <v>Socialmedia</v>
      </c>
      <c r="M554" s="14" t="str">
        <f t="shared" si="5"/>
        <v>VFS</v>
      </c>
    </row>
    <row r="555">
      <c r="A555" s="8" t="s">
        <v>145</v>
      </c>
      <c r="B555" s="13" t="s">
        <v>11</v>
      </c>
      <c r="C555" s="8">
        <v>11000.0</v>
      </c>
      <c r="D555" s="14" t="str">
        <f t="shared" si="1"/>
        <v> VIN/OfflINe &amp;/20221028/items_below_500/4566 </v>
      </c>
      <c r="E555" s="14" t="str">
        <f t="shared" si="2"/>
        <v>VIN/OfflINe &amp;/20221028/items_below_500/4566</v>
      </c>
      <c r="F555" s="14" t="str">
        <f t="shared" si="3"/>
        <v>Vin/Offline &amp;/20221028/Items_Below_500/4566</v>
      </c>
      <c r="G555" s="14" t="str">
        <f>IFERROR(__xludf.DUMMYFUNCTION("split(F555,""/"")"),"Vin")</f>
        <v>Vin</v>
      </c>
      <c r="H555" s="14" t="str">
        <f>IFERROR(__xludf.DUMMYFUNCTION("""COMPUTED_VALUE"""),"Offline &amp;")</f>
        <v>Offline &amp;</v>
      </c>
      <c r="I555" s="14">
        <f>IFERROR(__xludf.DUMMYFUNCTION("""COMPUTED_VALUE"""),2.0221028E7)</f>
        <v>20221028</v>
      </c>
      <c r="J555" s="14" t="str">
        <f>IFERROR(__xludf.DUMMYFUNCTION("""COMPUTED_VALUE"""),"Items_Below_500")</f>
        <v>Items_Below_500</v>
      </c>
      <c r="K555" s="14">
        <f>IFERROR(__xludf.DUMMYFUNCTION("""COMPUTED_VALUE"""),4566.0)</f>
        <v>4566</v>
      </c>
      <c r="L555" s="14" t="str">
        <f t="shared" si="4"/>
        <v>Offline</v>
      </c>
      <c r="M555" s="14" t="str">
        <f t="shared" si="5"/>
        <v>VIN</v>
      </c>
    </row>
    <row r="556">
      <c r="A556" s="8" t="s">
        <v>146</v>
      </c>
      <c r="B556" s="13" t="s">
        <v>24</v>
      </c>
      <c r="C556" s="13">
        <v>65400.0</v>
      </c>
      <c r="D556" s="14" t="str">
        <f t="shared" si="1"/>
        <v> CHQ/OnlineDisplay/20221101/premium_tshirt/5676 </v>
      </c>
      <c r="E556" s="14" t="str">
        <f t="shared" si="2"/>
        <v>CHQ/OnlineDisplay/20221101/premium_tshirt/5676</v>
      </c>
      <c r="F556" s="14" t="str">
        <f t="shared" si="3"/>
        <v>Chq/Onlinedisplay/20221101/Premium_Tshirt/5676</v>
      </c>
      <c r="G556" s="14" t="str">
        <f>IFERROR(__xludf.DUMMYFUNCTION("split(F556,""/"")"),"Chq")</f>
        <v>Chq</v>
      </c>
      <c r="H556" s="14" t="str">
        <f>IFERROR(__xludf.DUMMYFUNCTION("""COMPUTED_VALUE"""),"Onlinedisplay")</f>
        <v>Onlinedisplay</v>
      </c>
      <c r="I556" s="14">
        <f>IFERROR(__xludf.DUMMYFUNCTION("""COMPUTED_VALUE"""),2.0221101E7)</f>
        <v>20221101</v>
      </c>
      <c r="J556" s="14" t="str">
        <f>IFERROR(__xludf.DUMMYFUNCTION("""COMPUTED_VALUE"""),"Premium_Tshirt")</f>
        <v>Premium_Tshirt</v>
      </c>
      <c r="K556" s="14">
        <f>IFERROR(__xludf.DUMMYFUNCTION("""COMPUTED_VALUE"""),5676.0)</f>
        <v>5676</v>
      </c>
      <c r="L556" s="14" t="str">
        <f t="shared" si="4"/>
        <v>Onlinedisplay</v>
      </c>
      <c r="M556" s="14" t="str">
        <f t="shared" si="5"/>
        <v>CHQ</v>
      </c>
    </row>
    <row r="557">
      <c r="A557" s="8" t="s">
        <v>147</v>
      </c>
      <c r="B557" s="13" t="s">
        <v>24</v>
      </c>
      <c r="C557" s="8">
        <v>10340.0</v>
      </c>
      <c r="D557" s="14" t="str">
        <f t="shared" si="1"/>
        <v> VfS/EmailMarketing/20221104/Sales_60%/4564 </v>
      </c>
      <c r="E557" s="14" t="str">
        <f t="shared" si="2"/>
        <v>VfS/EmailMarketing/20221104/Sales_60%/4564</v>
      </c>
      <c r="F557" s="14" t="str">
        <f t="shared" si="3"/>
        <v>Vfs/Emailmarketing/20221104/Sales_60%/4564</v>
      </c>
      <c r="G557" s="14" t="str">
        <f>IFERROR(__xludf.DUMMYFUNCTION("split(F557,""/"")"),"Vfs")</f>
        <v>Vfs</v>
      </c>
      <c r="H557" s="14" t="str">
        <f>IFERROR(__xludf.DUMMYFUNCTION("""COMPUTED_VALUE"""),"Emailmarketing")</f>
        <v>Emailmarketing</v>
      </c>
      <c r="I557" s="14">
        <f>IFERROR(__xludf.DUMMYFUNCTION("""COMPUTED_VALUE"""),2.0221104E7)</f>
        <v>20221104</v>
      </c>
      <c r="J557" s="14" t="str">
        <f>IFERROR(__xludf.DUMMYFUNCTION("""COMPUTED_VALUE"""),"Sales_60%")</f>
        <v>Sales_60%</v>
      </c>
      <c r="K557" s="14">
        <f>IFERROR(__xludf.DUMMYFUNCTION("""COMPUTED_VALUE"""),4564.0)</f>
        <v>4564</v>
      </c>
      <c r="L557" s="14" t="str">
        <f t="shared" si="4"/>
        <v>Emailmarketing</v>
      </c>
      <c r="M557" s="14" t="str">
        <f t="shared" si="5"/>
        <v>VFS</v>
      </c>
    </row>
    <row r="558">
      <c r="A558" s="8" t="s">
        <v>148</v>
      </c>
      <c r="B558" s="13" t="s">
        <v>24</v>
      </c>
      <c r="C558" s="13">
        <v>113800.0</v>
      </c>
      <c r="D558" s="14" t="str">
        <f t="shared" si="1"/>
        <v> NEFT/SocialMedia/20221107/premium_quality_shoes/4565 </v>
      </c>
      <c r="E558" s="14" t="str">
        <f t="shared" si="2"/>
        <v>NEFT/SocialMedia/20221107/premium_quality_shoes/4565</v>
      </c>
      <c r="F558" s="14" t="str">
        <f t="shared" si="3"/>
        <v>Neft/Socialmedia/20221107/Premium_Quality_Shoes/4565</v>
      </c>
      <c r="G558" s="14" t="str">
        <f>IFERROR(__xludf.DUMMYFUNCTION("split(F558,""/"")"),"Neft")</f>
        <v>Neft</v>
      </c>
      <c r="H558" s="14" t="str">
        <f>IFERROR(__xludf.DUMMYFUNCTION("""COMPUTED_VALUE"""),"Socialmedia")</f>
        <v>Socialmedia</v>
      </c>
      <c r="I558" s="14">
        <f>IFERROR(__xludf.DUMMYFUNCTION("""COMPUTED_VALUE"""),2.0221107E7)</f>
        <v>20221107</v>
      </c>
      <c r="J558" s="14" t="str">
        <f>IFERROR(__xludf.DUMMYFUNCTION("""COMPUTED_VALUE"""),"Premium_Quality_Shoes")</f>
        <v>Premium_Quality_Shoes</v>
      </c>
      <c r="K558" s="14">
        <f>IFERROR(__xludf.DUMMYFUNCTION("""COMPUTED_VALUE"""),4565.0)</f>
        <v>4565</v>
      </c>
      <c r="L558" s="14" t="str">
        <f t="shared" si="4"/>
        <v>Socialmedia</v>
      </c>
      <c r="M558" s="14" t="str">
        <f t="shared" si="5"/>
        <v>NEFT</v>
      </c>
    </row>
    <row r="559">
      <c r="A559" s="8" t="s">
        <v>149</v>
      </c>
      <c r="B559" s="13" t="s">
        <v>24</v>
      </c>
      <c r="C559" s="13">
        <v>65900.0</v>
      </c>
      <c r="D559" s="14" t="str">
        <f t="shared" si="1"/>
        <v> CHQ/Offline &amp;/20221110/items_below_500/4566 </v>
      </c>
      <c r="E559" s="14" t="str">
        <f t="shared" si="2"/>
        <v>CHQ/Offline &amp;/20221110/items_below_500/4566</v>
      </c>
      <c r="F559" s="14" t="str">
        <f t="shared" si="3"/>
        <v>Chq/Offline &amp;/20221110/Items_Below_500/4566</v>
      </c>
      <c r="G559" s="14" t="str">
        <f>IFERROR(__xludf.DUMMYFUNCTION("split(F559,""/"")"),"Chq")</f>
        <v>Chq</v>
      </c>
      <c r="H559" s="14" t="str">
        <f>IFERROR(__xludf.DUMMYFUNCTION("""COMPUTED_VALUE"""),"Offline &amp;")</f>
        <v>Offline &amp;</v>
      </c>
      <c r="I559" s="14">
        <f>IFERROR(__xludf.DUMMYFUNCTION("""COMPUTED_VALUE"""),2.022111E7)</f>
        <v>20221110</v>
      </c>
      <c r="J559" s="14" t="str">
        <f>IFERROR(__xludf.DUMMYFUNCTION("""COMPUTED_VALUE"""),"Items_Below_500")</f>
        <v>Items_Below_500</v>
      </c>
      <c r="K559" s="14">
        <f>IFERROR(__xludf.DUMMYFUNCTION("""COMPUTED_VALUE"""),4566.0)</f>
        <v>4566</v>
      </c>
      <c r="L559" s="14" t="str">
        <f t="shared" si="4"/>
        <v>Offline</v>
      </c>
      <c r="M559" s="14" t="str">
        <f t="shared" si="5"/>
        <v>CHQ</v>
      </c>
    </row>
    <row r="560">
      <c r="A560" s="8" t="s">
        <v>150</v>
      </c>
      <c r="B560" s="13" t="s">
        <v>24</v>
      </c>
      <c r="C560" s="8">
        <v>11280.0</v>
      </c>
      <c r="D560" s="14" t="str">
        <f t="shared" si="1"/>
        <v> VfS/AffiliateLink/20221113/buy_one_get_one/3455 </v>
      </c>
      <c r="E560" s="14" t="str">
        <f t="shared" si="2"/>
        <v>VfS/AffiliateLink/20221113/buy_one_get_one/3455</v>
      </c>
      <c r="F560" s="14" t="str">
        <f t="shared" si="3"/>
        <v>Vfs/Affiliatelink/20221113/Buy_One_Get_One/3455</v>
      </c>
      <c r="G560" s="14" t="str">
        <f>IFERROR(__xludf.DUMMYFUNCTION("split(F560,""/"")"),"Vfs")</f>
        <v>Vfs</v>
      </c>
      <c r="H560" s="14" t="str">
        <f>IFERROR(__xludf.DUMMYFUNCTION("""COMPUTED_VALUE"""),"Affiliatelink")</f>
        <v>Affiliatelink</v>
      </c>
      <c r="I560" s="14">
        <f>IFERROR(__xludf.DUMMYFUNCTION("""COMPUTED_VALUE"""),2.0221113E7)</f>
        <v>20221113</v>
      </c>
      <c r="J560" s="14" t="str">
        <f>IFERROR(__xludf.DUMMYFUNCTION("""COMPUTED_VALUE"""),"Buy_One_Get_One")</f>
        <v>Buy_One_Get_One</v>
      </c>
      <c r="K560" s="14">
        <f>IFERROR(__xludf.DUMMYFUNCTION("""COMPUTED_VALUE"""),3455.0)</f>
        <v>3455</v>
      </c>
      <c r="L560" s="14" t="str">
        <f t="shared" si="4"/>
        <v>Affiliatelink</v>
      </c>
      <c r="M560" s="14" t="str">
        <f t="shared" si="5"/>
        <v>VFS</v>
      </c>
    </row>
    <row r="561">
      <c r="A561" s="8" t="s">
        <v>151</v>
      </c>
      <c r="B561" s="13" t="s">
        <v>24</v>
      </c>
      <c r="C561" s="13">
        <v>80800.0</v>
      </c>
      <c r="D561" s="14" t="str">
        <f t="shared" si="1"/>
        <v> VIN/SearchEngine/20221116/Jeans_under_999/5666 </v>
      </c>
      <c r="E561" s="14" t="str">
        <f t="shared" si="2"/>
        <v>VIN/SearchEngine/20221116/Jeans_under_999/5666</v>
      </c>
      <c r="F561" s="14" t="str">
        <f t="shared" si="3"/>
        <v>Vin/Searchengine/20221116/Jeans_Under_999/5666</v>
      </c>
      <c r="G561" s="14" t="str">
        <f>IFERROR(__xludf.DUMMYFUNCTION("split(F561,""/"")"),"Vin")</f>
        <v>Vin</v>
      </c>
      <c r="H561" s="14" t="str">
        <f>IFERROR(__xludf.DUMMYFUNCTION("""COMPUTED_VALUE"""),"Searchengine")</f>
        <v>Searchengine</v>
      </c>
      <c r="I561" s="14">
        <f>IFERROR(__xludf.DUMMYFUNCTION("""COMPUTED_VALUE"""),2.0221116E7)</f>
        <v>20221116</v>
      </c>
      <c r="J561" s="14" t="str">
        <f>IFERROR(__xludf.DUMMYFUNCTION("""COMPUTED_VALUE"""),"Jeans_Under_999")</f>
        <v>Jeans_Under_999</v>
      </c>
      <c r="K561" s="14">
        <f>IFERROR(__xludf.DUMMYFUNCTION("""COMPUTED_VALUE"""),5666.0)</f>
        <v>5666</v>
      </c>
      <c r="L561" s="14" t="str">
        <f t="shared" si="4"/>
        <v>Searchengine</v>
      </c>
      <c r="M561" s="14" t="str">
        <f t="shared" si="5"/>
        <v>VIN</v>
      </c>
    </row>
    <row r="562">
      <c r="A562" s="8" t="s">
        <v>152</v>
      </c>
      <c r="B562" s="13" t="s">
        <v>24</v>
      </c>
      <c r="C562" s="13">
        <v>42400.0</v>
      </c>
      <c r="D562" s="14" t="str">
        <f t="shared" si="1"/>
        <v> NEFT/OnlineDisplay/20221119/premium_tshirt/5676 </v>
      </c>
      <c r="E562" s="14" t="str">
        <f t="shared" si="2"/>
        <v>NEFT/OnlineDisplay/20221119/premium_tshirt/5676</v>
      </c>
      <c r="F562" s="14" t="str">
        <f t="shared" si="3"/>
        <v>Neft/Onlinedisplay/20221119/Premium_Tshirt/5676</v>
      </c>
      <c r="G562" s="14" t="str">
        <f>IFERROR(__xludf.DUMMYFUNCTION("split(F562,""/"")"),"Neft")</f>
        <v>Neft</v>
      </c>
      <c r="H562" s="14" t="str">
        <f>IFERROR(__xludf.DUMMYFUNCTION("""COMPUTED_VALUE"""),"Onlinedisplay")</f>
        <v>Onlinedisplay</v>
      </c>
      <c r="I562" s="14">
        <f>IFERROR(__xludf.DUMMYFUNCTION("""COMPUTED_VALUE"""),2.0221119E7)</f>
        <v>20221119</v>
      </c>
      <c r="J562" s="14" t="str">
        <f>IFERROR(__xludf.DUMMYFUNCTION("""COMPUTED_VALUE"""),"Premium_Tshirt")</f>
        <v>Premium_Tshirt</v>
      </c>
      <c r="K562" s="14">
        <f>IFERROR(__xludf.DUMMYFUNCTION("""COMPUTED_VALUE"""),5676.0)</f>
        <v>5676</v>
      </c>
      <c r="L562" s="14" t="str">
        <f t="shared" si="4"/>
        <v>Onlinedisplay</v>
      </c>
      <c r="M562" s="14" t="str">
        <f t="shared" si="5"/>
        <v>NEFT</v>
      </c>
    </row>
    <row r="563">
      <c r="A563" s="8" t="s">
        <v>153</v>
      </c>
      <c r="B563" s="13" t="s">
        <v>24</v>
      </c>
      <c r="C563" s="13">
        <v>85500.0</v>
      </c>
      <c r="D563" s="14" t="str">
        <f t="shared" si="1"/>
        <v> CHQ/EmailMarketing &amp;/20221122/Sales_60%/4564 </v>
      </c>
      <c r="E563" s="14" t="str">
        <f t="shared" si="2"/>
        <v>CHQ/EmailMarketing &amp;/20221122/Sales_60%/4564</v>
      </c>
      <c r="F563" s="14" t="str">
        <f t="shared" si="3"/>
        <v>Chq/Emailmarketing &amp;/20221122/Sales_60%/4564</v>
      </c>
      <c r="G563" s="14" t="str">
        <f>IFERROR(__xludf.DUMMYFUNCTION("split(F563,""/"")"),"Chq")</f>
        <v>Chq</v>
      </c>
      <c r="H563" s="14" t="str">
        <f>IFERROR(__xludf.DUMMYFUNCTION("""COMPUTED_VALUE"""),"Emailmarketing &amp;")</f>
        <v>Emailmarketing &amp;</v>
      </c>
      <c r="I563" s="14">
        <f>IFERROR(__xludf.DUMMYFUNCTION("""COMPUTED_VALUE"""),2.0221122E7)</f>
        <v>20221122</v>
      </c>
      <c r="J563" s="14" t="str">
        <f>IFERROR(__xludf.DUMMYFUNCTION("""COMPUTED_VALUE"""),"Sales_60%")</f>
        <v>Sales_60%</v>
      </c>
      <c r="K563" s="14">
        <f>IFERROR(__xludf.DUMMYFUNCTION("""COMPUTED_VALUE"""),4564.0)</f>
        <v>4564</v>
      </c>
      <c r="L563" s="14" t="str">
        <f t="shared" si="4"/>
        <v>Emailmarketing</v>
      </c>
      <c r="M563" s="14" t="str">
        <f t="shared" si="5"/>
        <v>CHQ</v>
      </c>
    </row>
    <row r="564">
      <c r="A564" s="8" t="s">
        <v>154</v>
      </c>
      <c r="B564" s="13" t="s">
        <v>24</v>
      </c>
      <c r="C564" s="13">
        <v>86900.0</v>
      </c>
      <c r="D564" s="14" t="str">
        <f t="shared" si="1"/>
        <v> VfS/SocialMedia/20221125/premium_quality_shoes/4565 </v>
      </c>
      <c r="E564" s="14" t="str">
        <f t="shared" si="2"/>
        <v>VfS/SocialMedia/20221125/premium_quality_shoes/4565</v>
      </c>
      <c r="F564" s="14" t="str">
        <f t="shared" si="3"/>
        <v>Vfs/Socialmedia/20221125/Premium_Quality_Shoes/4565</v>
      </c>
      <c r="G564" s="14" t="str">
        <f>IFERROR(__xludf.DUMMYFUNCTION("split(F564,""/"")"),"Vfs")</f>
        <v>Vfs</v>
      </c>
      <c r="H564" s="14" t="str">
        <f>IFERROR(__xludf.DUMMYFUNCTION("""COMPUTED_VALUE"""),"Socialmedia")</f>
        <v>Socialmedia</v>
      </c>
      <c r="I564" s="14">
        <f>IFERROR(__xludf.DUMMYFUNCTION("""COMPUTED_VALUE"""),2.0221125E7)</f>
        <v>20221125</v>
      </c>
      <c r="J564" s="14" t="str">
        <f>IFERROR(__xludf.DUMMYFUNCTION("""COMPUTED_VALUE"""),"Premium_Quality_Shoes")</f>
        <v>Premium_Quality_Shoes</v>
      </c>
      <c r="K564" s="14">
        <f>IFERROR(__xludf.DUMMYFUNCTION("""COMPUTED_VALUE"""),4565.0)</f>
        <v>4565</v>
      </c>
      <c r="L564" s="14" t="str">
        <f t="shared" si="4"/>
        <v>Socialmedia</v>
      </c>
      <c r="M564" s="14" t="str">
        <f t="shared" si="5"/>
        <v>VFS</v>
      </c>
    </row>
    <row r="565">
      <c r="A565" s="8" t="s">
        <v>155</v>
      </c>
      <c r="B565" s="13" t="s">
        <v>24</v>
      </c>
      <c r="C565" s="8">
        <v>11560.0</v>
      </c>
      <c r="D565" s="14" t="str">
        <f t="shared" si="1"/>
        <v> VIN/OfflINe &amp;/20221128/items_below_500/4566 </v>
      </c>
      <c r="E565" s="14" t="str">
        <f t="shared" si="2"/>
        <v>VIN/OfflINe &amp;/20221128/items_below_500/4566</v>
      </c>
      <c r="F565" s="14" t="str">
        <f t="shared" si="3"/>
        <v>Vin/Offline &amp;/20221128/Items_Below_500/4566</v>
      </c>
      <c r="G565" s="14" t="str">
        <f>IFERROR(__xludf.DUMMYFUNCTION("split(F565,""/"")"),"Vin")</f>
        <v>Vin</v>
      </c>
      <c r="H565" s="14" t="str">
        <f>IFERROR(__xludf.DUMMYFUNCTION("""COMPUTED_VALUE"""),"Offline &amp;")</f>
        <v>Offline &amp;</v>
      </c>
      <c r="I565" s="14">
        <f>IFERROR(__xludf.DUMMYFUNCTION("""COMPUTED_VALUE"""),2.0221128E7)</f>
        <v>20221128</v>
      </c>
      <c r="J565" s="14" t="str">
        <f>IFERROR(__xludf.DUMMYFUNCTION("""COMPUTED_VALUE"""),"Items_Below_500")</f>
        <v>Items_Below_500</v>
      </c>
      <c r="K565" s="14">
        <f>IFERROR(__xludf.DUMMYFUNCTION("""COMPUTED_VALUE"""),4566.0)</f>
        <v>4566</v>
      </c>
      <c r="L565" s="14" t="str">
        <f t="shared" si="4"/>
        <v>Offline</v>
      </c>
      <c r="M565" s="14" t="str">
        <f t="shared" si="5"/>
        <v>VIN</v>
      </c>
    </row>
    <row r="566">
      <c r="A566" s="8" t="s">
        <v>126</v>
      </c>
      <c r="B566" s="13" t="s">
        <v>25</v>
      </c>
      <c r="C566" s="13">
        <v>83300.0</v>
      </c>
      <c r="D566" s="14" t="str">
        <f t="shared" si="1"/>
        <v> CHQ/OnlineDisplay/20221201/premium_tshirt/5676 </v>
      </c>
      <c r="E566" s="14" t="str">
        <f t="shared" si="2"/>
        <v>CHQ/OnlineDisplay/20221201/premium_tshirt/5676</v>
      </c>
      <c r="F566" s="14" t="str">
        <f t="shared" si="3"/>
        <v>Chq/Onlinedisplay/20221201/Premium_Tshirt/5676</v>
      </c>
      <c r="G566" s="14" t="str">
        <f>IFERROR(__xludf.DUMMYFUNCTION("split(F566,""/"")"),"Chq")</f>
        <v>Chq</v>
      </c>
      <c r="H566" s="14" t="str">
        <f>IFERROR(__xludf.DUMMYFUNCTION("""COMPUTED_VALUE"""),"Onlinedisplay")</f>
        <v>Onlinedisplay</v>
      </c>
      <c r="I566" s="14">
        <f>IFERROR(__xludf.DUMMYFUNCTION("""COMPUTED_VALUE"""),2.0221201E7)</f>
        <v>20221201</v>
      </c>
      <c r="J566" s="14" t="str">
        <f>IFERROR(__xludf.DUMMYFUNCTION("""COMPUTED_VALUE"""),"Premium_Tshirt")</f>
        <v>Premium_Tshirt</v>
      </c>
      <c r="K566" s="14">
        <f>IFERROR(__xludf.DUMMYFUNCTION("""COMPUTED_VALUE"""),5676.0)</f>
        <v>5676</v>
      </c>
      <c r="L566" s="14" t="str">
        <f t="shared" si="4"/>
        <v>Onlinedisplay</v>
      </c>
      <c r="M566" s="14" t="str">
        <f t="shared" si="5"/>
        <v>CHQ</v>
      </c>
    </row>
    <row r="567">
      <c r="A567" s="8" t="s">
        <v>127</v>
      </c>
      <c r="B567" s="13" t="s">
        <v>25</v>
      </c>
      <c r="C567" s="8">
        <v>18000.0</v>
      </c>
      <c r="D567" s="14" t="str">
        <f t="shared" si="1"/>
        <v> VfS/EmailMarketing/20221204/Sales_60%/4564 </v>
      </c>
      <c r="E567" s="14" t="str">
        <f t="shared" si="2"/>
        <v>VfS/EmailMarketing/20221204/Sales_60%/4564</v>
      </c>
      <c r="F567" s="14" t="str">
        <f t="shared" si="3"/>
        <v>Vfs/Emailmarketing/20221204/Sales_60%/4564</v>
      </c>
      <c r="G567" s="14" t="str">
        <f>IFERROR(__xludf.DUMMYFUNCTION("split(F567,""/"")"),"Vfs")</f>
        <v>Vfs</v>
      </c>
      <c r="H567" s="14" t="str">
        <f>IFERROR(__xludf.DUMMYFUNCTION("""COMPUTED_VALUE"""),"Emailmarketing")</f>
        <v>Emailmarketing</v>
      </c>
      <c r="I567" s="14">
        <f>IFERROR(__xludf.DUMMYFUNCTION("""COMPUTED_VALUE"""),2.0221204E7)</f>
        <v>20221204</v>
      </c>
      <c r="J567" s="14" t="str">
        <f>IFERROR(__xludf.DUMMYFUNCTION("""COMPUTED_VALUE"""),"Sales_60%")</f>
        <v>Sales_60%</v>
      </c>
      <c r="K567" s="14">
        <f>IFERROR(__xludf.DUMMYFUNCTION("""COMPUTED_VALUE"""),4564.0)</f>
        <v>4564</v>
      </c>
      <c r="L567" s="14" t="str">
        <f t="shared" si="4"/>
        <v>Emailmarketing</v>
      </c>
      <c r="M567" s="14" t="str">
        <f t="shared" si="5"/>
        <v>VFS</v>
      </c>
    </row>
    <row r="568">
      <c r="A568" s="8" t="s">
        <v>128</v>
      </c>
      <c r="B568" s="13" t="s">
        <v>25</v>
      </c>
      <c r="C568" s="8">
        <v>14400.0</v>
      </c>
      <c r="D568" s="14" t="str">
        <f t="shared" si="1"/>
        <v> NEFT/SocialMedia/20221207/premium_quality_shoes/4565 </v>
      </c>
      <c r="E568" s="14" t="str">
        <f t="shared" si="2"/>
        <v>NEFT/SocialMedia/20221207/premium_quality_shoes/4565</v>
      </c>
      <c r="F568" s="14" t="str">
        <f t="shared" si="3"/>
        <v>Neft/Socialmedia/20221207/Premium_Quality_Shoes/4565</v>
      </c>
      <c r="G568" s="14" t="str">
        <f>IFERROR(__xludf.DUMMYFUNCTION("split(F568,""/"")"),"Neft")</f>
        <v>Neft</v>
      </c>
      <c r="H568" s="14" t="str">
        <f>IFERROR(__xludf.DUMMYFUNCTION("""COMPUTED_VALUE"""),"Socialmedia")</f>
        <v>Socialmedia</v>
      </c>
      <c r="I568" s="14">
        <f>IFERROR(__xludf.DUMMYFUNCTION("""COMPUTED_VALUE"""),2.0221207E7)</f>
        <v>20221207</v>
      </c>
      <c r="J568" s="14" t="str">
        <f>IFERROR(__xludf.DUMMYFUNCTION("""COMPUTED_VALUE"""),"Premium_Quality_Shoes")</f>
        <v>Premium_Quality_Shoes</v>
      </c>
      <c r="K568" s="14">
        <f>IFERROR(__xludf.DUMMYFUNCTION("""COMPUTED_VALUE"""),4565.0)</f>
        <v>4565</v>
      </c>
      <c r="L568" s="14" t="str">
        <f t="shared" si="4"/>
        <v>Socialmedia</v>
      </c>
      <c r="M568" s="14" t="str">
        <f t="shared" si="5"/>
        <v>NEFT</v>
      </c>
    </row>
    <row r="569">
      <c r="A569" s="8" t="s">
        <v>129</v>
      </c>
      <c r="B569" s="13" t="s">
        <v>25</v>
      </c>
      <c r="C569" s="13">
        <v>49500.0</v>
      </c>
      <c r="D569" s="14" t="str">
        <f t="shared" si="1"/>
        <v> CHQ/Offline &amp;/20221210/items_below_500/4566 </v>
      </c>
      <c r="E569" s="14" t="str">
        <f t="shared" si="2"/>
        <v>CHQ/Offline &amp;/20221210/items_below_500/4566</v>
      </c>
      <c r="F569" s="14" t="str">
        <f t="shared" si="3"/>
        <v>Chq/Offline &amp;/20221210/Items_Below_500/4566</v>
      </c>
      <c r="G569" s="14" t="str">
        <f>IFERROR(__xludf.DUMMYFUNCTION("split(F569,""/"")"),"Chq")</f>
        <v>Chq</v>
      </c>
      <c r="H569" s="14" t="str">
        <f>IFERROR(__xludf.DUMMYFUNCTION("""COMPUTED_VALUE"""),"Offline &amp;")</f>
        <v>Offline &amp;</v>
      </c>
      <c r="I569" s="14">
        <f>IFERROR(__xludf.DUMMYFUNCTION("""COMPUTED_VALUE"""),2.022121E7)</f>
        <v>20221210</v>
      </c>
      <c r="J569" s="14" t="str">
        <f>IFERROR(__xludf.DUMMYFUNCTION("""COMPUTED_VALUE"""),"Items_Below_500")</f>
        <v>Items_Below_500</v>
      </c>
      <c r="K569" s="14">
        <f>IFERROR(__xludf.DUMMYFUNCTION("""COMPUTED_VALUE"""),4566.0)</f>
        <v>4566</v>
      </c>
      <c r="L569" s="14" t="str">
        <f t="shared" si="4"/>
        <v>Offline</v>
      </c>
      <c r="M569" s="14" t="str">
        <f t="shared" si="5"/>
        <v>CHQ</v>
      </c>
    </row>
    <row r="570">
      <c r="A570" s="8" t="s">
        <v>130</v>
      </c>
      <c r="B570" s="13" t="s">
        <v>25</v>
      </c>
      <c r="C570" s="13">
        <v>52400.0</v>
      </c>
      <c r="D570" s="14" t="str">
        <f t="shared" si="1"/>
        <v> VfS/AffiliateLink/20221213/buy_one_get_one/3455 </v>
      </c>
      <c r="E570" s="14" t="str">
        <f t="shared" si="2"/>
        <v>VfS/AffiliateLink/20221213/buy_one_get_one/3455</v>
      </c>
      <c r="F570" s="14" t="str">
        <f t="shared" si="3"/>
        <v>Vfs/Affiliatelink/20221213/Buy_One_Get_One/3455</v>
      </c>
      <c r="G570" s="14" t="str">
        <f>IFERROR(__xludf.DUMMYFUNCTION("split(F570,""/"")"),"Vfs")</f>
        <v>Vfs</v>
      </c>
      <c r="H570" s="14" t="str">
        <f>IFERROR(__xludf.DUMMYFUNCTION("""COMPUTED_VALUE"""),"Affiliatelink")</f>
        <v>Affiliatelink</v>
      </c>
      <c r="I570" s="14">
        <f>IFERROR(__xludf.DUMMYFUNCTION("""COMPUTED_VALUE"""),2.0221213E7)</f>
        <v>20221213</v>
      </c>
      <c r="J570" s="14" t="str">
        <f>IFERROR(__xludf.DUMMYFUNCTION("""COMPUTED_VALUE"""),"Buy_One_Get_One")</f>
        <v>Buy_One_Get_One</v>
      </c>
      <c r="K570" s="14">
        <f>IFERROR(__xludf.DUMMYFUNCTION("""COMPUTED_VALUE"""),3455.0)</f>
        <v>3455</v>
      </c>
      <c r="L570" s="14" t="str">
        <f t="shared" si="4"/>
        <v>Affiliatelink</v>
      </c>
      <c r="M570" s="14" t="str">
        <f t="shared" si="5"/>
        <v>VFS</v>
      </c>
    </row>
    <row r="571">
      <c r="A571" s="8" t="s">
        <v>131</v>
      </c>
      <c r="B571" s="13" t="s">
        <v>25</v>
      </c>
      <c r="C571" s="13">
        <v>80200.0</v>
      </c>
      <c r="D571" s="14" t="str">
        <f t="shared" si="1"/>
        <v> VIN/SearchEngine/20221216/Jeans_under_999/5666 </v>
      </c>
      <c r="E571" s="14" t="str">
        <f t="shared" si="2"/>
        <v>VIN/SearchEngine/20221216/Jeans_under_999/5666</v>
      </c>
      <c r="F571" s="14" t="str">
        <f t="shared" si="3"/>
        <v>Vin/Searchengine/20221216/Jeans_Under_999/5666</v>
      </c>
      <c r="G571" s="14" t="str">
        <f>IFERROR(__xludf.DUMMYFUNCTION("split(F571,""/"")"),"Vin")</f>
        <v>Vin</v>
      </c>
      <c r="H571" s="14" t="str">
        <f>IFERROR(__xludf.DUMMYFUNCTION("""COMPUTED_VALUE"""),"Searchengine")</f>
        <v>Searchengine</v>
      </c>
      <c r="I571" s="14">
        <f>IFERROR(__xludf.DUMMYFUNCTION("""COMPUTED_VALUE"""),2.0221216E7)</f>
        <v>20221216</v>
      </c>
      <c r="J571" s="14" t="str">
        <f>IFERROR(__xludf.DUMMYFUNCTION("""COMPUTED_VALUE"""),"Jeans_Under_999")</f>
        <v>Jeans_Under_999</v>
      </c>
      <c r="K571" s="14">
        <f>IFERROR(__xludf.DUMMYFUNCTION("""COMPUTED_VALUE"""),5666.0)</f>
        <v>5666</v>
      </c>
      <c r="L571" s="14" t="str">
        <f t="shared" si="4"/>
        <v>Searchengine</v>
      </c>
      <c r="M571" s="14" t="str">
        <f t="shared" si="5"/>
        <v>VIN</v>
      </c>
    </row>
    <row r="572">
      <c r="A572" s="8" t="s">
        <v>132</v>
      </c>
      <c r="B572" s="13" t="s">
        <v>25</v>
      </c>
      <c r="C572" s="13">
        <v>61100.0</v>
      </c>
      <c r="D572" s="14" t="str">
        <f t="shared" si="1"/>
        <v> NEFT/OnlineDisplay/20221219/premium_tshirt/5676 </v>
      </c>
      <c r="E572" s="14" t="str">
        <f t="shared" si="2"/>
        <v>NEFT/OnlineDisplay/20221219/premium_tshirt/5676</v>
      </c>
      <c r="F572" s="14" t="str">
        <f t="shared" si="3"/>
        <v>Neft/Onlinedisplay/20221219/Premium_Tshirt/5676</v>
      </c>
      <c r="G572" s="14" t="str">
        <f>IFERROR(__xludf.DUMMYFUNCTION("split(F572,""/"")"),"Neft")</f>
        <v>Neft</v>
      </c>
      <c r="H572" s="14" t="str">
        <f>IFERROR(__xludf.DUMMYFUNCTION("""COMPUTED_VALUE"""),"Onlinedisplay")</f>
        <v>Onlinedisplay</v>
      </c>
      <c r="I572" s="14">
        <f>IFERROR(__xludf.DUMMYFUNCTION("""COMPUTED_VALUE"""),2.0221219E7)</f>
        <v>20221219</v>
      </c>
      <c r="J572" s="14" t="str">
        <f>IFERROR(__xludf.DUMMYFUNCTION("""COMPUTED_VALUE"""),"Premium_Tshirt")</f>
        <v>Premium_Tshirt</v>
      </c>
      <c r="K572" s="14">
        <f>IFERROR(__xludf.DUMMYFUNCTION("""COMPUTED_VALUE"""),5676.0)</f>
        <v>5676</v>
      </c>
      <c r="L572" s="14" t="str">
        <f t="shared" si="4"/>
        <v>Onlinedisplay</v>
      </c>
      <c r="M572" s="14" t="str">
        <f t="shared" si="5"/>
        <v>NEFT</v>
      </c>
    </row>
    <row r="573">
      <c r="A573" s="8" t="s">
        <v>133</v>
      </c>
      <c r="B573" s="13" t="s">
        <v>25</v>
      </c>
      <c r="C573" s="8">
        <v>12400.0</v>
      </c>
      <c r="D573" s="14" t="str">
        <f t="shared" si="1"/>
        <v> CHQ/EmailMarketing &amp;/20221222/Sales_60%/4564 </v>
      </c>
      <c r="E573" s="14" t="str">
        <f t="shared" si="2"/>
        <v>CHQ/EmailMarketing &amp;/20221222/Sales_60%/4564</v>
      </c>
      <c r="F573" s="14" t="str">
        <f t="shared" si="3"/>
        <v>Chq/Emailmarketing &amp;/20221222/Sales_60%/4564</v>
      </c>
      <c r="G573" s="14" t="str">
        <f>IFERROR(__xludf.DUMMYFUNCTION("split(F573,""/"")"),"Chq")</f>
        <v>Chq</v>
      </c>
      <c r="H573" s="14" t="str">
        <f>IFERROR(__xludf.DUMMYFUNCTION("""COMPUTED_VALUE"""),"Emailmarketing &amp;")</f>
        <v>Emailmarketing &amp;</v>
      </c>
      <c r="I573" s="14">
        <f>IFERROR(__xludf.DUMMYFUNCTION("""COMPUTED_VALUE"""),2.0221222E7)</f>
        <v>20221222</v>
      </c>
      <c r="J573" s="14" t="str">
        <f>IFERROR(__xludf.DUMMYFUNCTION("""COMPUTED_VALUE"""),"Sales_60%")</f>
        <v>Sales_60%</v>
      </c>
      <c r="K573" s="14">
        <f>IFERROR(__xludf.DUMMYFUNCTION("""COMPUTED_VALUE"""),4564.0)</f>
        <v>4564</v>
      </c>
      <c r="L573" s="14" t="str">
        <f t="shared" si="4"/>
        <v>Emailmarketing</v>
      </c>
      <c r="M573" s="14" t="str">
        <f t="shared" si="5"/>
        <v>CHQ</v>
      </c>
    </row>
    <row r="574">
      <c r="A574" s="8" t="s">
        <v>134</v>
      </c>
      <c r="B574" s="13" t="s">
        <v>25</v>
      </c>
      <c r="C574" s="13">
        <v>87300.0</v>
      </c>
      <c r="D574" s="14" t="str">
        <f t="shared" si="1"/>
        <v> VfS/SocialMedia/20221225/premium_quality_shoes/4565 </v>
      </c>
      <c r="E574" s="14" t="str">
        <f t="shared" si="2"/>
        <v>VfS/SocialMedia/20221225/premium_quality_shoes/4565</v>
      </c>
      <c r="F574" s="14" t="str">
        <f t="shared" si="3"/>
        <v>Vfs/Socialmedia/20221225/Premium_Quality_Shoes/4565</v>
      </c>
      <c r="G574" s="14" t="str">
        <f>IFERROR(__xludf.DUMMYFUNCTION("split(F574,""/"")"),"Vfs")</f>
        <v>Vfs</v>
      </c>
      <c r="H574" s="14" t="str">
        <f>IFERROR(__xludf.DUMMYFUNCTION("""COMPUTED_VALUE"""),"Socialmedia")</f>
        <v>Socialmedia</v>
      </c>
      <c r="I574" s="14">
        <f>IFERROR(__xludf.DUMMYFUNCTION("""COMPUTED_VALUE"""),2.0221225E7)</f>
        <v>20221225</v>
      </c>
      <c r="J574" s="14" t="str">
        <f>IFERROR(__xludf.DUMMYFUNCTION("""COMPUTED_VALUE"""),"Premium_Quality_Shoes")</f>
        <v>Premium_Quality_Shoes</v>
      </c>
      <c r="K574" s="14">
        <f>IFERROR(__xludf.DUMMYFUNCTION("""COMPUTED_VALUE"""),4565.0)</f>
        <v>4565</v>
      </c>
      <c r="L574" s="14" t="str">
        <f t="shared" si="4"/>
        <v>Socialmedia</v>
      </c>
      <c r="M574" s="14" t="str">
        <f t="shared" si="5"/>
        <v>VFS</v>
      </c>
    </row>
    <row r="575">
      <c r="A575" s="8" t="s">
        <v>135</v>
      </c>
      <c r="B575" s="13" t="s">
        <v>25</v>
      </c>
      <c r="C575" s="8">
        <v>11000.0</v>
      </c>
      <c r="D575" s="14" t="str">
        <f t="shared" si="1"/>
        <v> VIN/OfflINe &amp;/20221228/items_below_500/4566 </v>
      </c>
      <c r="E575" s="14" t="str">
        <f t="shared" si="2"/>
        <v>VIN/OfflINe &amp;/20221228/items_below_500/4566</v>
      </c>
      <c r="F575" s="14" t="str">
        <f t="shared" si="3"/>
        <v>Vin/Offline &amp;/20221228/Items_Below_500/4566</v>
      </c>
      <c r="G575" s="14" t="str">
        <f>IFERROR(__xludf.DUMMYFUNCTION("split(F575,""/"")"),"Vin")</f>
        <v>Vin</v>
      </c>
      <c r="H575" s="14" t="str">
        <f>IFERROR(__xludf.DUMMYFUNCTION("""COMPUTED_VALUE"""),"Offline &amp;")</f>
        <v>Offline &amp;</v>
      </c>
      <c r="I575" s="14">
        <f>IFERROR(__xludf.DUMMYFUNCTION("""COMPUTED_VALUE"""),2.0221228E7)</f>
        <v>20221228</v>
      </c>
      <c r="J575" s="14" t="str">
        <f>IFERROR(__xludf.DUMMYFUNCTION("""COMPUTED_VALUE"""),"Items_Below_500")</f>
        <v>Items_Below_500</v>
      </c>
      <c r="K575" s="14">
        <f>IFERROR(__xludf.DUMMYFUNCTION("""COMPUTED_VALUE"""),4566.0)</f>
        <v>4566</v>
      </c>
      <c r="L575" s="14" t="str">
        <f t="shared" si="4"/>
        <v>Offline</v>
      </c>
      <c r="M575" s="14" t="str">
        <f t="shared" si="5"/>
        <v>VIN</v>
      </c>
    </row>
    <row r="576">
      <c r="A576" s="8" t="s">
        <v>163</v>
      </c>
      <c r="B576" s="13" t="s">
        <v>11</v>
      </c>
      <c r="C576" s="13">
        <v>69000.0</v>
      </c>
      <c r="D576" s="14" t="str">
        <f t="shared" si="1"/>
        <v>Vin/OnlineDisplay/20221019/Sales_60%/5676</v>
      </c>
      <c r="E576" s="14" t="str">
        <f t="shared" si="2"/>
        <v>Vin/OnlineDisplay/20221019/Sales_60%/5676</v>
      </c>
      <c r="F576" s="14" t="str">
        <f t="shared" si="3"/>
        <v>Vin/Onlinedisplay/20221019/Sales_60%/5676</v>
      </c>
      <c r="G576" s="14" t="str">
        <f>IFERROR(__xludf.DUMMYFUNCTION("split(F576,""/"")"),"Vin")</f>
        <v>Vin</v>
      </c>
      <c r="H576" s="14" t="str">
        <f>IFERROR(__xludf.DUMMYFUNCTION("""COMPUTED_VALUE"""),"Onlinedisplay")</f>
        <v>Onlinedisplay</v>
      </c>
      <c r="I576" s="14">
        <f>IFERROR(__xludf.DUMMYFUNCTION("""COMPUTED_VALUE"""),2.0221019E7)</f>
        <v>20221019</v>
      </c>
      <c r="J576" s="14" t="str">
        <f>IFERROR(__xludf.DUMMYFUNCTION("""COMPUTED_VALUE"""),"Sales_60%")</f>
        <v>Sales_60%</v>
      </c>
      <c r="K576" s="14">
        <f>IFERROR(__xludf.DUMMYFUNCTION("""COMPUTED_VALUE"""),5676.0)</f>
        <v>5676</v>
      </c>
      <c r="L576" s="14" t="str">
        <f t="shared" si="4"/>
        <v>Onlinedisplay</v>
      </c>
      <c r="M576" s="14" t="str">
        <f t="shared" si="5"/>
        <v>VIN</v>
      </c>
    </row>
    <row r="577">
      <c r="A577" s="8" t="s">
        <v>164</v>
      </c>
      <c r="B577" s="13" t="s">
        <v>11</v>
      </c>
      <c r="C577" s="8">
        <v>18500.0</v>
      </c>
      <c r="D577" s="14" t="str">
        <f t="shared" si="1"/>
        <v>Chq/EmailMarketing/20221022/Sales_60%/4564</v>
      </c>
      <c r="E577" s="14" t="str">
        <f t="shared" si="2"/>
        <v>Chq/EmailMarketing/20221022/Sales_60%/4564</v>
      </c>
      <c r="F577" s="14" t="str">
        <f t="shared" si="3"/>
        <v>Chq/Emailmarketing/20221022/Sales_60%/4564</v>
      </c>
      <c r="G577" s="14" t="str">
        <f>IFERROR(__xludf.DUMMYFUNCTION("split(F577,""/"")"),"Chq")</f>
        <v>Chq</v>
      </c>
      <c r="H577" s="14" t="str">
        <f>IFERROR(__xludf.DUMMYFUNCTION("""COMPUTED_VALUE"""),"Emailmarketing")</f>
        <v>Emailmarketing</v>
      </c>
      <c r="I577" s="14">
        <f>IFERROR(__xludf.DUMMYFUNCTION("""COMPUTED_VALUE"""),2.0221022E7)</f>
        <v>20221022</v>
      </c>
      <c r="J577" s="14" t="str">
        <f>IFERROR(__xludf.DUMMYFUNCTION("""COMPUTED_VALUE"""),"Sales_60%")</f>
        <v>Sales_60%</v>
      </c>
      <c r="K577" s="14">
        <f>IFERROR(__xludf.DUMMYFUNCTION("""COMPUTED_VALUE"""),4564.0)</f>
        <v>4564</v>
      </c>
      <c r="L577" s="14" t="str">
        <f t="shared" si="4"/>
        <v>Emailmarketing</v>
      </c>
      <c r="M577" s="14" t="str">
        <f t="shared" si="5"/>
        <v>CHQ</v>
      </c>
    </row>
    <row r="578">
      <c r="A578" s="8" t="s">
        <v>165</v>
      </c>
      <c r="B578" s="13" t="s">
        <v>11</v>
      </c>
      <c r="C578" s="13">
        <v>73500.0</v>
      </c>
      <c r="D578" s="14" t="str">
        <f t="shared" si="1"/>
        <v>Vfs/SocialMedia/20221025/Sales_60%/4565</v>
      </c>
      <c r="E578" s="14" t="str">
        <f t="shared" si="2"/>
        <v>Vfs/SocialMedia/20221025/Sales_60%/4565</v>
      </c>
      <c r="F578" s="14" t="str">
        <f t="shared" si="3"/>
        <v>Vfs/Socialmedia/20221025/Sales_60%/4565</v>
      </c>
      <c r="G578" s="14" t="str">
        <f>IFERROR(__xludf.DUMMYFUNCTION("split(F578,""/"")"),"Vfs")</f>
        <v>Vfs</v>
      </c>
      <c r="H578" s="14" t="str">
        <f>IFERROR(__xludf.DUMMYFUNCTION("""COMPUTED_VALUE"""),"Socialmedia")</f>
        <v>Socialmedia</v>
      </c>
      <c r="I578" s="14">
        <f>IFERROR(__xludf.DUMMYFUNCTION("""COMPUTED_VALUE"""),2.0221025E7)</f>
        <v>20221025</v>
      </c>
      <c r="J578" s="14" t="str">
        <f>IFERROR(__xludf.DUMMYFUNCTION("""COMPUTED_VALUE"""),"Sales_60%")</f>
        <v>Sales_60%</v>
      </c>
      <c r="K578" s="14">
        <f>IFERROR(__xludf.DUMMYFUNCTION("""COMPUTED_VALUE"""),4565.0)</f>
        <v>4565</v>
      </c>
      <c r="L578" s="14" t="str">
        <f t="shared" si="4"/>
        <v>Socialmedia</v>
      </c>
      <c r="M578" s="14" t="str">
        <f t="shared" si="5"/>
        <v>VFS</v>
      </c>
    </row>
    <row r="579">
      <c r="A579" s="8" t="s">
        <v>166</v>
      </c>
      <c r="B579" s="13" t="s">
        <v>11</v>
      </c>
      <c r="C579" s="13">
        <v>75400.0</v>
      </c>
      <c r="D579" s="14" t="str">
        <f t="shared" si="1"/>
        <v>Neft/Offline/20221028/Sales_60%/4566</v>
      </c>
      <c r="E579" s="14" t="str">
        <f t="shared" si="2"/>
        <v>Neft/Offline/20221028/Sales_60%/4566</v>
      </c>
      <c r="F579" s="14" t="str">
        <f t="shared" si="3"/>
        <v>Neft/Offline/20221028/Sales_60%/4566</v>
      </c>
      <c r="G579" s="14" t="str">
        <f>IFERROR(__xludf.DUMMYFUNCTION("split(F579,""/"")"),"Neft")</f>
        <v>Neft</v>
      </c>
      <c r="H579" s="14" t="str">
        <f>IFERROR(__xludf.DUMMYFUNCTION("""COMPUTED_VALUE"""),"Offline")</f>
        <v>Offline</v>
      </c>
      <c r="I579" s="14">
        <f>IFERROR(__xludf.DUMMYFUNCTION("""COMPUTED_VALUE"""),2.0221028E7)</f>
        <v>20221028</v>
      </c>
      <c r="J579" s="14" t="str">
        <f>IFERROR(__xludf.DUMMYFUNCTION("""COMPUTED_VALUE"""),"Sales_60%")</f>
        <v>Sales_60%</v>
      </c>
      <c r="K579" s="14">
        <f>IFERROR(__xludf.DUMMYFUNCTION("""COMPUTED_VALUE"""),4566.0)</f>
        <v>4566</v>
      </c>
      <c r="L579" s="14" t="str">
        <f t="shared" si="4"/>
        <v>Offline</v>
      </c>
      <c r="M579" s="14" t="str">
        <f t="shared" si="5"/>
        <v>NEFT</v>
      </c>
    </row>
    <row r="580">
      <c r="A580" s="8" t="s">
        <v>167</v>
      </c>
      <c r="B580" s="13" t="s">
        <v>24</v>
      </c>
      <c r="C580" s="13">
        <v>52300.0</v>
      </c>
      <c r="D580" s="14" t="str">
        <f t="shared" si="1"/>
        <v>Chq/AffiliateLink/20221101/Sales_60%/3455</v>
      </c>
      <c r="E580" s="14" t="str">
        <f t="shared" si="2"/>
        <v>Chq/AffiliateLink/20221101/Sales_60%/3455</v>
      </c>
      <c r="F580" s="14" t="str">
        <f t="shared" si="3"/>
        <v>Chq/Affiliatelink/20221101/Sales_60%/3455</v>
      </c>
      <c r="G580" s="14" t="str">
        <f>IFERROR(__xludf.DUMMYFUNCTION("split(F580,""/"")"),"Chq")</f>
        <v>Chq</v>
      </c>
      <c r="H580" s="14" t="str">
        <f>IFERROR(__xludf.DUMMYFUNCTION("""COMPUTED_VALUE"""),"Affiliatelink")</f>
        <v>Affiliatelink</v>
      </c>
      <c r="I580" s="14">
        <f>IFERROR(__xludf.DUMMYFUNCTION("""COMPUTED_VALUE"""),2.0221101E7)</f>
        <v>20221101</v>
      </c>
      <c r="J580" s="14" t="str">
        <f>IFERROR(__xludf.DUMMYFUNCTION("""COMPUTED_VALUE"""),"Sales_60%")</f>
        <v>Sales_60%</v>
      </c>
      <c r="K580" s="14">
        <f>IFERROR(__xludf.DUMMYFUNCTION("""COMPUTED_VALUE"""),3455.0)</f>
        <v>3455</v>
      </c>
      <c r="L580" s="14" t="str">
        <f t="shared" si="4"/>
        <v>Affiliatelink</v>
      </c>
      <c r="M580" s="14" t="str">
        <f t="shared" si="5"/>
        <v>CHQ</v>
      </c>
    </row>
    <row r="581">
      <c r="A581" s="8" t="s">
        <v>168</v>
      </c>
      <c r="B581" s="13" t="s">
        <v>24</v>
      </c>
      <c r="C581" s="13">
        <v>61100.0</v>
      </c>
      <c r="D581" s="14" t="str">
        <f t="shared" si="1"/>
        <v>Vfs/SearchEngine/20221104/Sales_60%/5666</v>
      </c>
      <c r="E581" s="14" t="str">
        <f t="shared" si="2"/>
        <v>Vfs/SearchEngine/20221104/Sales_60%/5666</v>
      </c>
      <c r="F581" s="14" t="str">
        <f t="shared" si="3"/>
        <v>Vfs/Searchengine/20221104/Sales_60%/5666</v>
      </c>
      <c r="G581" s="14" t="str">
        <f>IFERROR(__xludf.DUMMYFUNCTION("split(F581,""/"")"),"Vfs")</f>
        <v>Vfs</v>
      </c>
      <c r="H581" s="14" t="str">
        <f>IFERROR(__xludf.DUMMYFUNCTION("""COMPUTED_VALUE"""),"Searchengine")</f>
        <v>Searchengine</v>
      </c>
      <c r="I581" s="14">
        <f>IFERROR(__xludf.DUMMYFUNCTION("""COMPUTED_VALUE"""),2.0221104E7)</f>
        <v>20221104</v>
      </c>
      <c r="J581" s="14" t="str">
        <f>IFERROR(__xludf.DUMMYFUNCTION("""COMPUTED_VALUE"""),"Sales_60%")</f>
        <v>Sales_60%</v>
      </c>
      <c r="K581" s="14">
        <f>IFERROR(__xludf.DUMMYFUNCTION("""COMPUTED_VALUE"""),5666.0)</f>
        <v>5666</v>
      </c>
      <c r="L581" s="14" t="str">
        <f t="shared" si="4"/>
        <v>Searchengine</v>
      </c>
      <c r="M581" s="14" t="str">
        <f t="shared" si="5"/>
        <v>VFS</v>
      </c>
    </row>
    <row r="582">
      <c r="A582" s="8" t="s">
        <v>169</v>
      </c>
      <c r="B582" s="13" t="s">
        <v>24</v>
      </c>
      <c r="C582" s="13">
        <v>60100.0</v>
      </c>
      <c r="D582" s="14" t="str">
        <f t="shared" si="1"/>
        <v>Vin/OnlineDisplay/20221107/premium_quality_shoes/5676</v>
      </c>
      <c r="E582" s="14" t="str">
        <f t="shared" si="2"/>
        <v>Vin/OnlineDisplay/20221107/premium_quality_shoes/5676</v>
      </c>
      <c r="F582" s="14" t="str">
        <f t="shared" si="3"/>
        <v>Vin/Onlinedisplay/20221107/Premium_Quality_Shoes/5676</v>
      </c>
      <c r="G582" s="14" t="str">
        <f>IFERROR(__xludf.DUMMYFUNCTION("split(F582,""/"")"),"Vin")</f>
        <v>Vin</v>
      </c>
      <c r="H582" s="14" t="str">
        <f>IFERROR(__xludf.DUMMYFUNCTION("""COMPUTED_VALUE"""),"Onlinedisplay")</f>
        <v>Onlinedisplay</v>
      </c>
      <c r="I582" s="14">
        <f>IFERROR(__xludf.DUMMYFUNCTION("""COMPUTED_VALUE"""),2.0221107E7)</f>
        <v>20221107</v>
      </c>
      <c r="J582" s="14" t="str">
        <f>IFERROR(__xludf.DUMMYFUNCTION("""COMPUTED_VALUE"""),"Premium_Quality_Shoes")</f>
        <v>Premium_Quality_Shoes</v>
      </c>
      <c r="K582" s="14">
        <f>IFERROR(__xludf.DUMMYFUNCTION("""COMPUTED_VALUE"""),5676.0)</f>
        <v>5676</v>
      </c>
      <c r="L582" s="14" t="str">
        <f t="shared" si="4"/>
        <v>Onlinedisplay</v>
      </c>
      <c r="M582" s="14" t="str">
        <f t="shared" si="5"/>
        <v>VIN</v>
      </c>
    </row>
    <row r="583">
      <c r="A583" s="8" t="s">
        <v>170</v>
      </c>
      <c r="B583" s="13" t="s">
        <v>24</v>
      </c>
      <c r="C583" s="13">
        <v>64000.0</v>
      </c>
      <c r="D583" s="14" t="str">
        <f t="shared" si="1"/>
        <v>Neft/EmailMarketing/20221110/premium_quality_shoes/4564</v>
      </c>
      <c r="E583" s="14" t="str">
        <f t="shared" si="2"/>
        <v>Neft/EmailMarketing/20221110/premium_quality_shoes/4564</v>
      </c>
      <c r="F583" s="14" t="str">
        <f t="shared" si="3"/>
        <v>Neft/Emailmarketing/20221110/Premium_Quality_Shoes/4564</v>
      </c>
      <c r="G583" s="14" t="str">
        <f>IFERROR(__xludf.DUMMYFUNCTION("split(F583,""/"")"),"Neft")</f>
        <v>Neft</v>
      </c>
      <c r="H583" s="14" t="str">
        <f>IFERROR(__xludf.DUMMYFUNCTION("""COMPUTED_VALUE"""),"Emailmarketing")</f>
        <v>Emailmarketing</v>
      </c>
      <c r="I583" s="14">
        <f>IFERROR(__xludf.DUMMYFUNCTION("""COMPUTED_VALUE"""),2.022111E7)</f>
        <v>20221110</v>
      </c>
      <c r="J583" s="14" t="str">
        <f>IFERROR(__xludf.DUMMYFUNCTION("""COMPUTED_VALUE"""),"Premium_Quality_Shoes")</f>
        <v>Premium_Quality_Shoes</v>
      </c>
      <c r="K583" s="14">
        <f>IFERROR(__xludf.DUMMYFUNCTION("""COMPUTED_VALUE"""),4564.0)</f>
        <v>4564</v>
      </c>
      <c r="L583" s="14" t="str">
        <f t="shared" si="4"/>
        <v>Emailmarketing</v>
      </c>
      <c r="M583" s="14" t="str">
        <f t="shared" si="5"/>
        <v>NEFT</v>
      </c>
    </row>
    <row r="584">
      <c r="A584" s="8" t="s">
        <v>171</v>
      </c>
      <c r="B584" s="13" t="s">
        <v>24</v>
      </c>
      <c r="C584" s="8">
        <v>12530.0</v>
      </c>
      <c r="D584" s="14" t="str">
        <f t="shared" si="1"/>
        <v>Chq/SocialMedia/20221113/premium_quality_shoes/4565</v>
      </c>
      <c r="E584" s="14" t="str">
        <f t="shared" si="2"/>
        <v>Chq/SocialMedia/20221113/premium_quality_shoes/4565</v>
      </c>
      <c r="F584" s="14" t="str">
        <f t="shared" si="3"/>
        <v>Chq/Socialmedia/20221113/Premium_Quality_Shoes/4565</v>
      </c>
      <c r="G584" s="14" t="str">
        <f>IFERROR(__xludf.DUMMYFUNCTION("split(F584,""/"")"),"Chq")</f>
        <v>Chq</v>
      </c>
      <c r="H584" s="14" t="str">
        <f>IFERROR(__xludf.DUMMYFUNCTION("""COMPUTED_VALUE"""),"Socialmedia")</f>
        <v>Socialmedia</v>
      </c>
      <c r="I584" s="14">
        <f>IFERROR(__xludf.DUMMYFUNCTION("""COMPUTED_VALUE"""),2.0221113E7)</f>
        <v>20221113</v>
      </c>
      <c r="J584" s="14" t="str">
        <f>IFERROR(__xludf.DUMMYFUNCTION("""COMPUTED_VALUE"""),"Premium_Quality_Shoes")</f>
        <v>Premium_Quality_Shoes</v>
      </c>
      <c r="K584" s="14">
        <f>IFERROR(__xludf.DUMMYFUNCTION("""COMPUTED_VALUE"""),4565.0)</f>
        <v>4565</v>
      </c>
      <c r="L584" s="14" t="str">
        <f t="shared" si="4"/>
        <v>Socialmedia</v>
      </c>
      <c r="M584" s="14" t="str">
        <f t="shared" si="5"/>
        <v>CHQ</v>
      </c>
    </row>
    <row r="585">
      <c r="A585" s="8" t="s">
        <v>172</v>
      </c>
      <c r="B585" s="13" t="s">
        <v>24</v>
      </c>
      <c r="C585" s="13">
        <v>73600.0</v>
      </c>
      <c r="D585" s="14" t="str">
        <f t="shared" si="1"/>
        <v>Vfs/Offline/20221116/premium_quality_shoes/4566</v>
      </c>
      <c r="E585" s="14" t="str">
        <f t="shared" si="2"/>
        <v>Vfs/Offline/20221116/premium_quality_shoes/4566</v>
      </c>
      <c r="F585" s="14" t="str">
        <f t="shared" si="3"/>
        <v>Vfs/Offline/20221116/Premium_Quality_Shoes/4566</v>
      </c>
      <c r="G585" s="14" t="str">
        <f>IFERROR(__xludf.DUMMYFUNCTION("split(F585,""/"")"),"Vfs")</f>
        <v>Vfs</v>
      </c>
      <c r="H585" s="14" t="str">
        <f>IFERROR(__xludf.DUMMYFUNCTION("""COMPUTED_VALUE"""),"Offline")</f>
        <v>Offline</v>
      </c>
      <c r="I585" s="14">
        <f>IFERROR(__xludf.DUMMYFUNCTION("""COMPUTED_VALUE"""),2.0221116E7)</f>
        <v>20221116</v>
      </c>
      <c r="J585" s="14" t="str">
        <f>IFERROR(__xludf.DUMMYFUNCTION("""COMPUTED_VALUE"""),"Premium_Quality_Shoes")</f>
        <v>Premium_Quality_Shoes</v>
      </c>
      <c r="K585" s="14">
        <f>IFERROR(__xludf.DUMMYFUNCTION("""COMPUTED_VALUE"""),4566.0)</f>
        <v>4566</v>
      </c>
      <c r="L585" s="14" t="str">
        <f t="shared" si="4"/>
        <v>Offline</v>
      </c>
      <c r="M585" s="14" t="str">
        <f t="shared" si="5"/>
        <v>VFS</v>
      </c>
    </row>
    <row r="586">
      <c r="A586" s="8" t="s">
        <v>173</v>
      </c>
      <c r="B586" s="13" t="s">
        <v>24</v>
      </c>
      <c r="C586" s="13">
        <v>48400.0</v>
      </c>
      <c r="D586" s="14" t="str">
        <f t="shared" si="1"/>
        <v>Vin/AffiliateLink/20221119/premium_quality_shoes/3455</v>
      </c>
      <c r="E586" s="14" t="str">
        <f t="shared" si="2"/>
        <v>Vin/AffiliateLink/20221119/premium_quality_shoes/3455</v>
      </c>
      <c r="F586" s="14" t="str">
        <f t="shared" si="3"/>
        <v>Vin/Affiliatelink/20221119/Premium_Quality_Shoes/3455</v>
      </c>
      <c r="G586" s="14" t="str">
        <f>IFERROR(__xludf.DUMMYFUNCTION("split(F586,""/"")"),"Vin")</f>
        <v>Vin</v>
      </c>
      <c r="H586" s="14" t="str">
        <f>IFERROR(__xludf.DUMMYFUNCTION("""COMPUTED_VALUE"""),"Affiliatelink")</f>
        <v>Affiliatelink</v>
      </c>
      <c r="I586" s="14">
        <f>IFERROR(__xludf.DUMMYFUNCTION("""COMPUTED_VALUE"""),2.0221119E7)</f>
        <v>20221119</v>
      </c>
      <c r="J586" s="14" t="str">
        <f>IFERROR(__xludf.DUMMYFUNCTION("""COMPUTED_VALUE"""),"Premium_Quality_Shoes")</f>
        <v>Premium_Quality_Shoes</v>
      </c>
      <c r="K586" s="14">
        <f>IFERROR(__xludf.DUMMYFUNCTION("""COMPUTED_VALUE"""),3455.0)</f>
        <v>3455</v>
      </c>
      <c r="L586" s="14" t="str">
        <f t="shared" si="4"/>
        <v>Affiliatelink</v>
      </c>
      <c r="M586" s="14" t="str">
        <f t="shared" si="5"/>
        <v>VIN</v>
      </c>
    </row>
    <row r="587">
      <c r="A587" s="8" t="s">
        <v>174</v>
      </c>
      <c r="B587" s="13" t="s">
        <v>24</v>
      </c>
      <c r="C587" s="8">
        <v>12480.0</v>
      </c>
      <c r="D587" s="14" t="str">
        <f t="shared" si="1"/>
        <v>Chq/SearchEngine/20221122/premium_quality_shoes/5666</v>
      </c>
      <c r="E587" s="14" t="str">
        <f t="shared" si="2"/>
        <v>Chq/SearchEngine/20221122/premium_quality_shoes/5666</v>
      </c>
      <c r="F587" s="14" t="str">
        <f t="shared" si="3"/>
        <v>Chq/Searchengine/20221122/Premium_Quality_Shoes/5666</v>
      </c>
      <c r="G587" s="14" t="str">
        <f>IFERROR(__xludf.DUMMYFUNCTION("split(F587,""/"")"),"Chq")</f>
        <v>Chq</v>
      </c>
      <c r="H587" s="14" t="str">
        <f>IFERROR(__xludf.DUMMYFUNCTION("""COMPUTED_VALUE"""),"Searchengine")</f>
        <v>Searchengine</v>
      </c>
      <c r="I587" s="14">
        <f>IFERROR(__xludf.DUMMYFUNCTION("""COMPUTED_VALUE"""),2.0221122E7)</f>
        <v>20221122</v>
      </c>
      <c r="J587" s="14" t="str">
        <f>IFERROR(__xludf.DUMMYFUNCTION("""COMPUTED_VALUE"""),"Premium_Quality_Shoes")</f>
        <v>Premium_Quality_Shoes</v>
      </c>
      <c r="K587" s="14">
        <f>IFERROR(__xludf.DUMMYFUNCTION("""COMPUTED_VALUE"""),5666.0)</f>
        <v>5666</v>
      </c>
      <c r="L587" s="14" t="str">
        <f t="shared" si="4"/>
        <v>Searchengine</v>
      </c>
      <c r="M587" s="14" t="str">
        <f t="shared" si="5"/>
        <v>CHQ</v>
      </c>
    </row>
    <row r="588">
      <c r="A588" s="8" t="s">
        <v>175</v>
      </c>
      <c r="B588" s="13" t="s">
        <v>24</v>
      </c>
      <c r="C588" s="13">
        <v>64100.0</v>
      </c>
      <c r="D588" s="14" t="str">
        <f t="shared" si="1"/>
        <v>Vfs/OnlineDisplay/20221125/items_below_500/5676</v>
      </c>
      <c r="E588" s="14" t="str">
        <f t="shared" si="2"/>
        <v>Vfs/OnlineDisplay/20221125/items_below_500/5676</v>
      </c>
      <c r="F588" s="14" t="str">
        <f t="shared" si="3"/>
        <v>Vfs/Onlinedisplay/20221125/Items_Below_500/5676</v>
      </c>
      <c r="G588" s="14" t="str">
        <f>IFERROR(__xludf.DUMMYFUNCTION("split(F588,""/"")"),"Vfs")</f>
        <v>Vfs</v>
      </c>
      <c r="H588" s="14" t="str">
        <f>IFERROR(__xludf.DUMMYFUNCTION("""COMPUTED_VALUE"""),"Onlinedisplay")</f>
        <v>Onlinedisplay</v>
      </c>
      <c r="I588" s="14">
        <f>IFERROR(__xludf.DUMMYFUNCTION("""COMPUTED_VALUE"""),2.0221125E7)</f>
        <v>20221125</v>
      </c>
      <c r="J588" s="14" t="str">
        <f>IFERROR(__xludf.DUMMYFUNCTION("""COMPUTED_VALUE"""),"Items_Below_500")</f>
        <v>Items_Below_500</v>
      </c>
      <c r="K588" s="14">
        <f>IFERROR(__xludf.DUMMYFUNCTION("""COMPUTED_VALUE"""),5676.0)</f>
        <v>5676</v>
      </c>
      <c r="L588" s="14" t="str">
        <f t="shared" si="4"/>
        <v>Onlinedisplay</v>
      </c>
      <c r="M588" s="14" t="str">
        <f t="shared" si="5"/>
        <v>VFS</v>
      </c>
    </row>
    <row r="589">
      <c r="A589" s="8" t="s">
        <v>176</v>
      </c>
      <c r="B589" s="13" t="s">
        <v>24</v>
      </c>
      <c r="C589" s="13">
        <v>81000.0</v>
      </c>
      <c r="D589" s="14" t="str">
        <f t="shared" si="1"/>
        <v>Chq/SocialMedia/20221101/items_below_500/4565</v>
      </c>
      <c r="E589" s="14" t="str">
        <f t="shared" si="2"/>
        <v>Chq/SocialMedia/20221101/items_below_500/4565</v>
      </c>
      <c r="F589" s="14" t="str">
        <f t="shared" si="3"/>
        <v>Chq/Socialmedia/20221101/Items_Below_500/4565</v>
      </c>
      <c r="G589" s="14" t="str">
        <f>IFERROR(__xludf.DUMMYFUNCTION("split(F589,""/"")"),"Chq")</f>
        <v>Chq</v>
      </c>
      <c r="H589" s="14" t="str">
        <f>IFERROR(__xludf.DUMMYFUNCTION("""COMPUTED_VALUE"""),"Socialmedia")</f>
        <v>Socialmedia</v>
      </c>
      <c r="I589" s="14">
        <f>IFERROR(__xludf.DUMMYFUNCTION("""COMPUTED_VALUE"""),2.0221101E7)</f>
        <v>20221101</v>
      </c>
      <c r="J589" s="14" t="str">
        <f>IFERROR(__xludf.DUMMYFUNCTION("""COMPUTED_VALUE"""),"Items_Below_500")</f>
        <v>Items_Below_500</v>
      </c>
      <c r="K589" s="14">
        <f>IFERROR(__xludf.DUMMYFUNCTION("""COMPUTED_VALUE"""),4565.0)</f>
        <v>4565</v>
      </c>
      <c r="L589" s="14" t="str">
        <f t="shared" si="4"/>
        <v>Socialmedia</v>
      </c>
      <c r="M589" s="14" t="str">
        <f t="shared" si="5"/>
        <v>CHQ</v>
      </c>
    </row>
    <row r="590">
      <c r="A590" s="8" t="s">
        <v>177</v>
      </c>
      <c r="B590" s="13" t="s">
        <v>24</v>
      </c>
      <c r="C590" s="13">
        <v>122200.0</v>
      </c>
      <c r="D590" s="14" t="str">
        <f t="shared" si="1"/>
        <v>Vfs/Offline/20221104/items_below_500/4566</v>
      </c>
      <c r="E590" s="14" t="str">
        <f t="shared" si="2"/>
        <v>Vfs/Offline/20221104/items_below_500/4566</v>
      </c>
      <c r="F590" s="14" t="str">
        <f t="shared" si="3"/>
        <v>Vfs/Offline/20221104/Items_Below_500/4566</v>
      </c>
      <c r="G590" s="14" t="str">
        <f>IFERROR(__xludf.DUMMYFUNCTION("split(F590,""/"")"),"Vfs")</f>
        <v>Vfs</v>
      </c>
      <c r="H590" s="14" t="str">
        <f>IFERROR(__xludf.DUMMYFUNCTION("""COMPUTED_VALUE"""),"Offline")</f>
        <v>Offline</v>
      </c>
      <c r="I590" s="14">
        <f>IFERROR(__xludf.DUMMYFUNCTION("""COMPUTED_VALUE"""),2.0221104E7)</f>
        <v>20221104</v>
      </c>
      <c r="J590" s="14" t="str">
        <f>IFERROR(__xludf.DUMMYFUNCTION("""COMPUTED_VALUE"""),"Items_Below_500")</f>
        <v>Items_Below_500</v>
      </c>
      <c r="K590" s="14">
        <f>IFERROR(__xludf.DUMMYFUNCTION("""COMPUTED_VALUE"""),4566.0)</f>
        <v>4566</v>
      </c>
      <c r="L590" s="14" t="str">
        <f t="shared" si="4"/>
        <v>Offline</v>
      </c>
      <c r="M590" s="14" t="str">
        <f t="shared" si="5"/>
        <v>VFS</v>
      </c>
    </row>
    <row r="591">
      <c r="A591" s="8" t="s">
        <v>178</v>
      </c>
      <c r="B591" s="13" t="s">
        <v>24</v>
      </c>
      <c r="C591" s="8">
        <v>10000.0</v>
      </c>
      <c r="D591" s="14" t="str">
        <f t="shared" si="1"/>
        <v>Vin/AffiliateLink/20221107/items_below_500/3455</v>
      </c>
      <c r="E591" s="14" t="str">
        <f t="shared" si="2"/>
        <v>Vin/AffiliateLink/20221107/items_below_500/3455</v>
      </c>
      <c r="F591" s="14" t="str">
        <f t="shared" si="3"/>
        <v>Vin/Affiliatelink/20221107/Items_Below_500/3455</v>
      </c>
      <c r="G591" s="14" t="str">
        <f>IFERROR(__xludf.DUMMYFUNCTION("split(F591,""/"")"),"Vin")</f>
        <v>Vin</v>
      </c>
      <c r="H591" s="14" t="str">
        <f>IFERROR(__xludf.DUMMYFUNCTION("""COMPUTED_VALUE"""),"Affiliatelink")</f>
        <v>Affiliatelink</v>
      </c>
      <c r="I591" s="14">
        <f>IFERROR(__xludf.DUMMYFUNCTION("""COMPUTED_VALUE"""),2.0221107E7)</f>
        <v>20221107</v>
      </c>
      <c r="J591" s="14" t="str">
        <f>IFERROR(__xludf.DUMMYFUNCTION("""COMPUTED_VALUE"""),"Items_Below_500")</f>
        <v>Items_Below_500</v>
      </c>
      <c r="K591" s="14">
        <f>IFERROR(__xludf.DUMMYFUNCTION("""COMPUTED_VALUE"""),3455.0)</f>
        <v>3455</v>
      </c>
      <c r="L591" s="14" t="str">
        <f t="shared" si="4"/>
        <v>Affiliatelink</v>
      </c>
      <c r="M591" s="14" t="str">
        <f t="shared" si="5"/>
        <v>VIN</v>
      </c>
    </row>
    <row r="592">
      <c r="A592" s="8" t="s">
        <v>179</v>
      </c>
      <c r="B592" s="13" t="s">
        <v>24</v>
      </c>
      <c r="C592" s="13">
        <v>60600.0</v>
      </c>
      <c r="D592" s="14" t="str">
        <f t="shared" si="1"/>
        <v>Neft/SearchEngine/20221110/items_below_500/5666</v>
      </c>
      <c r="E592" s="14" t="str">
        <f t="shared" si="2"/>
        <v>Neft/SearchEngine/20221110/items_below_500/5666</v>
      </c>
      <c r="F592" s="14" t="str">
        <f t="shared" si="3"/>
        <v>Neft/Searchengine/20221110/Items_Below_500/5666</v>
      </c>
      <c r="G592" s="14" t="str">
        <f>IFERROR(__xludf.DUMMYFUNCTION("split(F592,""/"")"),"Neft")</f>
        <v>Neft</v>
      </c>
      <c r="H592" s="14" t="str">
        <f>IFERROR(__xludf.DUMMYFUNCTION("""COMPUTED_VALUE"""),"Searchengine")</f>
        <v>Searchengine</v>
      </c>
      <c r="I592" s="14">
        <f>IFERROR(__xludf.DUMMYFUNCTION("""COMPUTED_VALUE"""),2.022111E7)</f>
        <v>20221110</v>
      </c>
      <c r="J592" s="14" t="str">
        <f>IFERROR(__xludf.DUMMYFUNCTION("""COMPUTED_VALUE"""),"Items_Below_500")</f>
        <v>Items_Below_500</v>
      </c>
      <c r="K592" s="14">
        <f>IFERROR(__xludf.DUMMYFUNCTION("""COMPUTED_VALUE"""),5666.0)</f>
        <v>5666</v>
      </c>
      <c r="L592" s="14" t="str">
        <f t="shared" si="4"/>
        <v>Searchengine</v>
      </c>
      <c r="M592" s="14" t="str">
        <f t="shared" si="5"/>
        <v>NEFT</v>
      </c>
    </row>
    <row r="593">
      <c r="A593" s="8" t="s">
        <v>180</v>
      </c>
      <c r="B593" s="13" t="s">
        <v>24</v>
      </c>
      <c r="C593" s="13">
        <v>96500.0</v>
      </c>
      <c r="D593" s="14" t="str">
        <f t="shared" si="1"/>
        <v>Chq/OnlineDisplay/20221113/buy_one_get_one/5676</v>
      </c>
      <c r="E593" s="14" t="str">
        <f t="shared" si="2"/>
        <v>Chq/OnlineDisplay/20221113/buy_one_get_one/5676</v>
      </c>
      <c r="F593" s="14" t="str">
        <f t="shared" si="3"/>
        <v>Chq/Onlinedisplay/20221113/Buy_One_Get_One/5676</v>
      </c>
      <c r="G593" s="14" t="str">
        <f>IFERROR(__xludf.DUMMYFUNCTION("split(F593,""/"")"),"Chq")</f>
        <v>Chq</v>
      </c>
      <c r="H593" s="14" t="str">
        <f>IFERROR(__xludf.DUMMYFUNCTION("""COMPUTED_VALUE"""),"Onlinedisplay")</f>
        <v>Onlinedisplay</v>
      </c>
      <c r="I593" s="14">
        <f>IFERROR(__xludf.DUMMYFUNCTION("""COMPUTED_VALUE"""),2.0221113E7)</f>
        <v>20221113</v>
      </c>
      <c r="J593" s="14" t="str">
        <f>IFERROR(__xludf.DUMMYFUNCTION("""COMPUTED_VALUE"""),"Buy_One_Get_One")</f>
        <v>Buy_One_Get_One</v>
      </c>
      <c r="K593" s="14">
        <f>IFERROR(__xludf.DUMMYFUNCTION("""COMPUTED_VALUE"""),5676.0)</f>
        <v>5676</v>
      </c>
      <c r="L593" s="14" t="str">
        <f t="shared" si="4"/>
        <v>Onlinedisplay</v>
      </c>
      <c r="M593" s="14" t="str">
        <f t="shared" si="5"/>
        <v>CHQ</v>
      </c>
    </row>
    <row r="594">
      <c r="A594" s="8" t="s">
        <v>181</v>
      </c>
      <c r="B594" s="13" t="s">
        <v>24</v>
      </c>
      <c r="C594" s="13">
        <v>51200.0</v>
      </c>
      <c r="D594" s="14" t="str">
        <f t="shared" si="1"/>
        <v>Vfs/EmailMarketing/20221116/buy_one_get_one/4564</v>
      </c>
      <c r="E594" s="14" t="str">
        <f t="shared" si="2"/>
        <v>Vfs/EmailMarketing/20221116/buy_one_get_one/4564</v>
      </c>
      <c r="F594" s="14" t="str">
        <f t="shared" si="3"/>
        <v>Vfs/Emailmarketing/20221116/Buy_One_Get_One/4564</v>
      </c>
      <c r="G594" s="14" t="str">
        <f>IFERROR(__xludf.DUMMYFUNCTION("split(F594,""/"")"),"Vfs")</f>
        <v>Vfs</v>
      </c>
      <c r="H594" s="14" t="str">
        <f>IFERROR(__xludf.DUMMYFUNCTION("""COMPUTED_VALUE"""),"Emailmarketing")</f>
        <v>Emailmarketing</v>
      </c>
      <c r="I594" s="14">
        <f>IFERROR(__xludf.DUMMYFUNCTION("""COMPUTED_VALUE"""),2.0221116E7)</f>
        <v>20221116</v>
      </c>
      <c r="J594" s="14" t="str">
        <f>IFERROR(__xludf.DUMMYFUNCTION("""COMPUTED_VALUE"""),"Buy_One_Get_One")</f>
        <v>Buy_One_Get_One</v>
      </c>
      <c r="K594" s="14">
        <f>IFERROR(__xludf.DUMMYFUNCTION("""COMPUTED_VALUE"""),4564.0)</f>
        <v>4564</v>
      </c>
      <c r="L594" s="14" t="str">
        <f t="shared" si="4"/>
        <v>Emailmarketing</v>
      </c>
      <c r="M594" s="14" t="str">
        <f t="shared" si="5"/>
        <v>VFS</v>
      </c>
    </row>
    <row r="595">
      <c r="A595" s="8" t="s">
        <v>182</v>
      </c>
      <c r="B595" s="13" t="s">
        <v>24</v>
      </c>
      <c r="C595" s="13">
        <v>112600.0</v>
      </c>
      <c r="D595" s="14" t="str">
        <f t="shared" si="1"/>
        <v>Vin/SocialMedia/20221119/buy_one_get_one/4565</v>
      </c>
      <c r="E595" s="14" t="str">
        <f t="shared" si="2"/>
        <v>Vin/SocialMedia/20221119/buy_one_get_one/4565</v>
      </c>
      <c r="F595" s="14" t="str">
        <f t="shared" si="3"/>
        <v>Vin/Socialmedia/20221119/Buy_One_Get_One/4565</v>
      </c>
      <c r="G595" s="14" t="str">
        <f>IFERROR(__xludf.DUMMYFUNCTION("split(F595,""/"")"),"Vin")</f>
        <v>Vin</v>
      </c>
      <c r="H595" s="14" t="str">
        <f>IFERROR(__xludf.DUMMYFUNCTION("""COMPUTED_VALUE"""),"Socialmedia")</f>
        <v>Socialmedia</v>
      </c>
      <c r="I595" s="14">
        <f>IFERROR(__xludf.DUMMYFUNCTION("""COMPUTED_VALUE"""),2.0221119E7)</f>
        <v>20221119</v>
      </c>
      <c r="J595" s="14" t="str">
        <f>IFERROR(__xludf.DUMMYFUNCTION("""COMPUTED_VALUE"""),"Buy_One_Get_One")</f>
        <v>Buy_One_Get_One</v>
      </c>
      <c r="K595" s="14">
        <f>IFERROR(__xludf.DUMMYFUNCTION("""COMPUTED_VALUE"""),4565.0)</f>
        <v>4565</v>
      </c>
      <c r="L595" s="14" t="str">
        <f t="shared" si="4"/>
        <v>Socialmedia</v>
      </c>
      <c r="M595" s="14" t="str">
        <f t="shared" si="5"/>
        <v>VIN</v>
      </c>
    </row>
    <row r="596">
      <c r="A596" s="8" t="s">
        <v>183</v>
      </c>
      <c r="B596" s="13" t="s">
        <v>24</v>
      </c>
      <c r="C596" s="8">
        <v>10610.0</v>
      </c>
      <c r="D596" s="14" t="str">
        <f t="shared" si="1"/>
        <v>Chq/Offline/20221122/buy_one_get_one/4566</v>
      </c>
      <c r="E596" s="14" t="str">
        <f t="shared" si="2"/>
        <v>Chq/Offline/20221122/buy_one_get_one/4566</v>
      </c>
      <c r="F596" s="14" t="str">
        <f t="shared" si="3"/>
        <v>Chq/Offline/20221122/Buy_One_Get_One/4566</v>
      </c>
      <c r="G596" s="14" t="str">
        <f>IFERROR(__xludf.DUMMYFUNCTION("split(F596,""/"")"),"Chq")</f>
        <v>Chq</v>
      </c>
      <c r="H596" s="14" t="str">
        <f>IFERROR(__xludf.DUMMYFUNCTION("""COMPUTED_VALUE"""),"Offline")</f>
        <v>Offline</v>
      </c>
      <c r="I596" s="14">
        <f>IFERROR(__xludf.DUMMYFUNCTION("""COMPUTED_VALUE"""),2.0221122E7)</f>
        <v>20221122</v>
      </c>
      <c r="J596" s="14" t="str">
        <f>IFERROR(__xludf.DUMMYFUNCTION("""COMPUTED_VALUE"""),"Buy_One_Get_One")</f>
        <v>Buy_One_Get_One</v>
      </c>
      <c r="K596" s="14">
        <f>IFERROR(__xludf.DUMMYFUNCTION("""COMPUTED_VALUE"""),4566.0)</f>
        <v>4566</v>
      </c>
      <c r="L596" s="14" t="str">
        <f t="shared" si="4"/>
        <v>Offline</v>
      </c>
      <c r="M596" s="14" t="str">
        <f t="shared" si="5"/>
        <v>CHQ</v>
      </c>
    </row>
    <row r="597">
      <c r="A597" s="8" t="s">
        <v>184</v>
      </c>
      <c r="B597" s="13" t="s">
        <v>24</v>
      </c>
      <c r="C597" s="8">
        <v>10890.0</v>
      </c>
      <c r="D597" s="14" t="str">
        <f t="shared" si="1"/>
        <v>Vfs/AffiliateLink/20221125/buy_one_get_one/3455</v>
      </c>
      <c r="E597" s="14" t="str">
        <f t="shared" si="2"/>
        <v>Vfs/AffiliateLink/20221125/buy_one_get_one/3455</v>
      </c>
      <c r="F597" s="14" t="str">
        <f t="shared" si="3"/>
        <v>Vfs/Affiliatelink/20221125/Buy_One_Get_One/3455</v>
      </c>
      <c r="G597" s="14" t="str">
        <f>IFERROR(__xludf.DUMMYFUNCTION("split(F597,""/"")"),"Vfs")</f>
        <v>Vfs</v>
      </c>
      <c r="H597" s="14" t="str">
        <f>IFERROR(__xludf.DUMMYFUNCTION("""COMPUTED_VALUE"""),"Affiliatelink")</f>
        <v>Affiliatelink</v>
      </c>
      <c r="I597" s="14">
        <f>IFERROR(__xludf.DUMMYFUNCTION("""COMPUTED_VALUE"""),2.0221125E7)</f>
        <v>20221125</v>
      </c>
      <c r="J597" s="14" t="str">
        <f>IFERROR(__xludf.DUMMYFUNCTION("""COMPUTED_VALUE"""),"Buy_One_Get_One")</f>
        <v>Buy_One_Get_One</v>
      </c>
      <c r="K597" s="14">
        <f>IFERROR(__xludf.DUMMYFUNCTION("""COMPUTED_VALUE"""),3455.0)</f>
        <v>3455</v>
      </c>
      <c r="L597" s="14" t="str">
        <f t="shared" si="4"/>
        <v>Affiliatelink</v>
      </c>
      <c r="M597" s="14" t="str">
        <f t="shared" si="5"/>
        <v>VFS</v>
      </c>
    </row>
    <row r="598">
      <c r="A598" s="8" t="s">
        <v>185</v>
      </c>
      <c r="B598" s="13" t="s">
        <v>24</v>
      </c>
      <c r="C598" s="8">
        <v>12520.0</v>
      </c>
      <c r="D598" s="14" t="str">
        <f t="shared" si="1"/>
        <v>Neft/SearchEngine/20221128/buy_one_get_one/5666</v>
      </c>
      <c r="E598" s="14" t="str">
        <f t="shared" si="2"/>
        <v>Neft/SearchEngine/20221128/buy_one_get_one/5666</v>
      </c>
      <c r="F598" s="14" t="str">
        <f t="shared" si="3"/>
        <v>Neft/Searchengine/20221128/Buy_One_Get_One/5666</v>
      </c>
      <c r="G598" s="14" t="str">
        <f>IFERROR(__xludf.DUMMYFUNCTION("split(F598,""/"")"),"Neft")</f>
        <v>Neft</v>
      </c>
      <c r="H598" s="14" t="str">
        <f>IFERROR(__xludf.DUMMYFUNCTION("""COMPUTED_VALUE"""),"Searchengine")</f>
        <v>Searchengine</v>
      </c>
      <c r="I598" s="14">
        <f>IFERROR(__xludf.DUMMYFUNCTION("""COMPUTED_VALUE"""),2.0221128E7)</f>
        <v>20221128</v>
      </c>
      <c r="J598" s="14" t="str">
        <f>IFERROR(__xludf.DUMMYFUNCTION("""COMPUTED_VALUE"""),"Buy_One_Get_One")</f>
        <v>Buy_One_Get_One</v>
      </c>
      <c r="K598" s="14">
        <f>IFERROR(__xludf.DUMMYFUNCTION("""COMPUTED_VALUE"""),5666.0)</f>
        <v>5666</v>
      </c>
      <c r="L598" s="14" t="str">
        <f t="shared" si="4"/>
        <v>Searchengine</v>
      </c>
      <c r="M598" s="14" t="str">
        <f t="shared" si="5"/>
        <v>NEFT</v>
      </c>
    </row>
    <row r="599">
      <c r="A599" s="8" t="s">
        <v>186</v>
      </c>
      <c r="B599" s="13" t="s">
        <v>24</v>
      </c>
      <c r="C599" s="13">
        <v>38800.0</v>
      </c>
      <c r="D599" s="14" t="str">
        <f t="shared" si="1"/>
        <v>Chq/OnlineDisplay/20221101/Jeans_under_999/5676</v>
      </c>
      <c r="E599" s="14" t="str">
        <f t="shared" si="2"/>
        <v>Chq/OnlineDisplay/20221101/Jeans_under_999/5676</v>
      </c>
      <c r="F599" s="14" t="str">
        <f t="shared" si="3"/>
        <v>Chq/Onlinedisplay/20221101/Jeans_Under_999/5676</v>
      </c>
      <c r="G599" s="14" t="str">
        <f>IFERROR(__xludf.DUMMYFUNCTION("split(F599,""/"")"),"Chq")</f>
        <v>Chq</v>
      </c>
      <c r="H599" s="14" t="str">
        <f>IFERROR(__xludf.DUMMYFUNCTION("""COMPUTED_VALUE"""),"Onlinedisplay")</f>
        <v>Onlinedisplay</v>
      </c>
      <c r="I599" s="14">
        <f>IFERROR(__xludf.DUMMYFUNCTION("""COMPUTED_VALUE"""),2.0221101E7)</f>
        <v>20221101</v>
      </c>
      <c r="J599" s="14" t="str">
        <f>IFERROR(__xludf.DUMMYFUNCTION("""COMPUTED_VALUE"""),"Jeans_Under_999")</f>
        <v>Jeans_Under_999</v>
      </c>
      <c r="K599" s="14">
        <f>IFERROR(__xludf.DUMMYFUNCTION("""COMPUTED_VALUE"""),5676.0)</f>
        <v>5676</v>
      </c>
      <c r="L599" s="14" t="str">
        <f t="shared" si="4"/>
        <v>Onlinedisplay</v>
      </c>
      <c r="M599" s="14" t="str">
        <f t="shared" si="5"/>
        <v>CHQ</v>
      </c>
    </row>
    <row r="600">
      <c r="A600" s="8" t="s">
        <v>187</v>
      </c>
      <c r="B600" s="13" t="s">
        <v>24</v>
      </c>
      <c r="C600" s="13">
        <v>73300.0</v>
      </c>
      <c r="D600" s="14" t="str">
        <f t="shared" si="1"/>
        <v>Vfs/EmailMarketing/20221104/Jeans_under_999/4564</v>
      </c>
      <c r="E600" s="14" t="str">
        <f t="shared" si="2"/>
        <v>Vfs/EmailMarketing/20221104/Jeans_under_999/4564</v>
      </c>
      <c r="F600" s="14" t="str">
        <f t="shared" si="3"/>
        <v>Vfs/Emailmarketing/20221104/Jeans_Under_999/4564</v>
      </c>
      <c r="G600" s="14" t="str">
        <f>IFERROR(__xludf.DUMMYFUNCTION("split(F600,""/"")"),"Vfs")</f>
        <v>Vfs</v>
      </c>
      <c r="H600" s="14" t="str">
        <f>IFERROR(__xludf.DUMMYFUNCTION("""COMPUTED_VALUE"""),"Emailmarketing")</f>
        <v>Emailmarketing</v>
      </c>
      <c r="I600" s="14">
        <f>IFERROR(__xludf.DUMMYFUNCTION("""COMPUTED_VALUE"""),2.0221104E7)</f>
        <v>20221104</v>
      </c>
      <c r="J600" s="14" t="str">
        <f>IFERROR(__xludf.DUMMYFUNCTION("""COMPUTED_VALUE"""),"Jeans_Under_999")</f>
        <v>Jeans_Under_999</v>
      </c>
      <c r="K600" s="14">
        <f>IFERROR(__xludf.DUMMYFUNCTION("""COMPUTED_VALUE"""),4564.0)</f>
        <v>4564</v>
      </c>
      <c r="L600" s="14" t="str">
        <f t="shared" si="4"/>
        <v>Emailmarketing</v>
      </c>
      <c r="M600" s="14" t="str">
        <f t="shared" si="5"/>
        <v>VFS</v>
      </c>
    </row>
    <row r="601">
      <c r="A601" s="8" t="s">
        <v>188</v>
      </c>
      <c r="B601" s="13" t="s">
        <v>24</v>
      </c>
      <c r="C601" s="13">
        <v>62900.0</v>
      </c>
      <c r="D601" s="14" t="str">
        <f t="shared" si="1"/>
        <v>Vin/SocialMedia/20221107/Jeans_under_999/4565</v>
      </c>
      <c r="E601" s="14" t="str">
        <f t="shared" si="2"/>
        <v>Vin/SocialMedia/20221107/Jeans_under_999/4565</v>
      </c>
      <c r="F601" s="14" t="str">
        <f t="shared" si="3"/>
        <v>Vin/Socialmedia/20221107/Jeans_Under_999/4565</v>
      </c>
      <c r="G601" s="14" t="str">
        <f>IFERROR(__xludf.DUMMYFUNCTION("split(F601,""/"")"),"Vin")</f>
        <v>Vin</v>
      </c>
      <c r="H601" s="14" t="str">
        <f>IFERROR(__xludf.DUMMYFUNCTION("""COMPUTED_VALUE"""),"Socialmedia")</f>
        <v>Socialmedia</v>
      </c>
      <c r="I601" s="14">
        <f>IFERROR(__xludf.DUMMYFUNCTION("""COMPUTED_VALUE"""),2.0221107E7)</f>
        <v>20221107</v>
      </c>
      <c r="J601" s="14" t="str">
        <f>IFERROR(__xludf.DUMMYFUNCTION("""COMPUTED_VALUE"""),"Jeans_Under_999")</f>
        <v>Jeans_Under_999</v>
      </c>
      <c r="K601" s="14">
        <f>IFERROR(__xludf.DUMMYFUNCTION("""COMPUTED_VALUE"""),4565.0)</f>
        <v>4565</v>
      </c>
      <c r="L601" s="14" t="str">
        <f t="shared" si="4"/>
        <v>Socialmedia</v>
      </c>
      <c r="M601" s="14" t="str">
        <f t="shared" si="5"/>
        <v>VIN</v>
      </c>
    </row>
    <row r="602">
      <c r="A602" s="8" t="s">
        <v>189</v>
      </c>
      <c r="B602" s="13" t="s">
        <v>24</v>
      </c>
      <c r="C602" s="13">
        <v>55600.0</v>
      </c>
      <c r="D602" s="14" t="str">
        <f t="shared" si="1"/>
        <v>Neft/Offline/20221110/Jeans_under_999/4566</v>
      </c>
      <c r="E602" s="14" t="str">
        <f t="shared" si="2"/>
        <v>Neft/Offline/20221110/Jeans_under_999/4566</v>
      </c>
      <c r="F602" s="14" t="str">
        <f t="shared" si="3"/>
        <v>Neft/Offline/20221110/Jeans_Under_999/4566</v>
      </c>
      <c r="G602" s="14" t="str">
        <f>IFERROR(__xludf.DUMMYFUNCTION("split(F602,""/"")"),"Neft")</f>
        <v>Neft</v>
      </c>
      <c r="H602" s="14" t="str">
        <f>IFERROR(__xludf.DUMMYFUNCTION("""COMPUTED_VALUE"""),"Offline")</f>
        <v>Offline</v>
      </c>
      <c r="I602" s="14">
        <f>IFERROR(__xludf.DUMMYFUNCTION("""COMPUTED_VALUE"""),2.022111E7)</f>
        <v>20221110</v>
      </c>
      <c r="J602" s="14" t="str">
        <f>IFERROR(__xludf.DUMMYFUNCTION("""COMPUTED_VALUE"""),"Jeans_Under_999")</f>
        <v>Jeans_Under_999</v>
      </c>
      <c r="K602" s="14">
        <f>IFERROR(__xludf.DUMMYFUNCTION("""COMPUTED_VALUE"""),4566.0)</f>
        <v>4566</v>
      </c>
      <c r="L602" s="14" t="str">
        <f t="shared" si="4"/>
        <v>Offline</v>
      </c>
      <c r="M602" s="14" t="str">
        <f t="shared" si="5"/>
        <v>NEFT</v>
      </c>
    </row>
    <row r="603">
      <c r="A603" s="8" t="s">
        <v>190</v>
      </c>
      <c r="B603" s="13" t="s">
        <v>24</v>
      </c>
      <c r="C603" s="13">
        <v>79300.0</v>
      </c>
      <c r="D603" s="14" t="str">
        <f t="shared" si="1"/>
        <v>Chq/AffiliateLink/20221113/Jeans_under_999/3455</v>
      </c>
      <c r="E603" s="14" t="str">
        <f t="shared" si="2"/>
        <v>Chq/AffiliateLink/20221113/Jeans_under_999/3455</v>
      </c>
      <c r="F603" s="14" t="str">
        <f t="shared" si="3"/>
        <v>Chq/Affiliatelink/20221113/Jeans_Under_999/3455</v>
      </c>
      <c r="G603" s="14" t="str">
        <f>IFERROR(__xludf.DUMMYFUNCTION("split(F603,""/"")"),"Chq")</f>
        <v>Chq</v>
      </c>
      <c r="H603" s="14" t="str">
        <f>IFERROR(__xludf.DUMMYFUNCTION("""COMPUTED_VALUE"""),"Affiliatelink")</f>
        <v>Affiliatelink</v>
      </c>
      <c r="I603" s="14">
        <f>IFERROR(__xludf.DUMMYFUNCTION("""COMPUTED_VALUE"""),2.0221113E7)</f>
        <v>20221113</v>
      </c>
      <c r="J603" s="14" t="str">
        <f>IFERROR(__xludf.DUMMYFUNCTION("""COMPUTED_VALUE"""),"Jeans_Under_999")</f>
        <v>Jeans_Under_999</v>
      </c>
      <c r="K603" s="14">
        <f>IFERROR(__xludf.DUMMYFUNCTION("""COMPUTED_VALUE"""),3455.0)</f>
        <v>3455</v>
      </c>
      <c r="L603" s="14" t="str">
        <f t="shared" si="4"/>
        <v>Affiliatelink</v>
      </c>
      <c r="M603" s="14" t="str">
        <f t="shared" si="5"/>
        <v>CHQ</v>
      </c>
    </row>
    <row r="604">
      <c r="A604" s="8" t="s">
        <v>191</v>
      </c>
      <c r="B604" s="13" t="s">
        <v>24</v>
      </c>
      <c r="C604" s="13">
        <v>66400.0</v>
      </c>
      <c r="D604" s="14" t="str">
        <f t="shared" si="1"/>
        <v>Vfs/SearchEngine/20221116/Jeans_under_999/5666</v>
      </c>
      <c r="E604" s="14" t="str">
        <f t="shared" si="2"/>
        <v>Vfs/SearchEngine/20221116/Jeans_under_999/5666</v>
      </c>
      <c r="F604" s="14" t="str">
        <f t="shared" si="3"/>
        <v>Vfs/Searchengine/20221116/Jeans_Under_999/5666</v>
      </c>
      <c r="G604" s="14" t="str">
        <f>IFERROR(__xludf.DUMMYFUNCTION("split(F604,""/"")"),"Vfs")</f>
        <v>Vfs</v>
      </c>
      <c r="H604" s="14" t="str">
        <f>IFERROR(__xludf.DUMMYFUNCTION("""COMPUTED_VALUE"""),"Searchengine")</f>
        <v>Searchengine</v>
      </c>
      <c r="I604" s="14">
        <f>IFERROR(__xludf.DUMMYFUNCTION("""COMPUTED_VALUE"""),2.0221116E7)</f>
        <v>20221116</v>
      </c>
      <c r="J604" s="14" t="str">
        <f>IFERROR(__xludf.DUMMYFUNCTION("""COMPUTED_VALUE"""),"Jeans_Under_999")</f>
        <v>Jeans_Under_999</v>
      </c>
      <c r="K604" s="14">
        <f>IFERROR(__xludf.DUMMYFUNCTION("""COMPUTED_VALUE"""),5666.0)</f>
        <v>5666</v>
      </c>
      <c r="L604" s="14" t="str">
        <f t="shared" si="4"/>
        <v>Searchengine</v>
      </c>
      <c r="M604" s="14" t="str">
        <f t="shared" si="5"/>
        <v>VFS</v>
      </c>
    </row>
    <row r="605">
      <c r="A605" s="8" t="s">
        <v>192</v>
      </c>
      <c r="B605" s="13" t="s">
        <v>25</v>
      </c>
      <c r="C605" s="13">
        <v>49500.0</v>
      </c>
      <c r="D605" s="14" t="str">
        <f t="shared" si="1"/>
        <v>Vin/OnlineDisplay/20221219/premium_tshirt/5676</v>
      </c>
      <c r="E605" s="14" t="str">
        <f t="shared" si="2"/>
        <v>Vin/OnlineDisplay/20221219/premium_tshirt/5676</v>
      </c>
      <c r="F605" s="14" t="str">
        <f t="shared" si="3"/>
        <v>Vin/Onlinedisplay/20221219/Premium_Tshirt/5676</v>
      </c>
      <c r="G605" s="14" t="str">
        <f>IFERROR(__xludf.DUMMYFUNCTION("split(F605,""/"")"),"Vin")</f>
        <v>Vin</v>
      </c>
      <c r="H605" s="14" t="str">
        <f>IFERROR(__xludf.DUMMYFUNCTION("""COMPUTED_VALUE"""),"Onlinedisplay")</f>
        <v>Onlinedisplay</v>
      </c>
      <c r="I605" s="14">
        <f>IFERROR(__xludf.DUMMYFUNCTION("""COMPUTED_VALUE"""),2.0221219E7)</f>
        <v>20221219</v>
      </c>
      <c r="J605" s="14" t="str">
        <f>IFERROR(__xludf.DUMMYFUNCTION("""COMPUTED_VALUE"""),"Premium_Tshirt")</f>
        <v>Premium_Tshirt</v>
      </c>
      <c r="K605" s="14">
        <f>IFERROR(__xludf.DUMMYFUNCTION("""COMPUTED_VALUE"""),5676.0)</f>
        <v>5676</v>
      </c>
      <c r="L605" s="14" t="str">
        <f t="shared" si="4"/>
        <v>Onlinedisplay</v>
      </c>
      <c r="M605" s="14" t="str">
        <f t="shared" si="5"/>
        <v>VIN</v>
      </c>
    </row>
    <row r="606">
      <c r="A606" s="8" t="s">
        <v>193</v>
      </c>
      <c r="B606" s="13" t="s">
        <v>25</v>
      </c>
      <c r="C606" s="8">
        <v>10700.0</v>
      </c>
      <c r="D606" s="14" t="str">
        <f t="shared" si="1"/>
        <v>Chq/EmailMarketing/20221222/premium_tshirt/4564</v>
      </c>
      <c r="E606" s="14" t="str">
        <f t="shared" si="2"/>
        <v>Chq/EmailMarketing/20221222/premium_tshirt/4564</v>
      </c>
      <c r="F606" s="14" t="str">
        <f t="shared" si="3"/>
        <v>Chq/Emailmarketing/20221222/Premium_Tshirt/4564</v>
      </c>
      <c r="G606" s="14" t="str">
        <f>IFERROR(__xludf.DUMMYFUNCTION("split(F606,""/"")"),"Chq")</f>
        <v>Chq</v>
      </c>
      <c r="H606" s="14" t="str">
        <f>IFERROR(__xludf.DUMMYFUNCTION("""COMPUTED_VALUE"""),"Emailmarketing")</f>
        <v>Emailmarketing</v>
      </c>
      <c r="I606" s="14">
        <f>IFERROR(__xludf.DUMMYFUNCTION("""COMPUTED_VALUE"""),2.0221222E7)</f>
        <v>20221222</v>
      </c>
      <c r="J606" s="14" t="str">
        <f>IFERROR(__xludf.DUMMYFUNCTION("""COMPUTED_VALUE"""),"Premium_Tshirt")</f>
        <v>Premium_Tshirt</v>
      </c>
      <c r="K606" s="14">
        <f>IFERROR(__xludf.DUMMYFUNCTION("""COMPUTED_VALUE"""),4564.0)</f>
        <v>4564</v>
      </c>
      <c r="L606" s="14" t="str">
        <f t="shared" si="4"/>
        <v>Emailmarketing</v>
      </c>
      <c r="M606" s="14" t="str">
        <f t="shared" si="5"/>
        <v>CHQ</v>
      </c>
    </row>
    <row r="607">
      <c r="A607" s="8" t="s">
        <v>194</v>
      </c>
      <c r="B607" s="13" t="s">
        <v>25</v>
      </c>
      <c r="C607" s="13">
        <v>77300.0</v>
      </c>
      <c r="D607" s="14" t="str">
        <f t="shared" si="1"/>
        <v>Vfs/SocialMedia/20221225/premium_tshirt/4565</v>
      </c>
      <c r="E607" s="14" t="str">
        <f t="shared" si="2"/>
        <v>Vfs/SocialMedia/20221225/premium_tshirt/4565</v>
      </c>
      <c r="F607" s="14" t="str">
        <f t="shared" si="3"/>
        <v>Vfs/Socialmedia/20221225/Premium_Tshirt/4565</v>
      </c>
      <c r="G607" s="14" t="str">
        <f>IFERROR(__xludf.DUMMYFUNCTION("split(F607,""/"")"),"Vfs")</f>
        <v>Vfs</v>
      </c>
      <c r="H607" s="14" t="str">
        <f>IFERROR(__xludf.DUMMYFUNCTION("""COMPUTED_VALUE"""),"Socialmedia")</f>
        <v>Socialmedia</v>
      </c>
      <c r="I607" s="14">
        <f>IFERROR(__xludf.DUMMYFUNCTION("""COMPUTED_VALUE"""),2.0221225E7)</f>
        <v>20221225</v>
      </c>
      <c r="J607" s="14" t="str">
        <f>IFERROR(__xludf.DUMMYFUNCTION("""COMPUTED_VALUE"""),"Premium_Tshirt")</f>
        <v>Premium_Tshirt</v>
      </c>
      <c r="K607" s="14">
        <f>IFERROR(__xludf.DUMMYFUNCTION("""COMPUTED_VALUE"""),4565.0)</f>
        <v>4565</v>
      </c>
      <c r="L607" s="14" t="str">
        <f t="shared" si="4"/>
        <v>Socialmedia</v>
      </c>
      <c r="M607" s="14" t="str">
        <f t="shared" si="5"/>
        <v>VFS</v>
      </c>
    </row>
    <row r="608">
      <c r="A608" s="8" t="s">
        <v>195</v>
      </c>
      <c r="B608" s="13" t="s">
        <v>25</v>
      </c>
      <c r="C608" s="13">
        <v>42700.0</v>
      </c>
      <c r="D608" s="14" t="str">
        <f t="shared" si="1"/>
        <v>Neft/Offline/20221228/premium_tshirt/4566</v>
      </c>
      <c r="E608" s="14" t="str">
        <f t="shared" si="2"/>
        <v>Neft/Offline/20221228/premium_tshirt/4566</v>
      </c>
      <c r="F608" s="14" t="str">
        <f t="shared" si="3"/>
        <v>Neft/Offline/20221228/Premium_Tshirt/4566</v>
      </c>
      <c r="G608" s="14" t="str">
        <f>IFERROR(__xludf.DUMMYFUNCTION("split(F608,""/"")"),"Neft")</f>
        <v>Neft</v>
      </c>
      <c r="H608" s="14" t="str">
        <f>IFERROR(__xludf.DUMMYFUNCTION("""COMPUTED_VALUE"""),"Offline")</f>
        <v>Offline</v>
      </c>
      <c r="I608" s="14">
        <f>IFERROR(__xludf.DUMMYFUNCTION("""COMPUTED_VALUE"""),2.0221228E7)</f>
        <v>20221228</v>
      </c>
      <c r="J608" s="14" t="str">
        <f>IFERROR(__xludf.DUMMYFUNCTION("""COMPUTED_VALUE"""),"Premium_Tshirt")</f>
        <v>Premium_Tshirt</v>
      </c>
      <c r="K608" s="14">
        <f>IFERROR(__xludf.DUMMYFUNCTION("""COMPUTED_VALUE"""),4566.0)</f>
        <v>4566</v>
      </c>
      <c r="L608" s="14" t="str">
        <f t="shared" si="4"/>
        <v>Offline</v>
      </c>
      <c r="M608" s="14" t="str">
        <f t="shared" si="5"/>
        <v>NEFT</v>
      </c>
    </row>
    <row r="609">
      <c r="A609" s="8" t="s">
        <v>196</v>
      </c>
      <c r="B609" s="13" t="s">
        <v>25</v>
      </c>
      <c r="C609" s="13">
        <v>71600.0</v>
      </c>
      <c r="D609" s="14" t="str">
        <f t="shared" si="1"/>
        <v>Chq/AffiliateLink/20221201/premium_tshirt/3455</v>
      </c>
      <c r="E609" s="14" t="str">
        <f t="shared" si="2"/>
        <v>Chq/AffiliateLink/20221201/premium_tshirt/3455</v>
      </c>
      <c r="F609" s="14" t="str">
        <f t="shared" si="3"/>
        <v>Chq/Affiliatelink/20221201/Premium_Tshirt/3455</v>
      </c>
      <c r="G609" s="14" t="str">
        <f>IFERROR(__xludf.DUMMYFUNCTION("split(F609,""/"")"),"Chq")</f>
        <v>Chq</v>
      </c>
      <c r="H609" s="14" t="str">
        <f>IFERROR(__xludf.DUMMYFUNCTION("""COMPUTED_VALUE"""),"Affiliatelink")</f>
        <v>Affiliatelink</v>
      </c>
      <c r="I609" s="14">
        <f>IFERROR(__xludf.DUMMYFUNCTION("""COMPUTED_VALUE"""),2.0221201E7)</f>
        <v>20221201</v>
      </c>
      <c r="J609" s="14" t="str">
        <f>IFERROR(__xludf.DUMMYFUNCTION("""COMPUTED_VALUE"""),"Premium_Tshirt")</f>
        <v>Premium_Tshirt</v>
      </c>
      <c r="K609" s="14">
        <f>IFERROR(__xludf.DUMMYFUNCTION("""COMPUTED_VALUE"""),3455.0)</f>
        <v>3455</v>
      </c>
      <c r="L609" s="14" t="str">
        <f t="shared" si="4"/>
        <v>Affiliatelink</v>
      </c>
      <c r="M609" s="14" t="str">
        <f t="shared" si="5"/>
        <v>CHQ</v>
      </c>
    </row>
    <row r="610">
      <c r="A610" s="8" t="s">
        <v>197</v>
      </c>
      <c r="B610" s="13" t="s">
        <v>25</v>
      </c>
      <c r="C610" s="13">
        <v>56800.0</v>
      </c>
      <c r="D610" s="14" t="str">
        <f t="shared" si="1"/>
        <v>Vfs/SearchEngine/20221204/premium_tshirt/5666</v>
      </c>
      <c r="E610" s="14" t="str">
        <f t="shared" si="2"/>
        <v>Vfs/SearchEngine/20221204/premium_tshirt/5666</v>
      </c>
      <c r="F610" s="14" t="str">
        <f t="shared" si="3"/>
        <v>Vfs/Searchengine/20221204/Premium_Tshirt/5666</v>
      </c>
      <c r="G610" s="14" t="str">
        <f>IFERROR(__xludf.DUMMYFUNCTION("split(F610,""/"")"),"Vfs")</f>
        <v>Vfs</v>
      </c>
      <c r="H610" s="14" t="str">
        <f>IFERROR(__xludf.DUMMYFUNCTION("""COMPUTED_VALUE"""),"Searchengine")</f>
        <v>Searchengine</v>
      </c>
      <c r="I610" s="14">
        <f>IFERROR(__xludf.DUMMYFUNCTION("""COMPUTED_VALUE"""),2.0221204E7)</f>
        <v>20221204</v>
      </c>
      <c r="J610" s="14" t="str">
        <f>IFERROR(__xludf.DUMMYFUNCTION("""COMPUTED_VALUE"""),"Premium_Tshirt")</f>
        <v>Premium_Tshirt</v>
      </c>
      <c r="K610" s="14">
        <f>IFERROR(__xludf.DUMMYFUNCTION("""COMPUTED_VALUE"""),5666.0)</f>
        <v>5666</v>
      </c>
      <c r="L610" s="14" t="str">
        <f t="shared" si="4"/>
        <v>Searchengine</v>
      </c>
      <c r="M610" s="14" t="str">
        <f t="shared" si="5"/>
        <v>VFS</v>
      </c>
    </row>
    <row r="611">
      <c r="A611" s="8" t="s">
        <v>198</v>
      </c>
      <c r="B611" s="13" t="s">
        <v>25</v>
      </c>
      <c r="C611" s="13">
        <v>77400.0</v>
      </c>
      <c r="D611" s="14" t="str">
        <f t="shared" si="1"/>
        <v>Vin/OnlineDisplay/20221207/Sales_60%/5676</v>
      </c>
      <c r="E611" s="14" t="str">
        <f t="shared" si="2"/>
        <v>Vin/OnlineDisplay/20221207/Sales_60%/5676</v>
      </c>
      <c r="F611" s="14" t="str">
        <f t="shared" si="3"/>
        <v>Vin/Onlinedisplay/20221207/Sales_60%/5676</v>
      </c>
      <c r="G611" s="14" t="str">
        <f>IFERROR(__xludf.DUMMYFUNCTION("split(F611,""/"")"),"Vin")</f>
        <v>Vin</v>
      </c>
      <c r="H611" s="14" t="str">
        <f>IFERROR(__xludf.DUMMYFUNCTION("""COMPUTED_VALUE"""),"Onlinedisplay")</f>
        <v>Onlinedisplay</v>
      </c>
      <c r="I611" s="14">
        <f>IFERROR(__xludf.DUMMYFUNCTION("""COMPUTED_VALUE"""),2.0221207E7)</f>
        <v>20221207</v>
      </c>
      <c r="J611" s="14" t="str">
        <f>IFERROR(__xludf.DUMMYFUNCTION("""COMPUTED_VALUE"""),"Sales_60%")</f>
        <v>Sales_60%</v>
      </c>
      <c r="K611" s="14">
        <f>IFERROR(__xludf.DUMMYFUNCTION("""COMPUTED_VALUE"""),5676.0)</f>
        <v>5676</v>
      </c>
      <c r="L611" s="14" t="str">
        <f t="shared" si="4"/>
        <v>Onlinedisplay</v>
      </c>
      <c r="M611" s="14" t="str">
        <f t="shared" si="5"/>
        <v>VIN</v>
      </c>
    </row>
    <row r="612">
      <c r="A612" s="8" t="s">
        <v>199</v>
      </c>
      <c r="B612" s="13" t="s">
        <v>25</v>
      </c>
      <c r="C612" s="13">
        <v>76600.0</v>
      </c>
      <c r="D612" s="14" t="str">
        <f t="shared" si="1"/>
        <v>Neft/EmailMarketing/20221210/Sales_60%/4564</v>
      </c>
      <c r="E612" s="14" t="str">
        <f t="shared" si="2"/>
        <v>Neft/EmailMarketing/20221210/Sales_60%/4564</v>
      </c>
      <c r="F612" s="14" t="str">
        <f t="shared" si="3"/>
        <v>Neft/Emailmarketing/20221210/Sales_60%/4564</v>
      </c>
      <c r="G612" s="14" t="str">
        <f>IFERROR(__xludf.DUMMYFUNCTION("split(F612,""/"")"),"Neft")</f>
        <v>Neft</v>
      </c>
      <c r="H612" s="14" t="str">
        <f>IFERROR(__xludf.DUMMYFUNCTION("""COMPUTED_VALUE"""),"Emailmarketing")</f>
        <v>Emailmarketing</v>
      </c>
      <c r="I612" s="14">
        <f>IFERROR(__xludf.DUMMYFUNCTION("""COMPUTED_VALUE"""),2.022121E7)</f>
        <v>20221210</v>
      </c>
      <c r="J612" s="14" t="str">
        <f>IFERROR(__xludf.DUMMYFUNCTION("""COMPUTED_VALUE"""),"Sales_60%")</f>
        <v>Sales_60%</v>
      </c>
      <c r="K612" s="14">
        <f>IFERROR(__xludf.DUMMYFUNCTION("""COMPUTED_VALUE"""),4564.0)</f>
        <v>4564</v>
      </c>
      <c r="L612" s="14" t="str">
        <f t="shared" si="4"/>
        <v>Emailmarketing</v>
      </c>
      <c r="M612" s="14" t="str">
        <f t="shared" si="5"/>
        <v>NEFT</v>
      </c>
    </row>
    <row r="613">
      <c r="A613" s="8" t="s">
        <v>200</v>
      </c>
      <c r="B613" s="13" t="s">
        <v>25</v>
      </c>
      <c r="C613" s="8">
        <v>17300.0</v>
      </c>
      <c r="D613" s="14" t="str">
        <f t="shared" si="1"/>
        <v>Chq/SocialMedia/20221213/Sales_60%/4565</v>
      </c>
      <c r="E613" s="14" t="str">
        <f t="shared" si="2"/>
        <v>Chq/SocialMedia/20221213/Sales_60%/4565</v>
      </c>
      <c r="F613" s="14" t="str">
        <f t="shared" si="3"/>
        <v>Chq/Socialmedia/20221213/Sales_60%/4565</v>
      </c>
      <c r="G613" s="14" t="str">
        <f>IFERROR(__xludf.DUMMYFUNCTION("split(F613,""/"")"),"Chq")</f>
        <v>Chq</v>
      </c>
      <c r="H613" s="14" t="str">
        <f>IFERROR(__xludf.DUMMYFUNCTION("""COMPUTED_VALUE"""),"Socialmedia")</f>
        <v>Socialmedia</v>
      </c>
      <c r="I613" s="14">
        <f>IFERROR(__xludf.DUMMYFUNCTION("""COMPUTED_VALUE"""),2.0221213E7)</f>
        <v>20221213</v>
      </c>
      <c r="J613" s="14" t="str">
        <f>IFERROR(__xludf.DUMMYFUNCTION("""COMPUTED_VALUE"""),"Sales_60%")</f>
        <v>Sales_60%</v>
      </c>
      <c r="K613" s="14">
        <f>IFERROR(__xludf.DUMMYFUNCTION("""COMPUTED_VALUE"""),4565.0)</f>
        <v>4565</v>
      </c>
      <c r="L613" s="14" t="str">
        <f t="shared" si="4"/>
        <v>Socialmedia</v>
      </c>
      <c r="M613" s="14" t="str">
        <f t="shared" si="5"/>
        <v>CHQ</v>
      </c>
    </row>
    <row r="614">
      <c r="A614" s="8" t="s">
        <v>201</v>
      </c>
      <c r="B614" s="13" t="s">
        <v>25</v>
      </c>
      <c r="C614" s="13">
        <v>77000.0</v>
      </c>
      <c r="D614" s="14" t="str">
        <f t="shared" si="1"/>
        <v>Vfs/Offline/20221216/Sales_60%/4566</v>
      </c>
      <c r="E614" s="14" t="str">
        <f t="shared" si="2"/>
        <v>Vfs/Offline/20221216/Sales_60%/4566</v>
      </c>
      <c r="F614" s="14" t="str">
        <f t="shared" si="3"/>
        <v>Vfs/Offline/20221216/Sales_60%/4566</v>
      </c>
      <c r="G614" s="14" t="str">
        <f>IFERROR(__xludf.DUMMYFUNCTION("split(F614,""/"")"),"Vfs")</f>
        <v>Vfs</v>
      </c>
      <c r="H614" s="14" t="str">
        <f>IFERROR(__xludf.DUMMYFUNCTION("""COMPUTED_VALUE"""),"Offline")</f>
        <v>Offline</v>
      </c>
      <c r="I614" s="14">
        <f>IFERROR(__xludf.DUMMYFUNCTION("""COMPUTED_VALUE"""),2.0221216E7)</f>
        <v>20221216</v>
      </c>
      <c r="J614" s="14" t="str">
        <f>IFERROR(__xludf.DUMMYFUNCTION("""COMPUTED_VALUE"""),"Sales_60%")</f>
        <v>Sales_60%</v>
      </c>
      <c r="K614" s="14">
        <f>IFERROR(__xludf.DUMMYFUNCTION("""COMPUTED_VALUE"""),4566.0)</f>
        <v>4566</v>
      </c>
      <c r="L614" s="14" t="str">
        <f t="shared" si="4"/>
        <v>Offline</v>
      </c>
      <c r="M614" s="14" t="str">
        <f t="shared" si="5"/>
        <v>VFS</v>
      </c>
    </row>
    <row r="615">
      <c r="A615" s="8" t="s">
        <v>202</v>
      </c>
      <c r="B615" s="13" t="s">
        <v>25</v>
      </c>
      <c r="C615" s="8">
        <v>13100.0</v>
      </c>
      <c r="D615" s="14" t="str">
        <f t="shared" si="1"/>
        <v>Vin/AffiliateLink/20221219/Sales_60%/3455</v>
      </c>
      <c r="E615" s="14" t="str">
        <f t="shared" si="2"/>
        <v>Vin/AffiliateLink/20221219/Sales_60%/3455</v>
      </c>
      <c r="F615" s="14" t="str">
        <f t="shared" si="3"/>
        <v>Vin/Affiliatelink/20221219/Sales_60%/3455</v>
      </c>
      <c r="G615" s="14" t="str">
        <f>IFERROR(__xludf.DUMMYFUNCTION("split(F615,""/"")"),"Vin")</f>
        <v>Vin</v>
      </c>
      <c r="H615" s="14" t="str">
        <f>IFERROR(__xludf.DUMMYFUNCTION("""COMPUTED_VALUE"""),"Affiliatelink")</f>
        <v>Affiliatelink</v>
      </c>
      <c r="I615" s="14">
        <f>IFERROR(__xludf.DUMMYFUNCTION("""COMPUTED_VALUE"""),2.0221219E7)</f>
        <v>20221219</v>
      </c>
      <c r="J615" s="14" t="str">
        <f>IFERROR(__xludf.DUMMYFUNCTION("""COMPUTED_VALUE"""),"Sales_60%")</f>
        <v>Sales_60%</v>
      </c>
      <c r="K615" s="14">
        <f>IFERROR(__xludf.DUMMYFUNCTION("""COMPUTED_VALUE"""),3455.0)</f>
        <v>3455</v>
      </c>
      <c r="L615" s="14" t="str">
        <f t="shared" si="4"/>
        <v>Affiliatelink</v>
      </c>
      <c r="M615" s="14" t="str">
        <f t="shared" si="5"/>
        <v>VIN</v>
      </c>
    </row>
    <row r="616">
      <c r="A616" s="8" t="s">
        <v>203</v>
      </c>
      <c r="B616" s="13" t="s">
        <v>25</v>
      </c>
      <c r="C616" s="13">
        <v>98400.0</v>
      </c>
      <c r="D616" s="14" t="str">
        <f t="shared" si="1"/>
        <v>Chq/SearchEngine/20221222/Sales_60%/5666</v>
      </c>
      <c r="E616" s="14" t="str">
        <f t="shared" si="2"/>
        <v>Chq/SearchEngine/20221222/Sales_60%/5666</v>
      </c>
      <c r="F616" s="14" t="str">
        <f t="shared" si="3"/>
        <v>Chq/Searchengine/20221222/Sales_60%/5666</v>
      </c>
      <c r="G616" s="14" t="str">
        <f>IFERROR(__xludf.DUMMYFUNCTION("split(F616,""/"")"),"Chq")</f>
        <v>Chq</v>
      </c>
      <c r="H616" s="14" t="str">
        <f>IFERROR(__xludf.DUMMYFUNCTION("""COMPUTED_VALUE"""),"Searchengine")</f>
        <v>Searchengine</v>
      </c>
      <c r="I616" s="14">
        <f>IFERROR(__xludf.DUMMYFUNCTION("""COMPUTED_VALUE"""),2.0221222E7)</f>
        <v>20221222</v>
      </c>
      <c r="J616" s="14" t="str">
        <f>IFERROR(__xludf.DUMMYFUNCTION("""COMPUTED_VALUE"""),"Sales_60%")</f>
        <v>Sales_60%</v>
      </c>
      <c r="K616" s="14">
        <f>IFERROR(__xludf.DUMMYFUNCTION("""COMPUTED_VALUE"""),5666.0)</f>
        <v>5666</v>
      </c>
      <c r="L616" s="14" t="str">
        <f t="shared" si="4"/>
        <v>Searchengine</v>
      </c>
      <c r="M616" s="14" t="str">
        <f t="shared" si="5"/>
        <v>CHQ</v>
      </c>
    </row>
    <row r="617">
      <c r="A617" s="8" t="s">
        <v>204</v>
      </c>
      <c r="B617" s="13" t="s">
        <v>25</v>
      </c>
      <c r="C617" s="8">
        <v>10200.0</v>
      </c>
      <c r="D617" s="14" t="str">
        <f t="shared" si="1"/>
        <v>Vfs/OnlineDisplay/20221225/premium_quality_shoes/5676</v>
      </c>
      <c r="E617" s="14" t="str">
        <f t="shared" si="2"/>
        <v>Vfs/OnlineDisplay/20221225/premium_quality_shoes/5676</v>
      </c>
      <c r="F617" s="14" t="str">
        <f t="shared" si="3"/>
        <v>Vfs/Onlinedisplay/20221225/Premium_Quality_Shoes/5676</v>
      </c>
      <c r="G617" s="14" t="str">
        <f>IFERROR(__xludf.DUMMYFUNCTION("split(F617,""/"")"),"Vfs")</f>
        <v>Vfs</v>
      </c>
      <c r="H617" s="14" t="str">
        <f>IFERROR(__xludf.DUMMYFUNCTION("""COMPUTED_VALUE"""),"Onlinedisplay")</f>
        <v>Onlinedisplay</v>
      </c>
      <c r="I617" s="14">
        <f>IFERROR(__xludf.DUMMYFUNCTION("""COMPUTED_VALUE"""),2.0221225E7)</f>
        <v>20221225</v>
      </c>
      <c r="J617" s="14" t="str">
        <f>IFERROR(__xludf.DUMMYFUNCTION("""COMPUTED_VALUE"""),"Premium_Quality_Shoes")</f>
        <v>Premium_Quality_Shoes</v>
      </c>
      <c r="K617" s="14">
        <f>IFERROR(__xludf.DUMMYFUNCTION("""COMPUTED_VALUE"""),5676.0)</f>
        <v>5676</v>
      </c>
      <c r="L617" s="14" t="str">
        <f t="shared" si="4"/>
        <v>Onlinedisplay</v>
      </c>
      <c r="M617" s="14" t="str">
        <f t="shared" si="5"/>
        <v>VFS</v>
      </c>
    </row>
    <row r="618">
      <c r="A618" s="8" t="s">
        <v>205</v>
      </c>
      <c r="B618" s="13" t="s">
        <v>25</v>
      </c>
      <c r="C618" s="8">
        <v>11600.0</v>
      </c>
      <c r="D618" s="14" t="str">
        <f t="shared" si="1"/>
        <v>Neft/EmailMarketing/20221228/premium_quality_shoes/4564</v>
      </c>
      <c r="E618" s="14" t="str">
        <f t="shared" si="2"/>
        <v>Neft/EmailMarketing/20221228/premium_quality_shoes/4564</v>
      </c>
      <c r="F618" s="14" t="str">
        <f t="shared" si="3"/>
        <v>Neft/Emailmarketing/20221228/Premium_Quality_Shoes/4564</v>
      </c>
      <c r="G618" s="14" t="str">
        <f>IFERROR(__xludf.DUMMYFUNCTION("split(F618,""/"")"),"Neft")</f>
        <v>Neft</v>
      </c>
      <c r="H618" s="14" t="str">
        <f>IFERROR(__xludf.DUMMYFUNCTION("""COMPUTED_VALUE"""),"Emailmarketing")</f>
        <v>Emailmarketing</v>
      </c>
      <c r="I618" s="14">
        <f>IFERROR(__xludf.DUMMYFUNCTION("""COMPUTED_VALUE"""),2.0221228E7)</f>
        <v>20221228</v>
      </c>
      <c r="J618" s="14" t="str">
        <f>IFERROR(__xludf.DUMMYFUNCTION("""COMPUTED_VALUE"""),"Premium_Quality_Shoes")</f>
        <v>Premium_Quality_Shoes</v>
      </c>
      <c r="K618" s="14">
        <f>IFERROR(__xludf.DUMMYFUNCTION("""COMPUTED_VALUE"""),4564.0)</f>
        <v>4564</v>
      </c>
      <c r="L618" s="14" t="str">
        <f t="shared" si="4"/>
        <v>Emailmarketing</v>
      </c>
      <c r="M618" s="14" t="str">
        <f t="shared" si="5"/>
        <v>NEFT</v>
      </c>
    </row>
    <row r="619">
      <c r="A619" s="8" t="s">
        <v>206</v>
      </c>
      <c r="B619" s="13" t="s">
        <v>25</v>
      </c>
      <c r="C619" s="8">
        <v>11100.0</v>
      </c>
      <c r="D619" s="14" t="str">
        <f t="shared" si="1"/>
        <v>Chq/SocialMedia/20221201/premium_quality_shoes/4565</v>
      </c>
      <c r="E619" s="14" t="str">
        <f t="shared" si="2"/>
        <v>Chq/SocialMedia/20221201/premium_quality_shoes/4565</v>
      </c>
      <c r="F619" s="14" t="str">
        <f t="shared" si="3"/>
        <v>Chq/Socialmedia/20221201/Premium_Quality_Shoes/4565</v>
      </c>
      <c r="G619" s="14" t="str">
        <f>IFERROR(__xludf.DUMMYFUNCTION("split(F619,""/"")"),"Chq")</f>
        <v>Chq</v>
      </c>
      <c r="H619" s="14" t="str">
        <f>IFERROR(__xludf.DUMMYFUNCTION("""COMPUTED_VALUE"""),"Socialmedia")</f>
        <v>Socialmedia</v>
      </c>
      <c r="I619" s="14">
        <f>IFERROR(__xludf.DUMMYFUNCTION("""COMPUTED_VALUE"""),2.0221201E7)</f>
        <v>20221201</v>
      </c>
      <c r="J619" s="14" t="str">
        <f>IFERROR(__xludf.DUMMYFUNCTION("""COMPUTED_VALUE"""),"Premium_Quality_Shoes")</f>
        <v>Premium_Quality_Shoes</v>
      </c>
      <c r="K619" s="14">
        <f>IFERROR(__xludf.DUMMYFUNCTION("""COMPUTED_VALUE"""),4565.0)</f>
        <v>4565</v>
      </c>
      <c r="L619" s="14" t="str">
        <f t="shared" si="4"/>
        <v>Socialmedia</v>
      </c>
      <c r="M619" s="14" t="str">
        <f t="shared" si="5"/>
        <v>CHQ</v>
      </c>
    </row>
    <row r="620">
      <c r="A620" s="8" t="s">
        <v>207</v>
      </c>
      <c r="B620" s="13" t="s">
        <v>25</v>
      </c>
      <c r="C620" s="13">
        <v>40700.0</v>
      </c>
      <c r="D620" s="14" t="str">
        <f t="shared" si="1"/>
        <v>Vfs/Offline/20221204/premium_quality_shoes/4566</v>
      </c>
      <c r="E620" s="14" t="str">
        <f t="shared" si="2"/>
        <v>Vfs/Offline/20221204/premium_quality_shoes/4566</v>
      </c>
      <c r="F620" s="14" t="str">
        <f t="shared" si="3"/>
        <v>Vfs/Offline/20221204/Premium_Quality_Shoes/4566</v>
      </c>
      <c r="G620" s="14" t="str">
        <f>IFERROR(__xludf.DUMMYFUNCTION("split(F620,""/"")"),"Vfs")</f>
        <v>Vfs</v>
      </c>
      <c r="H620" s="14" t="str">
        <f>IFERROR(__xludf.DUMMYFUNCTION("""COMPUTED_VALUE"""),"Offline")</f>
        <v>Offline</v>
      </c>
      <c r="I620" s="14">
        <f>IFERROR(__xludf.DUMMYFUNCTION("""COMPUTED_VALUE"""),2.0221204E7)</f>
        <v>20221204</v>
      </c>
      <c r="J620" s="14" t="str">
        <f>IFERROR(__xludf.DUMMYFUNCTION("""COMPUTED_VALUE"""),"Premium_Quality_Shoes")</f>
        <v>Premium_Quality_Shoes</v>
      </c>
      <c r="K620" s="14">
        <f>IFERROR(__xludf.DUMMYFUNCTION("""COMPUTED_VALUE"""),4566.0)</f>
        <v>4566</v>
      </c>
      <c r="L620" s="14" t="str">
        <f t="shared" si="4"/>
        <v>Offline</v>
      </c>
      <c r="M620" s="14" t="str">
        <f t="shared" si="5"/>
        <v>VFS</v>
      </c>
    </row>
    <row r="621">
      <c r="A621" s="8" t="s">
        <v>208</v>
      </c>
      <c r="B621" s="13" t="s">
        <v>25</v>
      </c>
      <c r="C621" s="8">
        <v>12200.0</v>
      </c>
      <c r="D621" s="14" t="str">
        <f t="shared" si="1"/>
        <v>Vin/AffiliateLink/20221207/premium_quality_shoes/3455</v>
      </c>
      <c r="E621" s="14" t="str">
        <f t="shared" si="2"/>
        <v>Vin/AffiliateLink/20221207/premium_quality_shoes/3455</v>
      </c>
      <c r="F621" s="14" t="str">
        <f t="shared" si="3"/>
        <v>Vin/Affiliatelink/20221207/Premium_Quality_Shoes/3455</v>
      </c>
      <c r="G621" s="14" t="str">
        <f>IFERROR(__xludf.DUMMYFUNCTION("split(F621,""/"")"),"Vin")</f>
        <v>Vin</v>
      </c>
      <c r="H621" s="14" t="str">
        <f>IFERROR(__xludf.DUMMYFUNCTION("""COMPUTED_VALUE"""),"Affiliatelink")</f>
        <v>Affiliatelink</v>
      </c>
      <c r="I621" s="14">
        <f>IFERROR(__xludf.DUMMYFUNCTION("""COMPUTED_VALUE"""),2.0221207E7)</f>
        <v>20221207</v>
      </c>
      <c r="J621" s="14" t="str">
        <f>IFERROR(__xludf.DUMMYFUNCTION("""COMPUTED_VALUE"""),"Premium_Quality_Shoes")</f>
        <v>Premium_Quality_Shoes</v>
      </c>
      <c r="K621" s="14">
        <f>IFERROR(__xludf.DUMMYFUNCTION("""COMPUTED_VALUE"""),3455.0)</f>
        <v>3455</v>
      </c>
      <c r="L621" s="14" t="str">
        <f t="shared" si="4"/>
        <v>Affiliatelink</v>
      </c>
      <c r="M621" s="14" t="str">
        <f t="shared" si="5"/>
        <v>VIN</v>
      </c>
    </row>
    <row r="622">
      <c r="A622" s="8" t="s">
        <v>209</v>
      </c>
      <c r="B622" s="13" t="s">
        <v>25</v>
      </c>
      <c r="C622" s="13">
        <v>50200.0</v>
      </c>
      <c r="D622" s="14" t="str">
        <f t="shared" si="1"/>
        <v>Neft/SearchEngine/20221210/premium_quality_shoes/5666</v>
      </c>
      <c r="E622" s="14" t="str">
        <f t="shared" si="2"/>
        <v>Neft/SearchEngine/20221210/premium_quality_shoes/5666</v>
      </c>
      <c r="F622" s="14" t="str">
        <f t="shared" si="3"/>
        <v>Neft/Searchengine/20221210/Premium_Quality_Shoes/5666</v>
      </c>
      <c r="G622" s="14" t="str">
        <f>IFERROR(__xludf.DUMMYFUNCTION("split(F622,""/"")"),"Neft")</f>
        <v>Neft</v>
      </c>
      <c r="H622" s="14" t="str">
        <f>IFERROR(__xludf.DUMMYFUNCTION("""COMPUTED_VALUE"""),"Searchengine")</f>
        <v>Searchengine</v>
      </c>
      <c r="I622" s="14">
        <f>IFERROR(__xludf.DUMMYFUNCTION("""COMPUTED_VALUE"""),2.022121E7)</f>
        <v>20221210</v>
      </c>
      <c r="J622" s="14" t="str">
        <f>IFERROR(__xludf.DUMMYFUNCTION("""COMPUTED_VALUE"""),"Premium_Quality_Shoes")</f>
        <v>Premium_Quality_Shoes</v>
      </c>
      <c r="K622" s="14">
        <f>IFERROR(__xludf.DUMMYFUNCTION("""COMPUTED_VALUE"""),5666.0)</f>
        <v>5666</v>
      </c>
      <c r="L622" s="14" t="str">
        <f t="shared" si="4"/>
        <v>Searchengine</v>
      </c>
      <c r="M622" s="14" t="str">
        <f t="shared" si="5"/>
        <v>NEFT</v>
      </c>
    </row>
    <row r="623">
      <c r="A623" s="8" t="s">
        <v>210</v>
      </c>
      <c r="B623" s="13" t="s">
        <v>25</v>
      </c>
      <c r="C623" s="13">
        <v>68700.0</v>
      </c>
      <c r="D623" s="14" t="str">
        <f t="shared" si="1"/>
        <v>Chq/OnlineDisplay/20221213/items_below_500/5676</v>
      </c>
      <c r="E623" s="14" t="str">
        <f t="shared" si="2"/>
        <v>Chq/OnlineDisplay/20221213/items_below_500/5676</v>
      </c>
      <c r="F623" s="14" t="str">
        <f t="shared" si="3"/>
        <v>Chq/Onlinedisplay/20221213/Items_Below_500/5676</v>
      </c>
      <c r="G623" s="14" t="str">
        <f>IFERROR(__xludf.DUMMYFUNCTION("split(F623,""/"")"),"Chq")</f>
        <v>Chq</v>
      </c>
      <c r="H623" s="14" t="str">
        <f>IFERROR(__xludf.DUMMYFUNCTION("""COMPUTED_VALUE"""),"Onlinedisplay")</f>
        <v>Onlinedisplay</v>
      </c>
      <c r="I623" s="14">
        <f>IFERROR(__xludf.DUMMYFUNCTION("""COMPUTED_VALUE"""),2.0221213E7)</f>
        <v>20221213</v>
      </c>
      <c r="J623" s="14" t="str">
        <f>IFERROR(__xludf.DUMMYFUNCTION("""COMPUTED_VALUE"""),"Items_Below_500")</f>
        <v>Items_Below_500</v>
      </c>
      <c r="K623" s="14">
        <f>IFERROR(__xludf.DUMMYFUNCTION("""COMPUTED_VALUE"""),5676.0)</f>
        <v>5676</v>
      </c>
      <c r="L623" s="14" t="str">
        <f t="shared" si="4"/>
        <v>Onlinedisplay</v>
      </c>
      <c r="M623" s="14" t="str">
        <f t="shared" si="5"/>
        <v>CHQ</v>
      </c>
    </row>
    <row r="624">
      <c r="A624" s="8" t="s">
        <v>211</v>
      </c>
      <c r="B624" s="13" t="s">
        <v>25</v>
      </c>
      <c r="C624" s="13">
        <v>51600.0</v>
      </c>
      <c r="D624" s="14" t="str">
        <f t="shared" si="1"/>
        <v>Vfs/EmailMarketing/20221216/items_below_500/4564</v>
      </c>
      <c r="E624" s="14" t="str">
        <f t="shared" si="2"/>
        <v>Vfs/EmailMarketing/20221216/items_below_500/4564</v>
      </c>
      <c r="F624" s="14" t="str">
        <f t="shared" si="3"/>
        <v>Vfs/Emailmarketing/20221216/Items_Below_500/4564</v>
      </c>
      <c r="G624" s="14" t="str">
        <f>IFERROR(__xludf.DUMMYFUNCTION("split(F624,""/"")"),"Vfs")</f>
        <v>Vfs</v>
      </c>
      <c r="H624" s="14" t="str">
        <f>IFERROR(__xludf.DUMMYFUNCTION("""COMPUTED_VALUE"""),"Emailmarketing")</f>
        <v>Emailmarketing</v>
      </c>
      <c r="I624" s="14">
        <f>IFERROR(__xludf.DUMMYFUNCTION("""COMPUTED_VALUE"""),2.0221216E7)</f>
        <v>20221216</v>
      </c>
      <c r="J624" s="14" t="str">
        <f>IFERROR(__xludf.DUMMYFUNCTION("""COMPUTED_VALUE"""),"Items_Below_500")</f>
        <v>Items_Below_500</v>
      </c>
      <c r="K624" s="14">
        <f>IFERROR(__xludf.DUMMYFUNCTION("""COMPUTED_VALUE"""),4564.0)</f>
        <v>4564</v>
      </c>
      <c r="L624" s="14" t="str">
        <f t="shared" si="4"/>
        <v>Emailmarketing</v>
      </c>
      <c r="M624" s="14" t="str">
        <f t="shared" si="5"/>
        <v>VFS</v>
      </c>
    </row>
    <row r="625">
      <c r="A625" s="8" t="s">
        <v>212</v>
      </c>
      <c r="B625" s="13" t="s">
        <v>25</v>
      </c>
      <c r="C625" s="13">
        <v>94900.0</v>
      </c>
      <c r="D625" s="14" t="str">
        <f t="shared" si="1"/>
        <v>Vin/SocialMedia/20221219/items_below_500/4565</v>
      </c>
      <c r="E625" s="14" t="str">
        <f t="shared" si="2"/>
        <v>Vin/SocialMedia/20221219/items_below_500/4565</v>
      </c>
      <c r="F625" s="14" t="str">
        <f t="shared" si="3"/>
        <v>Vin/Socialmedia/20221219/Items_Below_500/4565</v>
      </c>
      <c r="G625" s="14" t="str">
        <f>IFERROR(__xludf.DUMMYFUNCTION("split(F625,""/"")"),"Vin")</f>
        <v>Vin</v>
      </c>
      <c r="H625" s="14" t="str">
        <f>IFERROR(__xludf.DUMMYFUNCTION("""COMPUTED_VALUE"""),"Socialmedia")</f>
        <v>Socialmedia</v>
      </c>
      <c r="I625" s="14">
        <f>IFERROR(__xludf.DUMMYFUNCTION("""COMPUTED_VALUE"""),2.0221219E7)</f>
        <v>20221219</v>
      </c>
      <c r="J625" s="14" t="str">
        <f>IFERROR(__xludf.DUMMYFUNCTION("""COMPUTED_VALUE"""),"Items_Below_500")</f>
        <v>Items_Below_500</v>
      </c>
      <c r="K625" s="14">
        <f>IFERROR(__xludf.DUMMYFUNCTION("""COMPUTED_VALUE"""),4565.0)</f>
        <v>4565</v>
      </c>
      <c r="L625" s="14" t="str">
        <f t="shared" si="4"/>
        <v>Socialmedia</v>
      </c>
      <c r="M625" s="14" t="str">
        <f t="shared" si="5"/>
        <v>VIN</v>
      </c>
    </row>
    <row r="626">
      <c r="A626" s="8" t="s">
        <v>213</v>
      </c>
      <c r="B626" s="13" t="s">
        <v>25</v>
      </c>
      <c r="C626" s="8">
        <v>11200.0</v>
      </c>
      <c r="D626" s="14" t="str">
        <f t="shared" si="1"/>
        <v>Chq/Offline/20221222/items_below_500/4566</v>
      </c>
      <c r="E626" s="14" t="str">
        <f t="shared" si="2"/>
        <v>Chq/Offline/20221222/items_below_500/4566</v>
      </c>
      <c r="F626" s="14" t="str">
        <f t="shared" si="3"/>
        <v>Chq/Offline/20221222/Items_Below_500/4566</v>
      </c>
      <c r="G626" s="14" t="str">
        <f>IFERROR(__xludf.DUMMYFUNCTION("split(F626,""/"")"),"Chq")</f>
        <v>Chq</v>
      </c>
      <c r="H626" s="14" t="str">
        <f>IFERROR(__xludf.DUMMYFUNCTION("""COMPUTED_VALUE"""),"Offline")</f>
        <v>Offline</v>
      </c>
      <c r="I626" s="14">
        <f>IFERROR(__xludf.DUMMYFUNCTION("""COMPUTED_VALUE"""),2.0221222E7)</f>
        <v>20221222</v>
      </c>
      <c r="J626" s="14" t="str">
        <f>IFERROR(__xludf.DUMMYFUNCTION("""COMPUTED_VALUE"""),"Items_Below_500")</f>
        <v>Items_Below_500</v>
      </c>
      <c r="K626" s="14">
        <f>IFERROR(__xludf.DUMMYFUNCTION("""COMPUTED_VALUE"""),4566.0)</f>
        <v>4566</v>
      </c>
      <c r="L626" s="14" t="str">
        <f t="shared" si="4"/>
        <v>Offline</v>
      </c>
      <c r="M626" s="14" t="str">
        <f t="shared" si="5"/>
        <v>CHQ</v>
      </c>
    </row>
    <row r="627">
      <c r="A627" s="8" t="s">
        <v>214</v>
      </c>
      <c r="B627" s="13" t="s">
        <v>25</v>
      </c>
      <c r="C627" s="8">
        <v>11420.0</v>
      </c>
      <c r="D627" s="14" t="str">
        <f t="shared" si="1"/>
        <v>Vfs/AffiliateLink/20221225/items_below_500/3455</v>
      </c>
      <c r="E627" s="14" t="str">
        <f t="shared" si="2"/>
        <v>Vfs/AffiliateLink/20221225/items_below_500/3455</v>
      </c>
      <c r="F627" s="14" t="str">
        <f t="shared" si="3"/>
        <v>Vfs/Affiliatelink/20221225/Items_Below_500/3455</v>
      </c>
      <c r="G627" s="14" t="str">
        <f>IFERROR(__xludf.DUMMYFUNCTION("split(F627,""/"")"),"Vfs")</f>
        <v>Vfs</v>
      </c>
      <c r="H627" s="14" t="str">
        <f>IFERROR(__xludf.DUMMYFUNCTION("""COMPUTED_VALUE"""),"Affiliatelink")</f>
        <v>Affiliatelink</v>
      </c>
      <c r="I627" s="14">
        <f>IFERROR(__xludf.DUMMYFUNCTION("""COMPUTED_VALUE"""),2.0221225E7)</f>
        <v>20221225</v>
      </c>
      <c r="J627" s="14" t="str">
        <f>IFERROR(__xludf.DUMMYFUNCTION("""COMPUTED_VALUE"""),"Items_Below_500")</f>
        <v>Items_Below_500</v>
      </c>
      <c r="K627" s="14">
        <f>IFERROR(__xludf.DUMMYFUNCTION("""COMPUTED_VALUE"""),3455.0)</f>
        <v>3455</v>
      </c>
      <c r="L627" s="14" t="str">
        <f t="shared" si="4"/>
        <v>Affiliatelink</v>
      </c>
      <c r="M627" s="14" t="str">
        <f t="shared" si="5"/>
        <v>VFS</v>
      </c>
    </row>
    <row r="628">
      <c r="A628" s="8" t="s">
        <v>215</v>
      </c>
      <c r="B628" s="13" t="s">
        <v>25</v>
      </c>
      <c r="C628" s="8">
        <v>11480.0</v>
      </c>
      <c r="D628" s="14" t="str">
        <f t="shared" si="1"/>
        <v>Neft/SearchEngine/20221228/items_below_500/5666</v>
      </c>
      <c r="E628" s="14" t="str">
        <f t="shared" si="2"/>
        <v>Neft/SearchEngine/20221228/items_below_500/5666</v>
      </c>
      <c r="F628" s="14" t="str">
        <f t="shared" si="3"/>
        <v>Neft/Searchengine/20221228/Items_Below_500/5666</v>
      </c>
      <c r="G628" s="14" t="str">
        <f>IFERROR(__xludf.DUMMYFUNCTION("split(F628,""/"")"),"Neft")</f>
        <v>Neft</v>
      </c>
      <c r="H628" s="14" t="str">
        <f>IFERROR(__xludf.DUMMYFUNCTION("""COMPUTED_VALUE"""),"Searchengine")</f>
        <v>Searchengine</v>
      </c>
      <c r="I628" s="14">
        <f>IFERROR(__xludf.DUMMYFUNCTION("""COMPUTED_VALUE"""),2.0221228E7)</f>
        <v>20221228</v>
      </c>
      <c r="J628" s="14" t="str">
        <f>IFERROR(__xludf.DUMMYFUNCTION("""COMPUTED_VALUE"""),"Items_Below_500")</f>
        <v>Items_Below_500</v>
      </c>
      <c r="K628" s="14">
        <f>IFERROR(__xludf.DUMMYFUNCTION("""COMPUTED_VALUE"""),5666.0)</f>
        <v>5666</v>
      </c>
      <c r="L628" s="14" t="str">
        <f t="shared" si="4"/>
        <v>Searchengine</v>
      </c>
      <c r="M628" s="14" t="str">
        <f t="shared" si="5"/>
        <v>NEFT</v>
      </c>
    </row>
    <row r="629">
      <c r="A629" s="8" t="s">
        <v>216</v>
      </c>
      <c r="B629" s="13" t="s">
        <v>25</v>
      </c>
      <c r="C629" s="13">
        <v>88800.0</v>
      </c>
      <c r="D629" s="14" t="str">
        <f t="shared" si="1"/>
        <v>Chq/OnlineDisplay/20221201/buy_one_get_one/5676</v>
      </c>
      <c r="E629" s="14" t="str">
        <f t="shared" si="2"/>
        <v>Chq/OnlineDisplay/20221201/buy_one_get_one/5676</v>
      </c>
      <c r="F629" s="14" t="str">
        <f t="shared" si="3"/>
        <v>Chq/Onlinedisplay/20221201/Buy_One_Get_One/5676</v>
      </c>
      <c r="G629" s="14" t="str">
        <f>IFERROR(__xludf.DUMMYFUNCTION("split(F629,""/"")"),"Chq")</f>
        <v>Chq</v>
      </c>
      <c r="H629" s="14" t="str">
        <f>IFERROR(__xludf.DUMMYFUNCTION("""COMPUTED_VALUE"""),"Onlinedisplay")</f>
        <v>Onlinedisplay</v>
      </c>
      <c r="I629" s="14">
        <f>IFERROR(__xludf.DUMMYFUNCTION("""COMPUTED_VALUE"""),2.0221201E7)</f>
        <v>20221201</v>
      </c>
      <c r="J629" s="14" t="str">
        <f>IFERROR(__xludf.DUMMYFUNCTION("""COMPUTED_VALUE"""),"Buy_One_Get_One")</f>
        <v>Buy_One_Get_One</v>
      </c>
      <c r="K629" s="14">
        <f>IFERROR(__xludf.DUMMYFUNCTION("""COMPUTED_VALUE"""),5676.0)</f>
        <v>5676</v>
      </c>
      <c r="L629" s="14" t="str">
        <f t="shared" si="4"/>
        <v>Onlinedisplay</v>
      </c>
      <c r="M629" s="14" t="str">
        <f t="shared" si="5"/>
        <v>CHQ</v>
      </c>
    </row>
    <row r="630">
      <c r="A630" s="8" t="s">
        <v>217</v>
      </c>
      <c r="B630" s="13" t="s">
        <v>25</v>
      </c>
      <c r="C630" s="13">
        <v>98600.0</v>
      </c>
      <c r="D630" s="14" t="str">
        <f t="shared" si="1"/>
        <v>Vfs/EmailMarketing/20221204/buy_one_get_one/4564</v>
      </c>
      <c r="E630" s="14" t="str">
        <f t="shared" si="2"/>
        <v>Vfs/EmailMarketing/20221204/buy_one_get_one/4564</v>
      </c>
      <c r="F630" s="14" t="str">
        <f t="shared" si="3"/>
        <v>Vfs/Emailmarketing/20221204/Buy_One_Get_One/4564</v>
      </c>
      <c r="G630" s="14" t="str">
        <f>IFERROR(__xludf.DUMMYFUNCTION("split(F630,""/"")"),"Vfs")</f>
        <v>Vfs</v>
      </c>
      <c r="H630" s="14" t="str">
        <f>IFERROR(__xludf.DUMMYFUNCTION("""COMPUTED_VALUE"""),"Emailmarketing")</f>
        <v>Emailmarketing</v>
      </c>
      <c r="I630" s="14">
        <f>IFERROR(__xludf.DUMMYFUNCTION("""COMPUTED_VALUE"""),2.0221204E7)</f>
        <v>20221204</v>
      </c>
      <c r="J630" s="14" t="str">
        <f>IFERROR(__xludf.DUMMYFUNCTION("""COMPUTED_VALUE"""),"Buy_One_Get_One")</f>
        <v>Buy_One_Get_One</v>
      </c>
      <c r="K630" s="14">
        <f>IFERROR(__xludf.DUMMYFUNCTION("""COMPUTED_VALUE"""),4564.0)</f>
        <v>4564</v>
      </c>
      <c r="L630" s="14" t="str">
        <f t="shared" si="4"/>
        <v>Emailmarketing</v>
      </c>
      <c r="M630" s="14" t="str">
        <f t="shared" si="5"/>
        <v>VFS</v>
      </c>
    </row>
    <row r="631">
      <c r="A631" s="8" t="s">
        <v>218</v>
      </c>
      <c r="B631" s="13" t="s">
        <v>25</v>
      </c>
      <c r="C631" s="13">
        <v>49000.0</v>
      </c>
      <c r="D631" s="14" t="str">
        <f t="shared" si="1"/>
        <v>Vin/SocialMedia/20221207/buy_one_get_one/4565</v>
      </c>
      <c r="E631" s="14" t="str">
        <f t="shared" si="2"/>
        <v>Vin/SocialMedia/20221207/buy_one_get_one/4565</v>
      </c>
      <c r="F631" s="14" t="str">
        <f t="shared" si="3"/>
        <v>Vin/Socialmedia/20221207/Buy_One_Get_One/4565</v>
      </c>
      <c r="G631" s="14" t="str">
        <f>IFERROR(__xludf.DUMMYFUNCTION("split(F631,""/"")"),"Vin")</f>
        <v>Vin</v>
      </c>
      <c r="H631" s="14" t="str">
        <f>IFERROR(__xludf.DUMMYFUNCTION("""COMPUTED_VALUE"""),"Socialmedia")</f>
        <v>Socialmedia</v>
      </c>
      <c r="I631" s="14">
        <f>IFERROR(__xludf.DUMMYFUNCTION("""COMPUTED_VALUE"""),2.0221207E7)</f>
        <v>20221207</v>
      </c>
      <c r="J631" s="14" t="str">
        <f>IFERROR(__xludf.DUMMYFUNCTION("""COMPUTED_VALUE"""),"Buy_One_Get_One")</f>
        <v>Buy_One_Get_One</v>
      </c>
      <c r="K631" s="14">
        <f>IFERROR(__xludf.DUMMYFUNCTION("""COMPUTED_VALUE"""),4565.0)</f>
        <v>4565</v>
      </c>
      <c r="L631" s="14" t="str">
        <f t="shared" si="4"/>
        <v>Socialmedia</v>
      </c>
      <c r="M631" s="14" t="str">
        <f t="shared" si="5"/>
        <v>VIN</v>
      </c>
    </row>
    <row r="632">
      <c r="A632" s="8" t="s">
        <v>219</v>
      </c>
      <c r="B632" s="13" t="s">
        <v>25</v>
      </c>
      <c r="C632" s="8">
        <v>11290.0</v>
      </c>
      <c r="D632" s="14" t="str">
        <f t="shared" si="1"/>
        <v>Neft/Offline/20221210/buy_one_get_one/4566</v>
      </c>
      <c r="E632" s="14" t="str">
        <f t="shared" si="2"/>
        <v>Neft/Offline/20221210/buy_one_get_one/4566</v>
      </c>
      <c r="F632" s="14" t="str">
        <f t="shared" si="3"/>
        <v>Neft/Offline/20221210/Buy_One_Get_One/4566</v>
      </c>
      <c r="G632" s="14" t="str">
        <f>IFERROR(__xludf.DUMMYFUNCTION("split(F632,""/"")"),"Neft")</f>
        <v>Neft</v>
      </c>
      <c r="H632" s="14" t="str">
        <f>IFERROR(__xludf.DUMMYFUNCTION("""COMPUTED_VALUE"""),"Offline")</f>
        <v>Offline</v>
      </c>
      <c r="I632" s="14">
        <f>IFERROR(__xludf.DUMMYFUNCTION("""COMPUTED_VALUE"""),2.022121E7)</f>
        <v>20221210</v>
      </c>
      <c r="J632" s="14" t="str">
        <f>IFERROR(__xludf.DUMMYFUNCTION("""COMPUTED_VALUE"""),"Buy_One_Get_One")</f>
        <v>Buy_One_Get_One</v>
      </c>
      <c r="K632" s="14">
        <f>IFERROR(__xludf.DUMMYFUNCTION("""COMPUTED_VALUE"""),4566.0)</f>
        <v>4566</v>
      </c>
      <c r="L632" s="14" t="str">
        <f t="shared" si="4"/>
        <v>Offline</v>
      </c>
      <c r="M632" s="14" t="str">
        <f t="shared" si="5"/>
        <v>NEFT</v>
      </c>
    </row>
    <row r="633">
      <c r="A633" s="8" t="s">
        <v>220</v>
      </c>
      <c r="B633" s="13" t="s">
        <v>25</v>
      </c>
      <c r="C633" s="13">
        <v>82900.0</v>
      </c>
      <c r="D633" s="14" t="str">
        <f t="shared" si="1"/>
        <v>Chq/AffiliateLink/20221213/buy_one_get_one/3455</v>
      </c>
      <c r="E633" s="14" t="str">
        <f t="shared" si="2"/>
        <v>Chq/AffiliateLink/20221213/buy_one_get_one/3455</v>
      </c>
      <c r="F633" s="14" t="str">
        <f t="shared" si="3"/>
        <v>Chq/Affiliatelink/20221213/Buy_One_Get_One/3455</v>
      </c>
      <c r="G633" s="14" t="str">
        <f>IFERROR(__xludf.DUMMYFUNCTION("split(F633,""/"")"),"Chq")</f>
        <v>Chq</v>
      </c>
      <c r="H633" s="14" t="str">
        <f>IFERROR(__xludf.DUMMYFUNCTION("""COMPUTED_VALUE"""),"Affiliatelink")</f>
        <v>Affiliatelink</v>
      </c>
      <c r="I633" s="14">
        <f>IFERROR(__xludf.DUMMYFUNCTION("""COMPUTED_VALUE"""),2.0221213E7)</f>
        <v>20221213</v>
      </c>
      <c r="J633" s="14" t="str">
        <f>IFERROR(__xludf.DUMMYFUNCTION("""COMPUTED_VALUE"""),"Buy_One_Get_One")</f>
        <v>Buy_One_Get_One</v>
      </c>
      <c r="K633" s="14">
        <f>IFERROR(__xludf.DUMMYFUNCTION("""COMPUTED_VALUE"""),3455.0)</f>
        <v>3455</v>
      </c>
      <c r="L633" s="14" t="str">
        <f t="shared" si="4"/>
        <v>Affiliatelink</v>
      </c>
      <c r="M633" s="14" t="str">
        <f t="shared" si="5"/>
        <v>CHQ</v>
      </c>
    </row>
    <row r="634">
      <c r="A634" s="8" t="s">
        <v>221</v>
      </c>
      <c r="B634" s="13" t="s">
        <v>25</v>
      </c>
      <c r="C634" s="13">
        <v>86300.0</v>
      </c>
      <c r="D634" s="14" t="str">
        <f t="shared" si="1"/>
        <v>Vfs/SearchEngine/20221216/buy_one_get_one/5666</v>
      </c>
      <c r="E634" s="14" t="str">
        <f t="shared" si="2"/>
        <v>Vfs/SearchEngine/20221216/buy_one_get_one/5666</v>
      </c>
      <c r="F634" s="14" t="str">
        <f t="shared" si="3"/>
        <v>Vfs/Searchengine/20221216/Buy_One_Get_One/5666</v>
      </c>
      <c r="G634" s="14" t="str">
        <f>IFERROR(__xludf.DUMMYFUNCTION("split(F634,""/"")"),"Vfs")</f>
        <v>Vfs</v>
      </c>
      <c r="H634" s="14" t="str">
        <f>IFERROR(__xludf.DUMMYFUNCTION("""COMPUTED_VALUE"""),"Searchengine")</f>
        <v>Searchengine</v>
      </c>
      <c r="I634" s="14">
        <f>IFERROR(__xludf.DUMMYFUNCTION("""COMPUTED_VALUE"""),2.0221216E7)</f>
        <v>20221216</v>
      </c>
      <c r="J634" s="14" t="str">
        <f>IFERROR(__xludf.DUMMYFUNCTION("""COMPUTED_VALUE"""),"Buy_One_Get_One")</f>
        <v>Buy_One_Get_One</v>
      </c>
      <c r="K634" s="14">
        <f>IFERROR(__xludf.DUMMYFUNCTION("""COMPUTED_VALUE"""),5666.0)</f>
        <v>5666</v>
      </c>
      <c r="L634" s="14" t="str">
        <f t="shared" si="4"/>
        <v>Searchengine</v>
      </c>
      <c r="M634" s="14" t="str">
        <f t="shared" si="5"/>
        <v>VFS</v>
      </c>
    </row>
    <row r="635">
      <c r="A635" s="8" t="s">
        <v>222</v>
      </c>
      <c r="B635" s="13" t="s">
        <v>25</v>
      </c>
      <c r="C635" s="8">
        <v>10420.0</v>
      </c>
      <c r="D635" s="14" t="str">
        <f t="shared" si="1"/>
        <v>Vin/OnlineDisplay/20221219/Jeans_under_999/5676</v>
      </c>
      <c r="E635" s="14" t="str">
        <f t="shared" si="2"/>
        <v>Vin/OnlineDisplay/20221219/Jeans_under_999/5676</v>
      </c>
      <c r="F635" s="14" t="str">
        <f t="shared" si="3"/>
        <v>Vin/Onlinedisplay/20221219/Jeans_Under_999/5676</v>
      </c>
      <c r="G635" s="14" t="str">
        <f>IFERROR(__xludf.DUMMYFUNCTION("split(F635,""/"")"),"Vin")</f>
        <v>Vin</v>
      </c>
      <c r="H635" s="14" t="str">
        <f>IFERROR(__xludf.DUMMYFUNCTION("""COMPUTED_VALUE"""),"Onlinedisplay")</f>
        <v>Onlinedisplay</v>
      </c>
      <c r="I635" s="14">
        <f>IFERROR(__xludf.DUMMYFUNCTION("""COMPUTED_VALUE"""),2.0221219E7)</f>
        <v>20221219</v>
      </c>
      <c r="J635" s="14" t="str">
        <f>IFERROR(__xludf.DUMMYFUNCTION("""COMPUTED_VALUE"""),"Jeans_Under_999")</f>
        <v>Jeans_Under_999</v>
      </c>
      <c r="K635" s="14">
        <f>IFERROR(__xludf.DUMMYFUNCTION("""COMPUTED_VALUE"""),5676.0)</f>
        <v>5676</v>
      </c>
      <c r="L635" s="14" t="str">
        <f t="shared" si="4"/>
        <v>Onlinedisplay</v>
      </c>
      <c r="M635" s="14" t="str">
        <f t="shared" si="5"/>
        <v>VIN</v>
      </c>
    </row>
    <row r="636">
      <c r="A636" s="8" t="s">
        <v>223</v>
      </c>
      <c r="B636" s="13" t="s">
        <v>25</v>
      </c>
      <c r="C636" s="8">
        <v>12420.0</v>
      </c>
      <c r="D636" s="14" t="str">
        <f t="shared" si="1"/>
        <v>Chq/EmailMarketing/20221222/Jeans_under_999/4564</v>
      </c>
      <c r="E636" s="14" t="str">
        <f t="shared" si="2"/>
        <v>Chq/EmailMarketing/20221222/Jeans_under_999/4564</v>
      </c>
      <c r="F636" s="14" t="str">
        <f t="shared" si="3"/>
        <v>Chq/Emailmarketing/20221222/Jeans_Under_999/4564</v>
      </c>
      <c r="G636" s="14" t="str">
        <f>IFERROR(__xludf.DUMMYFUNCTION("split(F636,""/"")"),"Chq")</f>
        <v>Chq</v>
      </c>
      <c r="H636" s="14" t="str">
        <f>IFERROR(__xludf.DUMMYFUNCTION("""COMPUTED_VALUE"""),"Emailmarketing")</f>
        <v>Emailmarketing</v>
      </c>
      <c r="I636" s="14">
        <f>IFERROR(__xludf.DUMMYFUNCTION("""COMPUTED_VALUE"""),2.0221222E7)</f>
        <v>20221222</v>
      </c>
      <c r="J636" s="14" t="str">
        <f>IFERROR(__xludf.DUMMYFUNCTION("""COMPUTED_VALUE"""),"Jeans_Under_999")</f>
        <v>Jeans_Under_999</v>
      </c>
      <c r="K636" s="14">
        <f>IFERROR(__xludf.DUMMYFUNCTION("""COMPUTED_VALUE"""),4564.0)</f>
        <v>4564</v>
      </c>
      <c r="L636" s="14" t="str">
        <f t="shared" si="4"/>
        <v>Emailmarketing</v>
      </c>
      <c r="M636" s="14" t="str">
        <f t="shared" si="5"/>
        <v>CHQ</v>
      </c>
    </row>
    <row r="637">
      <c r="A637" s="8" t="s">
        <v>224</v>
      </c>
      <c r="B637" s="13" t="s">
        <v>25</v>
      </c>
      <c r="C637" s="8">
        <v>12480.0</v>
      </c>
      <c r="D637" s="14" t="str">
        <f t="shared" si="1"/>
        <v>Vfs/SocialMedia/20221225/Jeans_under_999/4565</v>
      </c>
      <c r="E637" s="14" t="str">
        <f t="shared" si="2"/>
        <v>Vfs/SocialMedia/20221225/Jeans_under_999/4565</v>
      </c>
      <c r="F637" s="14" t="str">
        <f t="shared" si="3"/>
        <v>Vfs/Socialmedia/20221225/Jeans_Under_999/4565</v>
      </c>
      <c r="G637" s="14" t="str">
        <f>IFERROR(__xludf.DUMMYFUNCTION("split(F637,""/"")"),"Vfs")</f>
        <v>Vfs</v>
      </c>
      <c r="H637" s="14" t="str">
        <f>IFERROR(__xludf.DUMMYFUNCTION("""COMPUTED_VALUE"""),"Socialmedia")</f>
        <v>Socialmedia</v>
      </c>
      <c r="I637" s="14">
        <f>IFERROR(__xludf.DUMMYFUNCTION("""COMPUTED_VALUE"""),2.0221225E7)</f>
        <v>20221225</v>
      </c>
      <c r="J637" s="14" t="str">
        <f>IFERROR(__xludf.DUMMYFUNCTION("""COMPUTED_VALUE"""),"Jeans_Under_999")</f>
        <v>Jeans_Under_999</v>
      </c>
      <c r="K637" s="14">
        <f>IFERROR(__xludf.DUMMYFUNCTION("""COMPUTED_VALUE"""),4565.0)</f>
        <v>4565</v>
      </c>
      <c r="L637" s="14" t="str">
        <f t="shared" si="4"/>
        <v>Socialmedia</v>
      </c>
      <c r="M637" s="14" t="str">
        <f t="shared" si="5"/>
        <v>VFS</v>
      </c>
    </row>
    <row r="638">
      <c r="A638" s="8" t="s">
        <v>225</v>
      </c>
      <c r="B638" s="13" t="s">
        <v>25</v>
      </c>
      <c r="C638" s="13">
        <v>98800.0</v>
      </c>
      <c r="D638" s="14" t="str">
        <f t="shared" si="1"/>
        <v>Neft/Offline/20221228/Jeans_under_999/4566</v>
      </c>
      <c r="E638" s="14" t="str">
        <f t="shared" si="2"/>
        <v>Neft/Offline/20221228/Jeans_under_999/4566</v>
      </c>
      <c r="F638" s="14" t="str">
        <f t="shared" si="3"/>
        <v>Neft/Offline/20221228/Jeans_Under_999/4566</v>
      </c>
      <c r="G638" s="14" t="str">
        <f>IFERROR(__xludf.DUMMYFUNCTION("split(F638,""/"")"),"Neft")</f>
        <v>Neft</v>
      </c>
      <c r="H638" s="14" t="str">
        <f>IFERROR(__xludf.DUMMYFUNCTION("""COMPUTED_VALUE"""),"Offline")</f>
        <v>Offline</v>
      </c>
      <c r="I638" s="14">
        <f>IFERROR(__xludf.DUMMYFUNCTION("""COMPUTED_VALUE"""),2.0221228E7)</f>
        <v>20221228</v>
      </c>
      <c r="J638" s="14" t="str">
        <f>IFERROR(__xludf.DUMMYFUNCTION("""COMPUTED_VALUE"""),"Jeans_Under_999")</f>
        <v>Jeans_Under_999</v>
      </c>
      <c r="K638" s="14">
        <f>IFERROR(__xludf.DUMMYFUNCTION("""COMPUTED_VALUE"""),4566.0)</f>
        <v>4566</v>
      </c>
      <c r="L638" s="14" t="str">
        <f t="shared" si="4"/>
        <v>Offline</v>
      </c>
      <c r="M638" s="14" t="str">
        <f t="shared" si="5"/>
        <v>NEFT</v>
      </c>
    </row>
    <row r="639">
      <c r="A639" s="8" t="s">
        <v>226</v>
      </c>
      <c r="B639" s="13" t="s">
        <v>25</v>
      </c>
      <c r="C639" s="8">
        <v>10860.0</v>
      </c>
      <c r="D639" s="14" t="str">
        <f t="shared" si="1"/>
        <v>Chq/AffiliateLink/20221201/Jeans_under_999/3455</v>
      </c>
      <c r="E639" s="14" t="str">
        <f t="shared" si="2"/>
        <v>Chq/AffiliateLink/20221201/Jeans_under_999/3455</v>
      </c>
      <c r="F639" s="14" t="str">
        <f t="shared" si="3"/>
        <v>Chq/Affiliatelink/20221201/Jeans_Under_999/3455</v>
      </c>
      <c r="G639" s="14" t="str">
        <f>IFERROR(__xludf.DUMMYFUNCTION("split(F639,""/"")"),"Chq")</f>
        <v>Chq</v>
      </c>
      <c r="H639" s="14" t="str">
        <f>IFERROR(__xludf.DUMMYFUNCTION("""COMPUTED_VALUE"""),"Affiliatelink")</f>
        <v>Affiliatelink</v>
      </c>
      <c r="I639" s="14">
        <f>IFERROR(__xludf.DUMMYFUNCTION("""COMPUTED_VALUE"""),2.0221201E7)</f>
        <v>20221201</v>
      </c>
      <c r="J639" s="14" t="str">
        <f>IFERROR(__xludf.DUMMYFUNCTION("""COMPUTED_VALUE"""),"Jeans_Under_999")</f>
        <v>Jeans_Under_999</v>
      </c>
      <c r="K639" s="14">
        <f>IFERROR(__xludf.DUMMYFUNCTION("""COMPUTED_VALUE"""),3455.0)</f>
        <v>3455</v>
      </c>
      <c r="L639" s="14" t="str">
        <f t="shared" si="4"/>
        <v>Affiliatelink</v>
      </c>
      <c r="M639" s="14" t="str">
        <f t="shared" si="5"/>
        <v>CHQ</v>
      </c>
    </row>
    <row r="640">
      <c r="A640" s="8" t="s">
        <v>227</v>
      </c>
      <c r="B640" s="13" t="s">
        <v>25</v>
      </c>
      <c r="C640" s="13">
        <v>59000.0</v>
      </c>
      <c r="D640" s="14" t="str">
        <f t="shared" si="1"/>
        <v>Vfs/SearchEngine/20221204/Jeans_under_999/5666</v>
      </c>
      <c r="E640" s="14" t="str">
        <f t="shared" si="2"/>
        <v>Vfs/SearchEngine/20221204/Jeans_under_999/5666</v>
      </c>
      <c r="F640" s="14" t="str">
        <f t="shared" si="3"/>
        <v>Vfs/Searchengine/20221204/Jeans_Under_999/5666</v>
      </c>
      <c r="G640" s="14" t="str">
        <f>IFERROR(__xludf.DUMMYFUNCTION("split(F640,""/"")"),"Vfs")</f>
        <v>Vfs</v>
      </c>
      <c r="H640" s="14" t="str">
        <f>IFERROR(__xludf.DUMMYFUNCTION("""COMPUTED_VALUE"""),"Searchengine")</f>
        <v>Searchengine</v>
      </c>
      <c r="I640" s="14">
        <f>IFERROR(__xludf.DUMMYFUNCTION("""COMPUTED_VALUE"""),2.0221204E7)</f>
        <v>20221204</v>
      </c>
      <c r="J640" s="14" t="str">
        <f>IFERROR(__xludf.DUMMYFUNCTION("""COMPUTED_VALUE"""),"Jeans_Under_999")</f>
        <v>Jeans_Under_999</v>
      </c>
      <c r="K640" s="14">
        <f>IFERROR(__xludf.DUMMYFUNCTION("""COMPUTED_VALUE"""),5666.0)</f>
        <v>5666</v>
      </c>
      <c r="L640" s="14" t="str">
        <f t="shared" si="4"/>
        <v>Searchengine</v>
      </c>
      <c r="M640" s="14" t="str">
        <f t="shared" si="5"/>
        <v>VFS</v>
      </c>
    </row>
    <row r="641">
      <c r="A641" s="8" t="s">
        <v>228</v>
      </c>
      <c r="B641" s="13" t="s">
        <v>24</v>
      </c>
      <c r="C641" s="8">
        <v>12290.0</v>
      </c>
      <c r="D641" s="14" t="str">
        <f t="shared" si="1"/>
        <v>Vfs/SearchEngine/20221104/Jeans_under_999/5666</v>
      </c>
      <c r="E641" s="14" t="str">
        <f t="shared" si="2"/>
        <v>Vfs/SearchEngine/20221104/Jeans_under_999/5666</v>
      </c>
      <c r="F641" s="14" t="str">
        <f t="shared" si="3"/>
        <v>Vfs/Searchengine/20221104/Jeans_Under_999/5666</v>
      </c>
      <c r="G641" s="14" t="str">
        <f>IFERROR(__xludf.DUMMYFUNCTION("split(F641,""/"")"),"Vfs")</f>
        <v>Vfs</v>
      </c>
      <c r="H641" s="14" t="str">
        <f>IFERROR(__xludf.DUMMYFUNCTION("""COMPUTED_VALUE"""),"Searchengine")</f>
        <v>Searchengine</v>
      </c>
      <c r="I641" s="14">
        <f>IFERROR(__xludf.DUMMYFUNCTION("""COMPUTED_VALUE"""),2.0221104E7)</f>
        <v>20221104</v>
      </c>
      <c r="J641" s="14" t="str">
        <f>IFERROR(__xludf.DUMMYFUNCTION("""COMPUTED_VALUE"""),"Jeans_Under_999")</f>
        <v>Jeans_Under_999</v>
      </c>
      <c r="K641" s="14">
        <f>IFERROR(__xludf.DUMMYFUNCTION("""COMPUTED_VALUE"""),5666.0)</f>
        <v>5666</v>
      </c>
      <c r="L641" s="14" t="str">
        <f t="shared" si="4"/>
        <v>Searchengine</v>
      </c>
      <c r="M641" s="14" t="str">
        <f t="shared" si="5"/>
        <v>VFS</v>
      </c>
    </row>
    <row r="642">
      <c r="A642" s="8" t="s">
        <v>229</v>
      </c>
      <c r="B642" s="13" t="s">
        <v>24</v>
      </c>
      <c r="C642" s="13">
        <v>92900.0</v>
      </c>
      <c r="D642" s="14" t="str">
        <f t="shared" si="1"/>
        <v>Vfs/OnlineDisplay/20221104/Sales_60%/5666</v>
      </c>
      <c r="E642" s="14" t="str">
        <f t="shared" si="2"/>
        <v>Vfs/OnlineDisplay/20221104/Sales_60%/5666</v>
      </c>
      <c r="F642" s="14" t="str">
        <f t="shared" si="3"/>
        <v>Vfs/Onlinedisplay/20221104/Sales_60%/5666</v>
      </c>
      <c r="G642" s="14" t="str">
        <f>IFERROR(__xludf.DUMMYFUNCTION("split(F642,""/"")"),"Vfs")</f>
        <v>Vfs</v>
      </c>
      <c r="H642" s="14" t="str">
        <f>IFERROR(__xludf.DUMMYFUNCTION("""COMPUTED_VALUE"""),"Onlinedisplay")</f>
        <v>Onlinedisplay</v>
      </c>
      <c r="I642" s="14">
        <f>IFERROR(__xludf.DUMMYFUNCTION("""COMPUTED_VALUE"""),2.0221104E7)</f>
        <v>20221104</v>
      </c>
      <c r="J642" s="14" t="str">
        <f>IFERROR(__xludf.DUMMYFUNCTION("""COMPUTED_VALUE"""),"Sales_60%")</f>
        <v>Sales_60%</v>
      </c>
      <c r="K642" s="14">
        <f>IFERROR(__xludf.DUMMYFUNCTION("""COMPUTED_VALUE"""),5666.0)</f>
        <v>5666</v>
      </c>
      <c r="L642" s="14" t="str">
        <f t="shared" si="4"/>
        <v>Onlinedisplay</v>
      </c>
      <c r="M642" s="14" t="str">
        <f t="shared" si="5"/>
        <v>VFS</v>
      </c>
    </row>
    <row r="643">
      <c r="A643" s="8" t="s">
        <v>230</v>
      </c>
      <c r="B643" s="13" t="s">
        <v>24</v>
      </c>
      <c r="C643" s="13">
        <v>96300.0</v>
      </c>
      <c r="D643" s="14" t="str">
        <f t="shared" si="1"/>
        <v>Vfs/SocialMedia/20221104/Sales_60%/5666</v>
      </c>
      <c r="E643" s="14" t="str">
        <f t="shared" si="2"/>
        <v>Vfs/SocialMedia/20221104/Sales_60%/5666</v>
      </c>
      <c r="F643" s="14" t="str">
        <f t="shared" si="3"/>
        <v>Vfs/Socialmedia/20221104/Sales_60%/5666</v>
      </c>
      <c r="G643" s="14" t="str">
        <f>IFERROR(__xludf.DUMMYFUNCTION("split(F643,""/"")"),"Vfs")</f>
        <v>Vfs</v>
      </c>
      <c r="H643" s="14" t="str">
        <f>IFERROR(__xludf.DUMMYFUNCTION("""COMPUTED_VALUE"""),"Socialmedia")</f>
        <v>Socialmedia</v>
      </c>
      <c r="I643" s="14">
        <f>IFERROR(__xludf.DUMMYFUNCTION("""COMPUTED_VALUE"""),2.0221104E7)</f>
        <v>20221104</v>
      </c>
      <c r="J643" s="14" t="str">
        <f>IFERROR(__xludf.DUMMYFUNCTION("""COMPUTED_VALUE"""),"Sales_60%")</f>
        <v>Sales_60%</v>
      </c>
      <c r="K643" s="14">
        <f>IFERROR(__xludf.DUMMYFUNCTION("""COMPUTED_VALUE"""),5666.0)</f>
        <v>5666</v>
      </c>
      <c r="L643" s="14" t="str">
        <f t="shared" si="4"/>
        <v>Socialmedia</v>
      </c>
      <c r="M643" s="14" t="str">
        <f t="shared" si="5"/>
        <v>VFS</v>
      </c>
    </row>
    <row r="644">
      <c r="A644" s="8" t="s">
        <v>231</v>
      </c>
      <c r="B644" s="13" t="s">
        <v>24</v>
      </c>
      <c r="C644" s="8">
        <v>11420.0</v>
      </c>
      <c r="D644" s="14" t="str">
        <f t="shared" si="1"/>
        <v>Vfs/Offline/20221104/Sales_60%/5666</v>
      </c>
      <c r="E644" s="14" t="str">
        <f t="shared" si="2"/>
        <v>Vfs/Offline/20221104/Sales_60%/5666</v>
      </c>
      <c r="F644" s="14" t="str">
        <f t="shared" si="3"/>
        <v>Vfs/Offline/20221104/Sales_60%/5666</v>
      </c>
      <c r="G644" s="14" t="str">
        <f>IFERROR(__xludf.DUMMYFUNCTION("split(F644,""/"")"),"Vfs")</f>
        <v>Vfs</v>
      </c>
      <c r="H644" s="14" t="str">
        <f>IFERROR(__xludf.DUMMYFUNCTION("""COMPUTED_VALUE"""),"Offline")</f>
        <v>Offline</v>
      </c>
      <c r="I644" s="14">
        <f>IFERROR(__xludf.DUMMYFUNCTION("""COMPUTED_VALUE"""),2.0221104E7)</f>
        <v>20221104</v>
      </c>
      <c r="J644" s="14" t="str">
        <f>IFERROR(__xludf.DUMMYFUNCTION("""COMPUTED_VALUE"""),"Sales_60%")</f>
        <v>Sales_60%</v>
      </c>
      <c r="K644" s="14">
        <f>IFERROR(__xludf.DUMMYFUNCTION("""COMPUTED_VALUE"""),5666.0)</f>
        <v>5666</v>
      </c>
      <c r="L644" s="14" t="str">
        <f t="shared" si="4"/>
        <v>Offline</v>
      </c>
      <c r="M644" s="14" t="str">
        <f t="shared" si="5"/>
        <v>VFS</v>
      </c>
    </row>
    <row r="645">
      <c r="A645" s="8" t="s">
        <v>232</v>
      </c>
      <c r="B645" s="13" t="s">
        <v>24</v>
      </c>
      <c r="C645" s="8">
        <v>13420.0</v>
      </c>
      <c r="D645" s="14" t="str">
        <f t="shared" si="1"/>
        <v> Vfs/EmailMarketing/20221104/items_below_500/5666 </v>
      </c>
      <c r="E645" s="14" t="str">
        <f t="shared" si="2"/>
        <v>Vfs/EmailMarketing/20221104/items_below_500/5666</v>
      </c>
      <c r="F645" s="14" t="str">
        <f t="shared" si="3"/>
        <v>Vfs/Emailmarketing/20221104/Items_Below_500/5666</v>
      </c>
      <c r="G645" s="14" t="str">
        <f>IFERROR(__xludf.DUMMYFUNCTION("split(F645,""/"")"),"Vfs")</f>
        <v>Vfs</v>
      </c>
      <c r="H645" s="14" t="str">
        <f>IFERROR(__xludf.DUMMYFUNCTION("""COMPUTED_VALUE"""),"Emailmarketing")</f>
        <v>Emailmarketing</v>
      </c>
      <c r="I645" s="14">
        <f>IFERROR(__xludf.DUMMYFUNCTION("""COMPUTED_VALUE"""),2.0221104E7)</f>
        <v>20221104</v>
      </c>
      <c r="J645" s="14" t="str">
        <f>IFERROR(__xludf.DUMMYFUNCTION("""COMPUTED_VALUE"""),"Items_Below_500")</f>
        <v>Items_Below_500</v>
      </c>
      <c r="K645" s="14">
        <f>IFERROR(__xludf.DUMMYFUNCTION("""COMPUTED_VALUE"""),5666.0)</f>
        <v>5666</v>
      </c>
      <c r="L645" s="14" t="str">
        <f t="shared" si="4"/>
        <v>Emailmarketing</v>
      </c>
      <c r="M645" s="14" t="str">
        <f t="shared" si="5"/>
        <v>VFS</v>
      </c>
    </row>
    <row r="646">
      <c r="A646" s="17"/>
      <c r="B646" s="17"/>
      <c r="C646" s="17"/>
    </row>
    <row r="647">
      <c r="A647" s="17"/>
      <c r="B647" s="17"/>
      <c r="C647" s="17"/>
    </row>
    <row r="648">
      <c r="A648" s="17"/>
      <c r="B648" s="17"/>
      <c r="C648" s="17"/>
    </row>
    <row r="649">
      <c r="A649" s="17"/>
      <c r="B649" s="17"/>
      <c r="C649" s="17"/>
    </row>
    <row r="650">
      <c r="A650" s="17"/>
      <c r="B650" s="17"/>
      <c r="C650" s="17"/>
    </row>
    <row r="651">
      <c r="A651" s="17"/>
      <c r="B651" s="17"/>
      <c r="C651" s="17"/>
    </row>
    <row r="652">
      <c r="A652" s="17"/>
      <c r="B652" s="17"/>
      <c r="C652" s="17"/>
    </row>
    <row r="653">
      <c r="A653" s="17"/>
      <c r="B653" s="17"/>
      <c r="C653" s="17"/>
    </row>
    <row r="654">
      <c r="A654" s="17"/>
      <c r="B654" s="17"/>
      <c r="C654" s="17"/>
    </row>
    <row r="655">
      <c r="A655" s="17"/>
      <c r="B655" s="17"/>
      <c r="C655" s="17"/>
    </row>
    <row r="656">
      <c r="A656" s="17"/>
      <c r="B656" s="17"/>
      <c r="C656" s="17"/>
    </row>
    <row r="657">
      <c r="A657" s="17"/>
      <c r="B657" s="17"/>
      <c r="C657" s="17"/>
    </row>
    <row r="658">
      <c r="A658" s="17"/>
      <c r="B658" s="17"/>
      <c r="C658" s="17"/>
    </row>
    <row r="659">
      <c r="A659" s="17"/>
      <c r="B659" s="17"/>
      <c r="C659" s="17"/>
    </row>
    <row r="660">
      <c r="A660" s="17"/>
      <c r="B660" s="17"/>
      <c r="C660" s="17"/>
    </row>
    <row r="661">
      <c r="A661" s="17"/>
      <c r="B661" s="17"/>
      <c r="C661" s="17"/>
    </row>
    <row r="662">
      <c r="A662" s="17"/>
      <c r="B662" s="17"/>
      <c r="C662" s="17"/>
    </row>
    <row r="663">
      <c r="A663" s="17"/>
      <c r="B663" s="17"/>
      <c r="C663" s="17"/>
    </row>
    <row r="664">
      <c r="A664" s="17"/>
      <c r="B664" s="17"/>
      <c r="C664" s="17"/>
    </row>
    <row r="665">
      <c r="A665" s="17"/>
      <c r="B665" s="17"/>
      <c r="C665" s="17"/>
    </row>
    <row r="666">
      <c r="A666" s="17"/>
      <c r="B666" s="17"/>
      <c r="C666" s="17"/>
    </row>
    <row r="667">
      <c r="A667" s="17"/>
      <c r="B667" s="17"/>
      <c r="C667" s="17"/>
    </row>
    <row r="668">
      <c r="A668" s="17"/>
      <c r="B668" s="17"/>
      <c r="C668" s="17"/>
    </row>
    <row r="669">
      <c r="A669" s="17"/>
      <c r="B669" s="17"/>
      <c r="C669" s="17"/>
    </row>
    <row r="670">
      <c r="A670" s="17"/>
      <c r="B670" s="17"/>
      <c r="C670" s="17"/>
    </row>
    <row r="671">
      <c r="A671" s="17"/>
      <c r="B671" s="17"/>
      <c r="C671" s="17"/>
    </row>
    <row r="672">
      <c r="A672" s="17"/>
      <c r="B672" s="17"/>
      <c r="C672" s="17"/>
    </row>
    <row r="673">
      <c r="A673" s="17"/>
      <c r="B673" s="17"/>
      <c r="C673" s="17"/>
    </row>
    <row r="674">
      <c r="A674" s="17"/>
      <c r="B674" s="17"/>
      <c r="C674" s="17"/>
    </row>
    <row r="675">
      <c r="A675" s="17"/>
      <c r="B675" s="17"/>
      <c r="C675" s="17"/>
    </row>
    <row r="676">
      <c r="A676" s="17"/>
      <c r="B676" s="17"/>
      <c r="C676" s="17"/>
    </row>
    <row r="677">
      <c r="A677" s="17"/>
      <c r="B677" s="17"/>
      <c r="C677" s="17"/>
    </row>
    <row r="678">
      <c r="A678" s="17"/>
      <c r="B678" s="17"/>
      <c r="C678" s="17"/>
    </row>
    <row r="679">
      <c r="A679" s="17"/>
      <c r="B679" s="17"/>
      <c r="C679" s="17"/>
    </row>
    <row r="680">
      <c r="A680" s="17"/>
      <c r="B680" s="17"/>
      <c r="C680" s="17"/>
    </row>
    <row r="681">
      <c r="A681" s="17"/>
      <c r="B681" s="17"/>
      <c r="C681" s="17"/>
    </row>
    <row r="682">
      <c r="A682" s="17"/>
      <c r="B682" s="17"/>
      <c r="C682" s="17"/>
    </row>
    <row r="683">
      <c r="A683" s="17"/>
      <c r="B683" s="17"/>
      <c r="C683" s="17"/>
    </row>
    <row r="684">
      <c r="A684" s="17"/>
      <c r="B684" s="17"/>
      <c r="C684" s="17"/>
    </row>
    <row r="685">
      <c r="A685" s="17"/>
      <c r="B685" s="17"/>
      <c r="C685" s="17"/>
    </row>
    <row r="686">
      <c r="A686" s="17"/>
      <c r="B686" s="17"/>
      <c r="C686" s="17"/>
    </row>
    <row r="687">
      <c r="A687" s="17"/>
      <c r="B687" s="17"/>
      <c r="C687" s="17"/>
    </row>
    <row r="688">
      <c r="A688" s="17"/>
      <c r="B688" s="17"/>
      <c r="C688" s="17"/>
    </row>
    <row r="689">
      <c r="A689" s="17"/>
      <c r="B689" s="17"/>
      <c r="C689" s="17"/>
    </row>
    <row r="690">
      <c r="A690" s="17"/>
      <c r="B690" s="17"/>
      <c r="C690" s="17"/>
    </row>
    <row r="691">
      <c r="A691" s="17"/>
      <c r="B691" s="17"/>
      <c r="C691" s="17"/>
    </row>
    <row r="692">
      <c r="A692" s="17"/>
      <c r="B692" s="17"/>
      <c r="C692" s="17"/>
    </row>
    <row r="693">
      <c r="A693" s="17"/>
      <c r="B693" s="17"/>
      <c r="C693" s="17"/>
    </row>
    <row r="694">
      <c r="A694" s="17"/>
      <c r="B694" s="17"/>
      <c r="C694" s="17"/>
    </row>
    <row r="695">
      <c r="A695" s="17"/>
      <c r="B695" s="17"/>
      <c r="C695" s="17"/>
    </row>
    <row r="696">
      <c r="A696" s="17"/>
      <c r="B696" s="17"/>
      <c r="C696" s="17"/>
    </row>
    <row r="697">
      <c r="A697" s="17"/>
      <c r="B697" s="17"/>
      <c r="C697" s="17"/>
    </row>
    <row r="698">
      <c r="A698" s="17"/>
      <c r="B698" s="17"/>
      <c r="C698" s="17"/>
    </row>
    <row r="699">
      <c r="A699" s="17"/>
      <c r="B699" s="17"/>
      <c r="C699" s="17"/>
    </row>
    <row r="700">
      <c r="A700" s="17"/>
      <c r="B700" s="17"/>
      <c r="C700" s="17"/>
    </row>
    <row r="701">
      <c r="A701" s="17"/>
      <c r="B701" s="17"/>
      <c r="C701" s="17"/>
    </row>
    <row r="702">
      <c r="A702" s="17"/>
      <c r="B702" s="17"/>
      <c r="C702" s="17"/>
    </row>
    <row r="703">
      <c r="A703" s="17"/>
      <c r="B703" s="17"/>
      <c r="C703" s="17"/>
    </row>
    <row r="704">
      <c r="A704" s="17"/>
      <c r="B704" s="17"/>
      <c r="C704" s="17"/>
    </row>
    <row r="705">
      <c r="A705" s="17"/>
      <c r="B705" s="17"/>
      <c r="C705" s="17"/>
    </row>
    <row r="706">
      <c r="A706" s="17"/>
      <c r="B706" s="17"/>
      <c r="C706" s="17"/>
    </row>
    <row r="707">
      <c r="A707" s="17"/>
      <c r="B707" s="17"/>
      <c r="C707" s="17"/>
    </row>
    <row r="708">
      <c r="A708" s="17"/>
      <c r="B708" s="17"/>
      <c r="C708" s="17"/>
    </row>
    <row r="709">
      <c r="A709" s="17"/>
      <c r="B709" s="17"/>
      <c r="C709" s="17"/>
    </row>
    <row r="710">
      <c r="A710" s="17"/>
      <c r="B710" s="17"/>
      <c r="C710" s="17"/>
    </row>
    <row r="711">
      <c r="A711" s="17"/>
      <c r="B711" s="17"/>
      <c r="C711" s="17"/>
    </row>
    <row r="712">
      <c r="A712" s="17"/>
      <c r="B712" s="17"/>
      <c r="C712" s="17"/>
    </row>
    <row r="713">
      <c r="A713" s="17"/>
      <c r="B713" s="17"/>
      <c r="C713" s="17"/>
    </row>
    <row r="714">
      <c r="A714" s="17"/>
      <c r="B714" s="17"/>
      <c r="C714" s="17"/>
    </row>
    <row r="715">
      <c r="A715" s="17"/>
      <c r="B715" s="17"/>
      <c r="C715" s="17"/>
    </row>
    <row r="716">
      <c r="A716" s="17"/>
      <c r="B716" s="17"/>
      <c r="C716" s="17"/>
    </row>
    <row r="717">
      <c r="A717" s="17"/>
      <c r="B717" s="17"/>
      <c r="C717" s="17"/>
    </row>
    <row r="718">
      <c r="A718" s="17"/>
      <c r="B718" s="17"/>
      <c r="C718" s="17"/>
    </row>
    <row r="719">
      <c r="A719" s="17"/>
      <c r="B719" s="17"/>
      <c r="C719" s="17"/>
    </row>
    <row r="720">
      <c r="A720" s="17"/>
      <c r="B720" s="17"/>
      <c r="C720" s="17"/>
    </row>
    <row r="721">
      <c r="A721" s="17"/>
      <c r="B721" s="17"/>
      <c r="C721" s="17"/>
    </row>
    <row r="722">
      <c r="A722" s="17"/>
      <c r="B722" s="17"/>
      <c r="C722" s="17"/>
    </row>
    <row r="723">
      <c r="A723" s="17"/>
      <c r="B723" s="17"/>
      <c r="C723" s="17"/>
    </row>
    <row r="724">
      <c r="A724" s="17"/>
      <c r="B724" s="17"/>
      <c r="C724" s="17"/>
    </row>
    <row r="725">
      <c r="A725" s="17"/>
      <c r="B725" s="17"/>
      <c r="C725" s="17"/>
    </row>
    <row r="726">
      <c r="A726" s="17"/>
      <c r="B726" s="17"/>
      <c r="C726" s="17"/>
    </row>
    <row r="727">
      <c r="A727" s="17"/>
      <c r="B727" s="17"/>
      <c r="C727" s="17"/>
    </row>
    <row r="728">
      <c r="A728" s="17"/>
      <c r="B728" s="17"/>
      <c r="C728" s="17"/>
    </row>
    <row r="729">
      <c r="A729" s="17"/>
      <c r="B729" s="17"/>
      <c r="C729" s="17"/>
    </row>
    <row r="730">
      <c r="A730" s="17"/>
      <c r="B730" s="17"/>
      <c r="C730" s="17"/>
    </row>
    <row r="731">
      <c r="A731" s="17"/>
      <c r="B731" s="17"/>
      <c r="C731" s="17"/>
    </row>
    <row r="732">
      <c r="A732" s="17"/>
      <c r="B732" s="17"/>
      <c r="C732" s="17"/>
    </row>
    <row r="733">
      <c r="A733" s="17"/>
      <c r="B733" s="17"/>
      <c r="C733" s="17"/>
    </row>
    <row r="734">
      <c r="A734" s="17"/>
      <c r="B734" s="17"/>
      <c r="C734" s="17"/>
    </row>
    <row r="735">
      <c r="A735" s="17"/>
      <c r="B735" s="17"/>
      <c r="C735" s="17"/>
    </row>
    <row r="736">
      <c r="A736" s="17"/>
      <c r="B736" s="17"/>
      <c r="C736" s="17"/>
    </row>
    <row r="737">
      <c r="A737" s="17"/>
      <c r="B737" s="17"/>
      <c r="C737" s="17"/>
    </row>
    <row r="738">
      <c r="A738" s="17"/>
      <c r="B738" s="17"/>
      <c r="C738" s="17"/>
    </row>
    <row r="739">
      <c r="A739" s="17"/>
      <c r="B739" s="17"/>
      <c r="C739" s="17"/>
    </row>
    <row r="740">
      <c r="A740" s="17"/>
      <c r="B740" s="17"/>
      <c r="C740" s="17"/>
    </row>
    <row r="741">
      <c r="A741" s="17"/>
      <c r="B741" s="17"/>
      <c r="C741" s="17"/>
    </row>
    <row r="742">
      <c r="A742" s="17"/>
      <c r="B742" s="17"/>
      <c r="C742" s="17"/>
    </row>
    <row r="743">
      <c r="A743" s="17"/>
      <c r="B743" s="17"/>
      <c r="C743" s="17"/>
    </row>
    <row r="744">
      <c r="A744" s="17"/>
      <c r="B744" s="17"/>
      <c r="C744" s="17"/>
    </row>
    <row r="745">
      <c r="A745" s="17"/>
      <c r="B745" s="17"/>
      <c r="C745" s="17"/>
    </row>
    <row r="746">
      <c r="A746" s="17"/>
      <c r="B746" s="17"/>
      <c r="C746" s="17"/>
    </row>
    <row r="747">
      <c r="A747" s="17"/>
      <c r="B747" s="17"/>
      <c r="C747" s="17"/>
    </row>
    <row r="748">
      <c r="A748" s="17"/>
      <c r="B748" s="17"/>
      <c r="C748" s="17"/>
    </row>
    <row r="749">
      <c r="A749" s="17"/>
      <c r="B749" s="17"/>
      <c r="C749" s="17"/>
    </row>
    <row r="750">
      <c r="A750" s="17"/>
      <c r="B750" s="17"/>
      <c r="C750" s="17"/>
    </row>
    <row r="751">
      <c r="A751" s="17"/>
      <c r="B751" s="17"/>
      <c r="C751" s="17"/>
    </row>
    <row r="752">
      <c r="A752" s="17"/>
      <c r="B752" s="17"/>
      <c r="C752" s="17"/>
    </row>
    <row r="753">
      <c r="A753" s="17"/>
      <c r="B753" s="17"/>
      <c r="C753" s="17"/>
    </row>
    <row r="754">
      <c r="A754" s="17"/>
      <c r="B754" s="17"/>
      <c r="C754" s="17"/>
    </row>
    <row r="755">
      <c r="A755" s="17"/>
      <c r="B755" s="17"/>
      <c r="C755" s="17"/>
    </row>
    <row r="756">
      <c r="A756" s="17"/>
      <c r="B756" s="17"/>
      <c r="C756" s="17"/>
    </row>
    <row r="757">
      <c r="A757" s="17"/>
      <c r="B757" s="17"/>
      <c r="C757" s="17"/>
    </row>
    <row r="758">
      <c r="A758" s="17"/>
      <c r="B758" s="17"/>
      <c r="C758" s="17"/>
    </row>
    <row r="759">
      <c r="A759" s="17"/>
      <c r="B759" s="17"/>
      <c r="C759" s="17"/>
    </row>
    <row r="760">
      <c r="A760" s="17"/>
      <c r="B760" s="17"/>
      <c r="C760" s="17"/>
    </row>
    <row r="761">
      <c r="A761" s="17"/>
      <c r="B761" s="17"/>
      <c r="C761" s="17"/>
    </row>
    <row r="762">
      <c r="A762" s="17"/>
      <c r="B762" s="17"/>
      <c r="C762" s="17"/>
    </row>
    <row r="763">
      <c r="A763" s="17"/>
      <c r="B763" s="17"/>
      <c r="C763" s="17"/>
    </row>
    <row r="764">
      <c r="A764" s="17"/>
      <c r="B764" s="17"/>
      <c r="C764" s="17"/>
    </row>
    <row r="765">
      <c r="A765" s="17"/>
      <c r="B765" s="17"/>
      <c r="C765" s="17"/>
    </row>
    <row r="766">
      <c r="A766" s="17"/>
      <c r="B766" s="17"/>
      <c r="C766" s="17"/>
    </row>
    <row r="767">
      <c r="A767" s="17"/>
      <c r="B767" s="17"/>
      <c r="C767" s="17"/>
    </row>
    <row r="768">
      <c r="A768" s="17"/>
      <c r="B768" s="17"/>
      <c r="C768" s="17"/>
    </row>
    <row r="769">
      <c r="A769" s="17"/>
      <c r="B769" s="17"/>
      <c r="C769" s="17"/>
    </row>
    <row r="770">
      <c r="A770" s="17"/>
      <c r="B770" s="17"/>
      <c r="C770" s="17"/>
    </row>
    <row r="771">
      <c r="A771" s="17"/>
      <c r="B771" s="17"/>
      <c r="C771" s="17"/>
    </row>
    <row r="772">
      <c r="A772" s="17"/>
      <c r="B772" s="17"/>
      <c r="C772" s="17"/>
    </row>
    <row r="773">
      <c r="A773" s="17"/>
      <c r="B773" s="17"/>
      <c r="C773" s="17"/>
    </row>
    <row r="774">
      <c r="A774" s="17"/>
      <c r="B774" s="17"/>
      <c r="C774" s="17"/>
    </row>
    <row r="775">
      <c r="A775" s="17"/>
      <c r="B775" s="17"/>
      <c r="C775" s="17"/>
    </row>
    <row r="776">
      <c r="A776" s="17"/>
      <c r="B776" s="17"/>
      <c r="C776" s="17"/>
    </row>
    <row r="777">
      <c r="A777" s="17"/>
      <c r="B777" s="17"/>
      <c r="C777" s="17"/>
    </row>
    <row r="778">
      <c r="A778" s="17"/>
      <c r="B778" s="17"/>
      <c r="C778" s="17"/>
    </row>
    <row r="779">
      <c r="A779" s="17"/>
      <c r="B779" s="17"/>
      <c r="C779" s="17"/>
    </row>
    <row r="780">
      <c r="A780" s="17"/>
      <c r="B780" s="17"/>
      <c r="C780" s="17"/>
    </row>
    <row r="781">
      <c r="A781" s="17"/>
      <c r="B781" s="17"/>
      <c r="C781" s="17"/>
    </row>
    <row r="782">
      <c r="A782" s="17"/>
      <c r="B782" s="17"/>
      <c r="C782" s="17"/>
    </row>
    <row r="783">
      <c r="A783" s="17"/>
      <c r="B783" s="17"/>
      <c r="C783" s="17"/>
    </row>
    <row r="784">
      <c r="A784" s="17"/>
      <c r="B784" s="17"/>
      <c r="C784" s="17"/>
    </row>
    <row r="785">
      <c r="A785" s="17"/>
      <c r="B785" s="17"/>
      <c r="C785" s="17"/>
    </row>
    <row r="786">
      <c r="A786" s="17"/>
      <c r="B786" s="17"/>
      <c r="C786" s="17"/>
    </row>
    <row r="787">
      <c r="A787" s="17"/>
      <c r="B787" s="17"/>
      <c r="C787" s="17"/>
    </row>
    <row r="788">
      <c r="A788" s="17"/>
      <c r="B788" s="17"/>
      <c r="C788" s="17"/>
    </row>
    <row r="789">
      <c r="A789" s="17"/>
      <c r="B789" s="17"/>
      <c r="C789" s="17"/>
    </row>
    <row r="790">
      <c r="A790" s="17"/>
      <c r="B790" s="17"/>
      <c r="C790" s="17"/>
    </row>
    <row r="791">
      <c r="A791" s="17"/>
      <c r="B791" s="17"/>
      <c r="C791" s="17"/>
    </row>
    <row r="792">
      <c r="A792" s="17"/>
      <c r="B792" s="17"/>
      <c r="C792" s="17"/>
    </row>
    <row r="793">
      <c r="A793" s="17"/>
      <c r="B793" s="17"/>
      <c r="C793" s="17"/>
    </row>
    <row r="794">
      <c r="A794" s="17"/>
      <c r="B794" s="17"/>
      <c r="C794" s="17"/>
    </row>
    <row r="795">
      <c r="A795" s="17"/>
      <c r="B795" s="17"/>
      <c r="C795" s="17"/>
    </row>
    <row r="796">
      <c r="A796" s="17"/>
      <c r="B796" s="17"/>
      <c r="C796" s="17"/>
    </row>
    <row r="797">
      <c r="A797" s="17"/>
      <c r="B797" s="17"/>
      <c r="C797" s="17"/>
    </row>
    <row r="798">
      <c r="A798" s="17"/>
      <c r="B798" s="17"/>
      <c r="C798" s="17"/>
    </row>
    <row r="799">
      <c r="A799" s="17"/>
      <c r="B799" s="17"/>
      <c r="C799" s="17"/>
    </row>
    <row r="800">
      <c r="A800" s="17"/>
      <c r="B800" s="17"/>
      <c r="C800" s="17"/>
    </row>
    <row r="801">
      <c r="A801" s="17"/>
      <c r="B801" s="17"/>
      <c r="C801" s="17"/>
    </row>
    <row r="802">
      <c r="A802" s="17"/>
      <c r="B802" s="17"/>
      <c r="C802" s="17"/>
    </row>
    <row r="803">
      <c r="A803" s="17"/>
      <c r="B803" s="17"/>
      <c r="C803" s="17"/>
    </row>
    <row r="804">
      <c r="A804" s="17"/>
      <c r="B804" s="17"/>
      <c r="C804" s="17"/>
    </row>
    <row r="805">
      <c r="A805" s="17"/>
      <c r="B805" s="17"/>
      <c r="C805" s="17"/>
    </row>
    <row r="806">
      <c r="A806" s="17"/>
      <c r="B806" s="17"/>
      <c r="C806" s="17"/>
    </row>
    <row r="807">
      <c r="A807" s="17"/>
      <c r="B807" s="17"/>
      <c r="C807" s="17"/>
    </row>
    <row r="808">
      <c r="A808" s="17"/>
      <c r="B808" s="17"/>
      <c r="C808" s="17"/>
    </row>
    <row r="809">
      <c r="A809" s="17"/>
      <c r="B809" s="17"/>
      <c r="C809" s="17"/>
    </row>
    <row r="810">
      <c r="A810" s="17"/>
      <c r="B810" s="17"/>
      <c r="C810" s="17"/>
    </row>
    <row r="811">
      <c r="A811" s="17"/>
      <c r="B811" s="17"/>
      <c r="C811" s="17"/>
    </row>
    <row r="812">
      <c r="A812" s="17"/>
      <c r="B812" s="17"/>
      <c r="C812" s="17"/>
    </row>
    <row r="813">
      <c r="A813" s="17"/>
      <c r="B813" s="17"/>
      <c r="C813" s="17"/>
    </row>
    <row r="814">
      <c r="A814" s="17"/>
      <c r="B814" s="17"/>
      <c r="C814" s="17"/>
    </row>
    <row r="815">
      <c r="A815" s="17"/>
      <c r="B815" s="17"/>
      <c r="C815" s="17"/>
    </row>
    <row r="816">
      <c r="A816" s="17"/>
      <c r="B816" s="17"/>
      <c r="C816" s="17"/>
    </row>
    <row r="817">
      <c r="A817" s="17"/>
      <c r="B817" s="17"/>
      <c r="C817" s="17"/>
    </row>
    <row r="818">
      <c r="A818" s="17"/>
      <c r="B818" s="17"/>
      <c r="C818" s="17"/>
    </row>
    <row r="819">
      <c r="A819" s="17"/>
      <c r="B819" s="17"/>
      <c r="C819" s="17"/>
    </row>
    <row r="820">
      <c r="A820" s="17"/>
      <c r="B820" s="17"/>
      <c r="C820" s="17"/>
    </row>
    <row r="821">
      <c r="A821" s="17"/>
      <c r="B821" s="17"/>
      <c r="C821" s="17"/>
    </row>
    <row r="822">
      <c r="A822" s="17"/>
      <c r="B822" s="17"/>
      <c r="C822" s="17"/>
    </row>
    <row r="823">
      <c r="A823" s="17"/>
      <c r="B823" s="17"/>
      <c r="C823" s="17"/>
    </row>
    <row r="824">
      <c r="A824" s="17"/>
      <c r="B824" s="17"/>
      <c r="C824" s="17"/>
    </row>
    <row r="825">
      <c r="A825" s="17"/>
      <c r="B825" s="17"/>
      <c r="C825" s="17"/>
    </row>
    <row r="826">
      <c r="A826" s="17"/>
      <c r="B826" s="17"/>
      <c r="C826" s="17"/>
    </row>
    <row r="827">
      <c r="A827" s="17"/>
      <c r="B827" s="17"/>
      <c r="C827" s="17"/>
    </row>
    <row r="828">
      <c r="A828" s="17"/>
      <c r="B828" s="17"/>
      <c r="C828" s="17"/>
    </row>
    <row r="829">
      <c r="A829" s="17"/>
      <c r="B829" s="17"/>
      <c r="C829" s="17"/>
    </row>
    <row r="830">
      <c r="A830" s="17"/>
      <c r="B830" s="17"/>
      <c r="C830" s="17"/>
    </row>
    <row r="831">
      <c r="A831" s="17"/>
      <c r="B831" s="17"/>
      <c r="C831" s="17"/>
    </row>
    <row r="832">
      <c r="A832" s="17"/>
      <c r="B832" s="17"/>
      <c r="C832" s="17"/>
    </row>
    <row r="833">
      <c r="A833" s="17"/>
      <c r="B833" s="17"/>
      <c r="C833" s="17"/>
    </row>
    <row r="834">
      <c r="A834" s="17"/>
      <c r="B834" s="17"/>
      <c r="C834" s="17"/>
    </row>
    <row r="835">
      <c r="A835" s="17"/>
      <c r="B835" s="17"/>
      <c r="C835" s="17"/>
    </row>
    <row r="836">
      <c r="A836" s="17"/>
      <c r="B836" s="17"/>
      <c r="C836" s="17"/>
    </row>
    <row r="837">
      <c r="A837" s="17"/>
      <c r="B837" s="17"/>
      <c r="C837" s="17"/>
    </row>
    <row r="838">
      <c r="A838" s="17"/>
      <c r="B838" s="17"/>
      <c r="C838" s="17"/>
    </row>
    <row r="839">
      <c r="A839" s="17"/>
      <c r="B839" s="17"/>
      <c r="C839" s="17"/>
    </row>
    <row r="840">
      <c r="A840" s="17"/>
      <c r="B840" s="17"/>
      <c r="C840" s="17"/>
    </row>
    <row r="841">
      <c r="A841" s="17"/>
      <c r="B841" s="17"/>
      <c r="C841" s="17"/>
    </row>
    <row r="842">
      <c r="A842" s="17"/>
      <c r="B842" s="17"/>
      <c r="C842" s="17"/>
    </row>
    <row r="843">
      <c r="A843" s="17"/>
      <c r="B843" s="17"/>
      <c r="C843" s="17"/>
    </row>
    <row r="844">
      <c r="A844" s="17"/>
      <c r="B844" s="17"/>
      <c r="C844" s="17"/>
    </row>
    <row r="845">
      <c r="A845" s="17"/>
      <c r="B845" s="17"/>
      <c r="C845" s="17"/>
    </row>
    <row r="846">
      <c r="A846" s="17"/>
      <c r="B846" s="17"/>
      <c r="C846" s="17"/>
    </row>
    <row r="847">
      <c r="A847" s="17"/>
      <c r="B847" s="17"/>
      <c r="C847" s="17"/>
    </row>
    <row r="848">
      <c r="A848" s="17"/>
      <c r="B848" s="17"/>
      <c r="C848" s="17"/>
    </row>
    <row r="849">
      <c r="A849" s="17"/>
      <c r="B849" s="17"/>
      <c r="C849" s="17"/>
    </row>
    <row r="850">
      <c r="A850" s="17"/>
      <c r="B850" s="17"/>
      <c r="C850" s="17"/>
    </row>
    <row r="851">
      <c r="A851" s="17"/>
      <c r="B851" s="17"/>
      <c r="C851" s="17"/>
    </row>
    <row r="852">
      <c r="A852" s="17"/>
      <c r="B852" s="17"/>
      <c r="C852" s="17"/>
    </row>
    <row r="853">
      <c r="A853" s="17"/>
      <c r="B853" s="17"/>
      <c r="C853" s="17"/>
    </row>
    <row r="854">
      <c r="A854" s="17"/>
      <c r="B854" s="17"/>
      <c r="C854" s="17"/>
    </row>
    <row r="855">
      <c r="A855" s="17"/>
      <c r="B855" s="17"/>
      <c r="C855" s="17"/>
    </row>
    <row r="856">
      <c r="A856" s="17"/>
      <c r="B856" s="17"/>
      <c r="C856" s="17"/>
    </row>
    <row r="857">
      <c r="A857" s="17"/>
      <c r="B857" s="17"/>
      <c r="C857" s="17"/>
    </row>
    <row r="858">
      <c r="A858" s="17"/>
      <c r="B858" s="17"/>
      <c r="C858" s="17"/>
    </row>
    <row r="859">
      <c r="A859" s="17"/>
      <c r="B859" s="17"/>
      <c r="C859" s="17"/>
    </row>
    <row r="860">
      <c r="A860" s="17"/>
      <c r="B860" s="17"/>
      <c r="C860" s="17"/>
    </row>
    <row r="861">
      <c r="A861" s="17"/>
      <c r="B861" s="17"/>
      <c r="C861" s="17"/>
    </row>
    <row r="862">
      <c r="A862" s="17"/>
      <c r="B862" s="17"/>
      <c r="C862" s="17"/>
    </row>
    <row r="863">
      <c r="A863" s="17"/>
      <c r="B863" s="17"/>
      <c r="C863" s="17"/>
    </row>
    <row r="864">
      <c r="A864" s="17"/>
      <c r="B864" s="17"/>
      <c r="C864" s="17"/>
    </row>
    <row r="865">
      <c r="A865" s="17"/>
      <c r="B865" s="17"/>
      <c r="C865" s="17"/>
    </row>
    <row r="866">
      <c r="A866" s="17"/>
      <c r="B866" s="17"/>
      <c r="C866" s="17"/>
    </row>
    <row r="867">
      <c r="A867" s="17"/>
      <c r="B867" s="17"/>
      <c r="C867" s="17"/>
    </row>
    <row r="868">
      <c r="A868" s="17"/>
      <c r="B868" s="17"/>
      <c r="C868" s="17"/>
    </row>
    <row r="869">
      <c r="A869" s="17"/>
      <c r="B869" s="17"/>
      <c r="C869" s="17"/>
    </row>
    <row r="870">
      <c r="A870" s="17"/>
      <c r="B870" s="17"/>
      <c r="C870" s="17"/>
    </row>
    <row r="871">
      <c r="A871" s="17"/>
      <c r="B871" s="17"/>
      <c r="C871" s="17"/>
    </row>
    <row r="872">
      <c r="A872" s="17"/>
      <c r="B872" s="17"/>
      <c r="C872" s="17"/>
    </row>
    <row r="873">
      <c r="A873" s="17"/>
      <c r="B873" s="17"/>
      <c r="C873" s="17"/>
    </row>
    <row r="874">
      <c r="A874" s="17"/>
      <c r="B874" s="17"/>
      <c r="C874" s="17"/>
    </row>
    <row r="875">
      <c r="A875" s="17"/>
      <c r="B875" s="17"/>
      <c r="C875" s="17"/>
    </row>
    <row r="876">
      <c r="A876" s="17"/>
      <c r="B876" s="17"/>
      <c r="C876" s="17"/>
    </row>
    <row r="877">
      <c r="A877" s="17"/>
      <c r="B877" s="17"/>
      <c r="C877" s="17"/>
    </row>
    <row r="878">
      <c r="A878" s="17"/>
      <c r="B878" s="17"/>
      <c r="C878" s="17"/>
    </row>
    <row r="879">
      <c r="A879" s="17"/>
      <c r="B879" s="17"/>
      <c r="C879" s="17"/>
    </row>
    <row r="880">
      <c r="A880" s="17"/>
      <c r="B880" s="17"/>
      <c r="C880" s="17"/>
    </row>
    <row r="881">
      <c r="A881" s="17"/>
      <c r="B881" s="17"/>
      <c r="C881" s="17"/>
    </row>
    <row r="882">
      <c r="A882" s="17"/>
      <c r="B882" s="17"/>
      <c r="C882" s="17"/>
    </row>
    <row r="883">
      <c r="A883" s="17"/>
      <c r="B883" s="17"/>
      <c r="C883" s="17"/>
    </row>
    <row r="884">
      <c r="A884" s="17"/>
      <c r="B884" s="17"/>
      <c r="C884" s="17"/>
    </row>
    <row r="885">
      <c r="A885" s="17"/>
      <c r="B885" s="17"/>
      <c r="C885" s="17"/>
    </row>
    <row r="886">
      <c r="A886" s="17"/>
      <c r="B886" s="17"/>
      <c r="C886" s="17"/>
    </row>
    <row r="887">
      <c r="A887" s="17"/>
      <c r="B887" s="17"/>
      <c r="C887" s="17"/>
    </row>
    <row r="888">
      <c r="A888" s="17"/>
      <c r="B888" s="17"/>
      <c r="C888" s="17"/>
    </row>
    <row r="889">
      <c r="A889" s="17"/>
      <c r="B889" s="17"/>
      <c r="C889" s="17"/>
    </row>
    <row r="890">
      <c r="A890" s="17"/>
      <c r="B890" s="17"/>
      <c r="C890" s="17"/>
    </row>
    <row r="891">
      <c r="A891" s="17"/>
      <c r="B891" s="17"/>
      <c r="C891" s="17"/>
    </row>
    <row r="892">
      <c r="A892" s="17"/>
      <c r="B892" s="17"/>
      <c r="C892" s="17"/>
    </row>
    <row r="893">
      <c r="A893" s="17"/>
      <c r="B893" s="17"/>
      <c r="C893" s="17"/>
    </row>
    <row r="894">
      <c r="A894" s="17"/>
      <c r="B894" s="17"/>
      <c r="C894" s="17"/>
    </row>
    <row r="895">
      <c r="A895" s="17"/>
      <c r="B895" s="17"/>
      <c r="C895" s="17"/>
    </row>
    <row r="896">
      <c r="A896" s="17"/>
      <c r="B896" s="17"/>
      <c r="C896" s="17"/>
    </row>
    <row r="897">
      <c r="A897" s="17"/>
      <c r="B897" s="17"/>
      <c r="C897" s="17"/>
    </row>
    <row r="898">
      <c r="A898" s="17"/>
      <c r="B898" s="17"/>
      <c r="C898" s="17"/>
    </row>
    <row r="899">
      <c r="A899" s="17"/>
      <c r="B899" s="17"/>
      <c r="C899" s="17"/>
    </row>
    <row r="900">
      <c r="A900" s="17"/>
      <c r="B900" s="17"/>
      <c r="C900" s="17"/>
    </row>
    <row r="901">
      <c r="A901" s="17"/>
      <c r="B901" s="17"/>
      <c r="C901" s="17"/>
    </row>
    <row r="902">
      <c r="A902" s="17"/>
      <c r="B902" s="17"/>
      <c r="C902" s="17"/>
    </row>
    <row r="903">
      <c r="A903" s="17"/>
      <c r="B903" s="17"/>
      <c r="C903" s="17"/>
    </row>
    <row r="904">
      <c r="A904" s="17"/>
      <c r="B904" s="17"/>
      <c r="C904" s="17"/>
    </row>
    <row r="905">
      <c r="A905" s="17"/>
      <c r="B905" s="17"/>
      <c r="C905" s="17"/>
    </row>
    <row r="906">
      <c r="A906" s="17"/>
      <c r="B906" s="17"/>
      <c r="C906" s="17"/>
    </row>
    <row r="907">
      <c r="A907" s="17"/>
      <c r="B907" s="17"/>
      <c r="C907" s="17"/>
    </row>
    <row r="908">
      <c r="A908" s="17"/>
      <c r="B908" s="17"/>
      <c r="C908" s="17"/>
    </row>
    <row r="909">
      <c r="A909" s="17"/>
      <c r="B909" s="17"/>
      <c r="C909" s="17"/>
    </row>
    <row r="910">
      <c r="A910" s="17"/>
      <c r="B910" s="17"/>
      <c r="C910" s="17"/>
    </row>
    <row r="911">
      <c r="A911" s="17"/>
      <c r="B911" s="17"/>
      <c r="C911" s="17"/>
    </row>
    <row r="912">
      <c r="A912" s="17"/>
      <c r="B912" s="17"/>
      <c r="C912" s="17"/>
    </row>
    <row r="913">
      <c r="A913" s="17"/>
      <c r="B913" s="17"/>
      <c r="C913" s="17"/>
    </row>
    <row r="914">
      <c r="A914" s="17"/>
      <c r="B914" s="17"/>
      <c r="C914" s="17"/>
    </row>
    <row r="915">
      <c r="A915" s="17"/>
      <c r="B915" s="17"/>
      <c r="C915" s="17"/>
    </row>
    <row r="916">
      <c r="A916" s="17"/>
      <c r="B916" s="17"/>
      <c r="C916" s="17"/>
    </row>
    <row r="917">
      <c r="A917" s="17"/>
      <c r="B917" s="17"/>
      <c r="C917" s="17"/>
    </row>
    <row r="918">
      <c r="A918" s="17"/>
      <c r="B918" s="17"/>
      <c r="C918" s="17"/>
    </row>
    <row r="919">
      <c r="A919" s="17"/>
      <c r="B919" s="17"/>
      <c r="C919" s="17"/>
    </row>
    <row r="920">
      <c r="A920" s="17"/>
      <c r="B920" s="17"/>
      <c r="C920" s="17"/>
    </row>
    <row r="921">
      <c r="A921" s="17"/>
      <c r="B921" s="17"/>
      <c r="C921" s="17"/>
    </row>
    <row r="922">
      <c r="A922" s="17"/>
      <c r="B922" s="17"/>
      <c r="C922" s="17"/>
    </row>
    <row r="923">
      <c r="A923" s="17"/>
      <c r="B923" s="17"/>
      <c r="C923" s="17"/>
    </row>
    <row r="924">
      <c r="A924" s="17"/>
      <c r="B924" s="17"/>
      <c r="C924" s="17"/>
    </row>
    <row r="925">
      <c r="A925" s="17"/>
      <c r="B925" s="17"/>
      <c r="C925" s="17"/>
    </row>
    <row r="926">
      <c r="A926" s="17"/>
      <c r="B926" s="17"/>
      <c r="C926" s="17"/>
    </row>
    <row r="927">
      <c r="A927" s="17"/>
      <c r="B927" s="17"/>
      <c r="C927" s="17"/>
    </row>
    <row r="928">
      <c r="A928" s="17"/>
      <c r="B928" s="17"/>
      <c r="C928" s="17"/>
    </row>
    <row r="929">
      <c r="A929" s="17"/>
      <c r="B929" s="17"/>
      <c r="C929" s="17"/>
    </row>
    <row r="930">
      <c r="A930" s="17"/>
      <c r="B930" s="17"/>
      <c r="C930" s="17"/>
    </row>
    <row r="931">
      <c r="A931" s="17"/>
      <c r="B931" s="17"/>
      <c r="C931" s="17"/>
    </row>
    <row r="932">
      <c r="A932" s="17"/>
      <c r="B932" s="17"/>
      <c r="C932" s="17"/>
    </row>
    <row r="933">
      <c r="A933" s="17"/>
      <c r="B933" s="17"/>
      <c r="C933" s="17"/>
    </row>
    <row r="934">
      <c r="A934" s="17"/>
      <c r="B934" s="17"/>
      <c r="C934" s="17"/>
    </row>
    <row r="935">
      <c r="A935" s="17"/>
      <c r="B935" s="17"/>
      <c r="C935" s="17"/>
    </row>
    <row r="936">
      <c r="A936" s="17"/>
      <c r="B936" s="17"/>
      <c r="C936" s="17"/>
    </row>
    <row r="937">
      <c r="A937" s="17"/>
      <c r="B937" s="17"/>
      <c r="C937" s="17"/>
    </row>
    <row r="938">
      <c r="A938" s="17"/>
      <c r="B938" s="17"/>
      <c r="C938" s="17"/>
    </row>
    <row r="939">
      <c r="A939" s="17"/>
      <c r="B939" s="17"/>
      <c r="C939" s="17"/>
    </row>
    <row r="940">
      <c r="A940" s="17"/>
      <c r="B940" s="17"/>
      <c r="C940" s="17"/>
    </row>
    <row r="941">
      <c r="A941" s="17"/>
      <c r="B941" s="17"/>
      <c r="C941" s="17"/>
    </row>
    <row r="942">
      <c r="A942" s="17"/>
      <c r="B942" s="17"/>
      <c r="C942" s="17"/>
    </row>
    <row r="943">
      <c r="A943" s="17"/>
      <c r="B943" s="17"/>
      <c r="C943" s="17"/>
    </row>
    <row r="944">
      <c r="A944" s="17"/>
      <c r="B944" s="17"/>
      <c r="C944" s="17"/>
    </row>
    <row r="945">
      <c r="A945" s="17"/>
      <c r="B945" s="17"/>
      <c r="C945" s="17"/>
    </row>
    <row r="946">
      <c r="A946" s="17"/>
      <c r="B946" s="17"/>
      <c r="C946" s="17"/>
    </row>
    <row r="947">
      <c r="A947" s="17"/>
      <c r="B947" s="17"/>
      <c r="C947" s="17"/>
    </row>
    <row r="948">
      <c r="A948" s="17"/>
      <c r="B948" s="17"/>
      <c r="C948" s="17"/>
    </row>
    <row r="949">
      <c r="A949" s="17"/>
      <c r="B949" s="17"/>
      <c r="C949" s="17"/>
    </row>
    <row r="950">
      <c r="A950" s="17"/>
      <c r="B950" s="17"/>
      <c r="C950" s="17"/>
    </row>
    <row r="951">
      <c r="A951" s="17"/>
      <c r="B951" s="17"/>
      <c r="C951" s="17"/>
    </row>
    <row r="952">
      <c r="A952" s="17"/>
      <c r="B952" s="17"/>
      <c r="C952" s="17"/>
    </row>
    <row r="953">
      <c r="A953" s="17"/>
      <c r="B953" s="17"/>
      <c r="C953" s="17"/>
    </row>
    <row r="954">
      <c r="A954" s="17"/>
      <c r="B954" s="17"/>
      <c r="C954" s="17"/>
    </row>
    <row r="955">
      <c r="A955" s="17"/>
      <c r="B955" s="17"/>
      <c r="C955" s="17"/>
    </row>
    <row r="956">
      <c r="A956" s="17"/>
      <c r="B956" s="17"/>
      <c r="C956" s="17"/>
    </row>
    <row r="957">
      <c r="A957" s="17"/>
      <c r="B957" s="17"/>
      <c r="C957" s="17"/>
    </row>
    <row r="958">
      <c r="A958" s="17"/>
      <c r="B958" s="17"/>
      <c r="C958" s="17"/>
    </row>
    <row r="959">
      <c r="A959" s="17"/>
      <c r="B959" s="17"/>
      <c r="C959" s="17"/>
    </row>
    <row r="960">
      <c r="A960" s="17"/>
      <c r="B960" s="17"/>
      <c r="C960" s="17"/>
    </row>
    <row r="961">
      <c r="A961" s="17"/>
      <c r="B961" s="17"/>
      <c r="C961" s="17"/>
    </row>
    <row r="962">
      <c r="A962" s="17"/>
      <c r="B962" s="17"/>
      <c r="C962" s="17"/>
    </row>
    <row r="963">
      <c r="A963" s="17"/>
      <c r="B963" s="17"/>
      <c r="C963" s="17"/>
    </row>
    <row r="964">
      <c r="A964" s="17"/>
      <c r="B964" s="17"/>
      <c r="C964" s="17"/>
    </row>
    <row r="965">
      <c r="A965" s="17"/>
      <c r="B965" s="17"/>
      <c r="C965" s="17"/>
    </row>
    <row r="966">
      <c r="A966" s="17"/>
      <c r="B966" s="17"/>
      <c r="C966" s="17"/>
    </row>
    <row r="967">
      <c r="A967" s="17"/>
      <c r="B967" s="17"/>
      <c r="C967" s="17"/>
    </row>
    <row r="968">
      <c r="A968" s="17"/>
      <c r="B968" s="17"/>
      <c r="C968" s="17"/>
    </row>
    <row r="969">
      <c r="A969" s="17"/>
      <c r="B969" s="17"/>
      <c r="C969" s="17"/>
    </row>
    <row r="970">
      <c r="A970" s="17"/>
      <c r="B970" s="17"/>
      <c r="C970" s="17"/>
    </row>
    <row r="971">
      <c r="A971" s="17"/>
      <c r="B971" s="17"/>
      <c r="C971" s="17"/>
    </row>
    <row r="972">
      <c r="A972" s="17"/>
      <c r="B972" s="17"/>
      <c r="C972" s="17"/>
    </row>
    <row r="973">
      <c r="A973" s="17"/>
      <c r="B973" s="17"/>
      <c r="C973" s="17"/>
    </row>
    <row r="974">
      <c r="A974" s="17"/>
      <c r="B974" s="17"/>
      <c r="C974" s="17"/>
    </row>
    <row r="975">
      <c r="A975" s="17"/>
      <c r="B975" s="17"/>
      <c r="C975" s="17"/>
    </row>
    <row r="976">
      <c r="A976" s="17"/>
      <c r="B976" s="17"/>
      <c r="C976" s="17"/>
    </row>
    <row r="977">
      <c r="A977" s="17"/>
      <c r="B977" s="17"/>
      <c r="C977" s="17"/>
    </row>
    <row r="978">
      <c r="A978" s="17"/>
      <c r="B978" s="17"/>
      <c r="C978" s="17"/>
    </row>
    <row r="979">
      <c r="A979" s="17"/>
      <c r="B979" s="17"/>
      <c r="C979" s="17"/>
    </row>
    <row r="980">
      <c r="A980" s="17"/>
      <c r="B980" s="17"/>
      <c r="C980" s="17"/>
    </row>
    <row r="981">
      <c r="A981" s="17"/>
      <c r="B981" s="17"/>
      <c r="C981" s="17"/>
    </row>
    <row r="982">
      <c r="A982" s="17"/>
      <c r="B982" s="17"/>
      <c r="C982" s="17"/>
    </row>
    <row r="983">
      <c r="A983" s="17"/>
      <c r="B983" s="17"/>
      <c r="C983" s="17"/>
    </row>
    <row r="984">
      <c r="A984" s="17"/>
      <c r="B984" s="17"/>
      <c r="C984" s="17"/>
    </row>
    <row r="985">
      <c r="A985" s="17"/>
      <c r="B985" s="17"/>
      <c r="C985" s="17"/>
    </row>
    <row r="986">
      <c r="A986" s="17"/>
      <c r="B986" s="17"/>
      <c r="C986" s="17"/>
    </row>
    <row r="987">
      <c r="A987" s="17"/>
      <c r="B987" s="17"/>
      <c r="C987" s="17"/>
    </row>
    <row r="988">
      <c r="A988" s="17"/>
      <c r="B988" s="17"/>
      <c r="C988" s="17"/>
    </row>
    <row r="989">
      <c r="A989" s="17"/>
      <c r="B989" s="17"/>
      <c r="C989" s="17"/>
    </row>
    <row r="990">
      <c r="A990" s="17"/>
      <c r="B990" s="17"/>
      <c r="C990" s="17"/>
    </row>
    <row r="991">
      <c r="A991" s="17"/>
      <c r="B991" s="17"/>
      <c r="C991" s="17"/>
    </row>
    <row r="992">
      <c r="A992" s="17"/>
      <c r="B992" s="17"/>
      <c r="C992" s="17"/>
    </row>
    <row r="993">
      <c r="A993" s="17"/>
      <c r="B993" s="17"/>
      <c r="C993" s="17"/>
    </row>
    <row r="994">
      <c r="A994" s="17"/>
      <c r="B994" s="17"/>
      <c r="C994" s="17"/>
    </row>
    <row r="995">
      <c r="A995" s="17"/>
      <c r="B995" s="17"/>
      <c r="C995" s="17"/>
    </row>
    <row r="996">
      <c r="A996" s="17"/>
      <c r="B996" s="17"/>
      <c r="C996" s="17"/>
    </row>
    <row r="997">
      <c r="A997" s="17"/>
      <c r="B997" s="17"/>
      <c r="C997" s="17"/>
    </row>
    <row r="998">
      <c r="A998" s="17"/>
      <c r="B998" s="17"/>
      <c r="C998" s="17"/>
    </row>
    <row r="999">
      <c r="A999" s="17"/>
      <c r="B999" s="17"/>
      <c r="C999" s="17"/>
    </row>
    <row r="1000">
      <c r="A1000" s="17"/>
      <c r="B1000" s="17"/>
      <c r="C1000" s="17"/>
    </row>
    <row r="1001">
      <c r="A1001" s="17"/>
      <c r="B1001" s="17"/>
      <c r="C1001" s="17"/>
    </row>
    <row r="1002">
      <c r="A1002" s="17"/>
      <c r="B1002" s="17"/>
      <c r="C1002" s="17"/>
    </row>
    <row r="1003">
      <c r="A1003" s="17"/>
      <c r="B1003" s="17"/>
      <c r="C1003" s="1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63"/>
    <col customWidth="1" min="3" max="3" width="24.5"/>
    <col customWidth="1" min="4" max="4" width="14.63"/>
    <col customWidth="1" min="5" max="6" width="10.63"/>
  </cols>
  <sheetData>
    <row r="1">
      <c r="A1" s="22" t="s">
        <v>233</v>
      </c>
      <c r="B1" s="23" t="s">
        <v>8</v>
      </c>
      <c r="C1" s="23" t="s">
        <v>9</v>
      </c>
      <c r="D1" s="23" t="s">
        <v>10</v>
      </c>
      <c r="E1" s="24" t="s">
        <v>234</v>
      </c>
      <c r="F1" s="24" t="s">
        <v>235</v>
      </c>
      <c r="G1" s="25"/>
      <c r="H1" s="25"/>
      <c r="I1" s="25"/>
      <c r="J1" s="25"/>
      <c r="K1" s="25"/>
      <c r="L1" s="25"/>
      <c r="M1" s="25"/>
      <c r="N1" s="25"/>
      <c r="O1" s="25"/>
      <c r="P1" s="25"/>
      <c r="Q1" s="25"/>
      <c r="R1" s="25"/>
      <c r="S1" s="25"/>
      <c r="T1" s="25"/>
      <c r="U1" s="25"/>
      <c r="V1" s="25"/>
      <c r="W1" s="25"/>
      <c r="X1" s="25"/>
      <c r="Y1" s="25"/>
      <c r="Z1" s="25"/>
      <c r="AA1" s="25"/>
    </row>
    <row r="2">
      <c r="A2" s="8" t="s">
        <v>11</v>
      </c>
      <c r="B2" s="8" t="s">
        <v>12</v>
      </c>
      <c r="C2" s="8" t="s">
        <v>13</v>
      </c>
      <c r="D2" s="26">
        <v>2508100.0</v>
      </c>
      <c r="E2" s="27">
        <f>SUMIFS('Transaction data'!C:C,'Transaction data'!L:L,B2,'Transaction data'!J:J,C2,'Transaction data'!B:B,A2)</f>
        <v>2207500</v>
      </c>
      <c r="F2" s="27">
        <f t="shared" ref="F2:F109" si="1">D2-E2</f>
        <v>300600</v>
      </c>
      <c r="G2" s="14">
        <f>SUMIFS('Transaction data'!$C$2:$C$645,'Transaction data'!$B$2:$B$645,A2,'Transaction data'!$L$2:$L$645,B2,'Transaction data'!$J$2:$J$645,C2)</f>
        <v>2207500</v>
      </c>
      <c r="H2" s="28"/>
    </row>
    <row r="3">
      <c r="A3" s="8" t="s">
        <v>11</v>
      </c>
      <c r="B3" s="8" t="s">
        <v>14</v>
      </c>
      <c r="C3" s="8" t="s">
        <v>13</v>
      </c>
      <c r="D3" s="26">
        <v>22600.0</v>
      </c>
      <c r="E3" s="27">
        <f>SUMIFS('Transaction data'!C:C,'Transaction data'!L:L,B3,'Transaction data'!J:J,C3,'Transaction data'!B:B,A3)</f>
        <v>45400</v>
      </c>
      <c r="F3" s="27">
        <f t="shared" si="1"/>
        <v>-22800</v>
      </c>
      <c r="G3" s="14">
        <f>SUMIFS('Transaction data'!$C$2:$C$645,'Transaction data'!$B$2:$B$645,A3,'Transaction data'!$L$2:$L$645,B3,'Transaction data'!$J$2:$J$645,C3)</f>
        <v>45400</v>
      </c>
    </row>
    <row r="4">
      <c r="A4" s="8" t="s">
        <v>11</v>
      </c>
      <c r="B4" s="8" t="s">
        <v>15</v>
      </c>
      <c r="C4" s="8" t="s">
        <v>13</v>
      </c>
      <c r="D4" s="26">
        <v>11500.0</v>
      </c>
      <c r="E4" s="27">
        <f>SUMIFS('Transaction data'!C:C,'Transaction data'!L:L,B4,'Transaction data'!J:J,C4,'Transaction data'!B:B,A4)</f>
        <v>113800</v>
      </c>
      <c r="F4" s="27">
        <f t="shared" si="1"/>
        <v>-102300</v>
      </c>
      <c r="G4" s="14">
        <f>SUMIFS('Transaction data'!$C$2:$C$645,'Transaction data'!$B$2:$B$645,A4,'Transaction data'!$L$2:$L$645,B4,'Transaction data'!$J$2:$J$645,C4)</f>
        <v>113800</v>
      </c>
    </row>
    <row r="5">
      <c r="A5" s="8" t="s">
        <v>11</v>
      </c>
      <c r="B5" s="8" t="s">
        <v>16</v>
      </c>
      <c r="C5" s="8" t="s">
        <v>13</v>
      </c>
      <c r="D5" s="26">
        <v>64900.0</v>
      </c>
      <c r="E5" s="27">
        <f>SUMIFS('Transaction data'!C:C,'Transaction data'!L:L,B5,'Transaction data'!J:J,C5,'Transaction data'!B:B,A5)</f>
        <v>48900</v>
      </c>
      <c r="F5" s="27">
        <f t="shared" si="1"/>
        <v>16000</v>
      </c>
      <c r="G5" s="14">
        <f>SUMIFS('Transaction data'!$C$2:$C$645,'Transaction data'!$B$2:$B$645,A5,'Transaction data'!$L$2:$L$645,B5,'Transaction data'!$J$2:$J$645,C5)</f>
        <v>48900</v>
      </c>
    </row>
    <row r="6">
      <c r="A6" s="8" t="s">
        <v>11</v>
      </c>
      <c r="B6" s="8" t="s">
        <v>17</v>
      </c>
      <c r="C6" s="8" t="s">
        <v>13</v>
      </c>
      <c r="D6" s="26">
        <v>22900.0</v>
      </c>
      <c r="E6" s="27">
        <f>SUMIFS('Transaction data'!C:C,'Transaction data'!L:L,B6,'Transaction data'!J:J,C6,'Transaction data'!B:B,A6)</f>
        <v>80900</v>
      </c>
      <c r="F6" s="27">
        <f t="shared" si="1"/>
        <v>-58000</v>
      </c>
      <c r="G6" s="14">
        <f>SUMIFS('Transaction data'!$C$2:$C$645,'Transaction data'!$B$2:$B$645,A6,'Transaction data'!$L$2:$L$645,B6,'Transaction data'!$J$2:$J$645,C6)</f>
        <v>80900</v>
      </c>
    </row>
    <row r="7">
      <c r="A7" s="8" t="s">
        <v>11</v>
      </c>
      <c r="B7" s="8" t="s">
        <v>18</v>
      </c>
      <c r="C7" s="8" t="s">
        <v>13</v>
      </c>
      <c r="D7" s="26">
        <v>85300.0</v>
      </c>
      <c r="E7" s="27">
        <f>SUMIFS('Transaction data'!C:C,'Transaction data'!L:L,B7,'Transaction data'!J:J,C7,'Transaction data'!B:B,A7)</f>
        <v>111800</v>
      </c>
      <c r="F7" s="27">
        <f t="shared" si="1"/>
        <v>-26500</v>
      </c>
      <c r="G7" s="14">
        <f>SUMIFS('Transaction data'!$C$2:$C$645,'Transaction data'!$B$2:$B$645,A7,'Transaction data'!$L$2:$L$645,B7,'Transaction data'!$J$2:$J$645,C7)</f>
        <v>111800</v>
      </c>
    </row>
    <row r="8">
      <c r="A8" s="8" t="s">
        <v>11</v>
      </c>
      <c r="B8" s="8" t="s">
        <v>12</v>
      </c>
      <c r="C8" s="8" t="s">
        <v>19</v>
      </c>
      <c r="D8" s="26">
        <v>29800.0</v>
      </c>
      <c r="E8" s="27">
        <f>SUMIFS('Transaction data'!C:C,'Transaction data'!L:L,B8,'Transaction data'!J:J,C8,'Transaction data'!B:B,A8)</f>
        <v>161200</v>
      </c>
      <c r="F8" s="27">
        <f t="shared" si="1"/>
        <v>-131400</v>
      </c>
      <c r="G8" s="14">
        <f>SUMIFS('Transaction data'!$C$2:$C$645,'Transaction data'!$B$2:$B$645,A8,'Transaction data'!$L$2:$L$645,B8,'Transaction data'!$J$2:$J$645,C8)</f>
        <v>161200</v>
      </c>
    </row>
    <row r="9">
      <c r="A9" s="8" t="s">
        <v>11</v>
      </c>
      <c r="B9" s="8" t="s">
        <v>14</v>
      </c>
      <c r="C9" s="8" t="s">
        <v>19</v>
      </c>
      <c r="D9" s="26">
        <v>2048000.0</v>
      </c>
      <c r="E9" s="27">
        <f>SUMIFS('Transaction data'!C:C,'Transaction data'!L:L,B9,'Transaction data'!J:J,C9,'Transaction data'!B:B,A9)</f>
        <v>2649300</v>
      </c>
      <c r="F9" s="27">
        <f t="shared" si="1"/>
        <v>-601300</v>
      </c>
      <c r="G9" s="14">
        <f>SUMIFS('Transaction data'!$C$2:$C$645,'Transaction data'!$B$2:$B$645,A9,'Transaction data'!$L$2:$L$645,B9,'Transaction data'!$J$2:$J$645,C9)</f>
        <v>2649300</v>
      </c>
    </row>
    <row r="10">
      <c r="A10" s="8" t="s">
        <v>11</v>
      </c>
      <c r="B10" s="8" t="s">
        <v>15</v>
      </c>
      <c r="C10" s="8" t="s">
        <v>19</v>
      </c>
      <c r="D10" s="26">
        <v>19700.0</v>
      </c>
      <c r="E10" s="27">
        <f>SUMIFS('Transaction data'!C:C,'Transaction data'!L:L,B10,'Transaction data'!J:J,C10,'Transaction data'!B:B,A10)</f>
        <v>131400</v>
      </c>
      <c r="F10" s="27">
        <f t="shared" si="1"/>
        <v>-111700</v>
      </c>
      <c r="G10" s="14">
        <f>SUMIFS('Transaction data'!$C$2:$C$645,'Transaction data'!$B$2:$B$645,A10,'Transaction data'!$L$2:$L$645,B10,'Transaction data'!$J$2:$J$645,C10)</f>
        <v>131400</v>
      </c>
    </row>
    <row r="11">
      <c r="A11" s="8" t="s">
        <v>11</v>
      </c>
      <c r="B11" s="8" t="s">
        <v>16</v>
      </c>
      <c r="C11" s="8" t="s">
        <v>19</v>
      </c>
      <c r="D11" s="26">
        <v>80200.0</v>
      </c>
      <c r="E11" s="27">
        <f>SUMIFS('Transaction data'!C:C,'Transaction data'!L:L,B11,'Transaction data'!J:J,C11,'Transaction data'!B:B,A11)</f>
        <v>151800</v>
      </c>
      <c r="F11" s="27">
        <f t="shared" si="1"/>
        <v>-71600</v>
      </c>
      <c r="G11" s="14">
        <f>SUMIFS('Transaction data'!$C$2:$C$645,'Transaction data'!$B$2:$B$645,A11,'Transaction data'!$L$2:$L$645,B11,'Transaction data'!$J$2:$J$645,C11)</f>
        <v>151800</v>
      </c>
    </row>
    <row r="12">
      <c r="A12" s="8" t="s">
        <v>11</v>
      </c>
      <c r="B12" s="8" t="s">
        <v>17</v>
      </c>
      <c r="C12" s="8" t="s">
        <v>19</v>
      </c>
      <c r="D12" s="26">
        <v>16200.0</v>
      </c>
      <c r="E12" s="27">
        <f>SUMIFS('Transaction data'!C:C,'Transaction data'!L:L,B12,'Transaction data'!J:J,C12,'Transaction data'!B:B,A12)</f>
        <v>108500</v>
      </c>
      <c r="F12" s="27">
        <f t="shared" si="1"/>
        <v>-92300</v>
      </c>
      <c r="G12" s="14">
        <f>SUMIFS('Transaction data'!$C$2:$C$645,'Transaction data'!$B$2:$B$645,A12,'Transaction data'!$L$2:$L$645,B12,'Transaction data'!$J$2:$J$645,C12)</f>
        <v>108500</v>
      </c>
    </row>
    <row r="13">
      <c r="A13" s="8" t="s">
        <v>11</v>
      </c>
      <c r="B13" s="8" t="s">
        <v>18</v>
      </c>
      <c r="C13" s="8" t="s">
        <v>19</v>
      </c>
      <c r="D13" s="26">
        <v>96600.0</v>
      </c>
      <c r="E13" s="27">
        <f>SUMIFS('Transaction data'!C:C,'Transaction data'!L:L,B13,'Transaction data'!J:J,C13,'Transaction data'!B:B,A13)</f>
        <v>42400</v>
      </c>
      <c r="F13" s="27">
        <f t="shared" si="1"/>
        <v>54200</v>
      </c>
      <c r="G13" s="14">
        <f>SUMIFS('Transaction data'!$C$2:$C$645,'Transaction data'!$B$2:$B$645,A13,'Transaction data'!$L$2:$L$645,B13,'Transaction data'!$J$2:$J$645,C13)</f>
        <v>42400</v>
      </c>
    </row>
    <row r="14">
      <c r="A14" s="8" t="s">
        <v>11</v>
      </c>
      <c r="B14" s="8" t="s">
        <v>12</v>
      </c>
      <c r="C14" s="8" t="s">
        <v>20</v>
      </c>
      <c r="D14" s="26">
        <v>29400.0</v>
      </c>
      <c r="E14" s="27">
        <f>SUMIFS('Transaction data'!C:C,'Transaction data'!L:L,B14,'Transaction data'!J:J,C14,'Transaction data'!B:B,A14)</f>
        <v>6000</v>
      </c>
      <c r="F14" s="27">
        <f t="shared" si="1"/>
        <v>23400</v>
      </c>
    </row>
    <row r="15">
      <c r="A15" s="8" t="s">
        <v>11</v>
      </c>
      <c r="B15" s="8" t="s">
        <v>14</v>
      </c>
      <c r="C15" s="8" t="s">
        <v>20</v>
      </c>
      <c r="D15" s="26">
        <v>93200.0</v>
      </c>
      <c r="E15" s="27">
        <f>SUMIFS('Transaction data'!C:C,'Transaction data'!L:L,B15,'Transaction data'!J:J,C15,'Transaction data'!B:B,A15)</f>
        <v>54700</v>
      </c>
      <c r="F15" s="27">
        <f t="shared" si="1"/>
        <v>38500</v>
      </c>
    </row>
    <row r="16">
      <c r="A16" s="8" t="s">
        <v>11</v>
      </c>
      <c r="B16" s="8" t="s">
        <v>15</v>
      </c>
      <c r="C16" s="8" t="s">
        <v>20</v>
      </c>
      <c r="D16" s="26">
        <v>1800500.0</v>
      </c>
      <c r="E16" s="27">
        <f>SUMIFS('Transaction data'!C:C,'Transaction data'!L:L,B16,'Transaction data'!J:J,C16,'Transaction data'!B:B,A16)</f>
        <v>2555800</v>
      </c>
      <c r="F16" s="27">
        <f t="shared" si="1"/>
        <v>-755300</v>
      </c>
    </row>
    <row r="17">
      <c r="A17" s="8" t="s">
        <v>11</v>
      </c>
      <c r="B17" s="8" t="s">
        <v>16</v>
      </c>
      <c r="C17" s="8" t="s">
        <v>20</v>
      </c>
      <c r="D17" s="26">
        <v>24500.0</v>
      </c>
      <c r="E17" s="27">
        <f>SUMIFS('Transaction data'!C:C,'Transaction data'!L:L,B17,'Transaction data'!J:J,C17,'Transaction data'!B:B,A17)</f>
        <v>192700</v>
      </c>
      <c r="F17" s="27">
        <f t="shared" si="1"/>
        <v>-168200</v>
      </c>
    </row>
    <row r="18">
      <c r="A18" s="8" t="s">
        <v>11</v>
      </c>
      <c r="B18" s="8" t="s">
        <v>17</v>
      </c>
      <c r="C18" s="8" t="s">
        <v>20</v>
      </c>
      <c r="D18" s="26">
        <v>53500.0</v>
      </c>
      <c r="E18" s="27">
        <f>SUMIFS('Transaction data'!C:C,'Transaction data'!L:L,B18,'Transaction data'!J:J,C18,'Transaction data'!B:B,A18)</f>
        <v>120900</v>
      </c>
      <c r="F18" s="27">
        <f t="shared" si="1"/>
        <v>-67400</v>
      </c>
    </row>
    <row r="19">
      <c r="A19" s="8" t="s">
        <v>11</v>
      </c>
      <c r="B19" s="8" t="s">
        <v>18</v>
      </c>
      <c r="C19" s="8" t="s">
        <v>20</v>
      </c>
      <c r="D19" s="26">
        <v>91800.0</v>
      </c>
      <c r="E19" s="27">
        <f>SUMIFS('Transaction data'!C:C,'Transaction data'!L:L,B19,'Transaction data'!J:J,C19,'Transaction data'!B:B,A19)</f>
        <v>83500</v>
      </c>
      <c r="F19" s="27">
        <f t="shared" si="1"/>
        <v>8300</v>
      </c>
    </row>
    <row r="20">
      <c r="A20" s="8" t="s">
        <v>11</v>
      </c>
      <c r="B20" s="8" t="s">
        <v>12</v>
      </c>
      <c r="C20" s="8" t="s">
        <v>21</v>
      </c>
      <c r="D20" s="26">
        <v>51600.0</v>
      </c>
      <c r="E20" s="27">
        <f>SUMIFS('Transaction data'!C:C,'Transaction data'!L:L,B20,'Transaction data'!J:J,C20,'Transaction data'!B:B,A20)</f>
        <v>100600</v>
      </c>
      <c r="F20" s="27">
        <f t="shared" si="1"/>
        <v>-49000</v>
      </c>
    </row>
    <row r="21">
      <c r="A21" s="8" t="s">
        <v>11</v>
      </c>
      <c r="B21" s="8" t="s">
        <v>14</v>
      </c>
      <c r="C21" s="8" t="s">
        <v>21</v>
      </c>
      <c r="D21" s="26">
        <v>49200.0</v>
      </c>
      <c r="E21" s="27">
        <f>SUMIFS('Transaction data'!C:C,'Transaction data'!L:L,B21,'Transaction data'!J:J,C21,'Transaction data'!B:B,A21)</f>
        <v>91300</v>
      </c>
      <c r="F21" s="27">
        <f t="shared" si="1"/>
        <v>-42100</v>
      </c>
    </row>
    <row r="22">
      <c r="A22" s="8" t="s">
        <v>11</v>
      </c>
      <c r="B22" s="8" t="s">
        <v>15</v>
      </c>
      <c r="C22" s="8" t="s">
        <v>21</v>
      </c>
      <c r="D22" s="26">
        <v>63800.0</v>
      </c>
      <c r="E22" s="27">
        <f>SUMIFS('Transaction data'!C:C,'Transaction data'!L:L,B22,'Transaction data'!J:J,C22,'Transaction data'!B:B,A22)</f>
        <v>92700</v>
      </c>
      <c r="F22" s="27">
        <f t="shared" si="1"/>
        <v>-28900</v>
      </c>
    </row>
    <row r="23">
      <c r="A23" s="8" t="s">
        <v>11</v>
      </c>
      <c r="B23" s="8" t="s">
        <v>16</v>
      </c>
      <c r="C23" s="8" t="s">
        <v>21</v>
      </c>
      <c r="D23" s="26">
        <v>2000000.0</v>
      </c>
      <c r="E23" s="27">
        <f>SUMIFS('Transaction data'!C:C,'Transaction data'!L:L,B23,'Transaction data'!J:J,C23,'Transaction data'!B:B,A23)</f>
        <v>2726600</v>
      </c>
      <c r="F23" s="27">
        <f t="shared" si="1"/>
        <v>-726600</v>
      </c>
    </row>
    <row r="24">
      <c r="A24" s="8" t="s">
        <v>11</v>
      </c>
      <c r="B24" s="8" t="s">
        <v>17</v>
      </c>
      <c r="C24" s="8" t="s">
        <v>21</v>
      </c>
      <c r="D24" s="26">
        <v>80300.0</v>
      </c>
      <c r="E24" s="27">
        <f>SUMIFS('Transaction data'!C:C,'Transaction data'!L:L,B24,'Transaction data'!J:J,C24,'Transaction data'!B:B,A24)</f>
        <v>80100</v>
      </c>
      <c r="F24" s="27">
        <f t="shared" si="1"/>
        <v>200</v>
      </c>
    </row>
    <row r="25">
      <c r="A25" s="8" t="s">
        <v>11</v>
      </c>
      <c r="B25" s="8" t="s">
        <v>18</v>
      </c>
      <c r="C25" s="8" t="s">
        <v>21</v>
      </c>
      <c r="D25" s="26">
        <v>45400.0</v>
      </c>
      <c r="E25" s="27">
        <f>SUMIFS('Transaction data'!C:C,'Transaction data'!L:L,B25,'Transaction data'!J:J,C25,'Transaction data'!B:B,A25)</f>
        <v>123900</v>
      </c>
      <c r="F25" s="27">
        <f t="shared" si="1"/>
        <v>-78500</v>
      </c>
    </row>
    <row r="26">
      <c r="A26" s="8" t="s">
        <v>11</v>
      </c>
      <c r="B26" s="8" t="s">
        <v>12</v>
      </c>
      <c r="C26" s="8" t="s">
        <v>22</v>
      </c>
      <c r="D26" s="26">
        <v>76400.0</v>
      </c>
      <c r="E26" s="27">
        <f>SUMIFS('Transaction data'!C:C,'Transaction data'!L:L,B26,'Transaction data'!J:J,C26,'Transaction data'!B:B,A26)</f>
        <v>41600</v>
      </c>
      <c r="F26" s="27">
        <f t="shared" si="1"/>
        <v>34800</v>
      </c>
    </row>
    <row r="27">
      <c r="A27" s="8" t="s">
        <v>11</v>
      </c>
      <c r="B27" s="8" t="s">
        <v>14</v>
      </c>
      <c r="C27" s="8" t="s">
        <v>22</v>
      </c>
      <c r="D27" s="26">
        <v>79100.0</v>
      </c>
      <c r="E27" s="27">
        <f>SUMIFS('Transaction data'!C:C,'Transaction data'!L:L,B27,'Transaction data'!J:J,C27,'Transaction data'!B:B,A27)</f>
        <v>65700</v>
      </c>
      <c r="F27" s="27">
        <f t="shared" si="1"/>
        <v>13400</v>
      </c>
    </row>
    <row r="28">
      <c r="A28" s="8" t="s">
        <v>11</v>
      </c>
      <c r="B28" s="8" t="s">
        <v>15</v>
      </c>
      <c r="C28" s="8" t="s">
        <v>22</v>
      </c>
      <c r="D28" s="26">
        <v>83800.0</v>
      </c>
      <c r="E28" s="27">
        <f>SUMIFS('Transaction data'!C:C,'Transaction data'!L:L,B28,'Transaction data'!J:J,C28,'Transaction data'!B:B,A28)</f>
        <v>80800</v>
      </c>
      <c r="F28" s="27">
        <f t="shared" si="1"/>
        <v>3000</v>
      </c>
    </row>
    <row r="29">
      <c r="A29" s="8" t="s">
        <v>11</v>
      </c>
      <c r="B29" s="8" t="s">
        <v>16</v>
      </c>
      <c r="C29" s="8" t="s">
        <v>22</v>
      </c>
      <c r="D29" s="26">
        <v>14000.0</v>
      </c>
      <c r="E29" s="27">
        <f>SUMIFS('Transaction data'!C:C,'Transaction data'!L:L,B29,'Transaction data'!J:J,C29,'Transaction data'!B:B,A29)</f>
        <v>39100</v>
      </c>
      <c r="F29" s="27">
        <f t="shared" si="1"/>
        <v>-25100</v>
      </c>
    </row>
    <row r="30">
      <c r="A30" s="8" t="s">
        <v>11</v>
      </c>
      <c r="B30" s="8" t="s">
        <v>17</v>
      </c>
      <c r="C30" s="8" t="s">
        <v>22</v>
      </c>
      <c r="D30" s="26">
        <v>868000.0</v>
      </c>
      <c r="E30" s="27">
        <f>SUMIFS('Transaction data'!C:C,'Transaction data'!L:L,B30,'Transaction data'!J:J,C30,'Transaction data'!B:B,A30)</f>
        <v>1127400</v>
      </c>
      <c r="F30" s="27">
        <f t="shared" si="1"/>
        <v>-259400</v>
      </c>
    </row>
    <row r="31">
      <c r="A31" s="8" t="s">
        <v>11</v>
      </c>
      <c r="B31" s="8" t="s">
        <v>18</v>
      </c>
      <c r="C31" s="8" t="s">
        <v>22</v>
      </c>
      <c r="D31" s="26">
        <v>87000.0</v>
      </c>
      <c r="E31" s="27">
        <f>SUMIFS('Transaction data'!C:C,'Transaction data'!L:L,B31,'Transaction data'!J:J,C31,'Transaction data'!B:B,A31)</f>
        <v>46000</v>
      </c>
      <c r="F31" s="27">
        <f t="shared" si="1"/>
        <v>41000</v>
      </c>
    </row>
    <row r="32">
      <c r="A32" s="8" t="s">
        <v>11</v>
      </c>
      <c r="B32" s="8" t="s">
        <v>12</v>
      </c>
      <c r="C32" s="8" t="s">
        <v>23</v>
      </c>
      <c r="D32" s="26">
        <v>43300.0</v>
      </c>
      <c r="E32" s="27">
        <f>SUMIFS('Transaction data'!C:C,'Transaction data'!L:L,B32,'Transaction data'!J:J,C32,'Transaction data'!B:B,A32)</f>
        <v>77100</v>
      </c>
      <c r="F32" s="27">
        <f t="shared" si="1"/>
        <v>-33800</v>
      </c>
    </row>
    <row r="33">
      <c r="A33" s="8" t="s">
        <v>11</v>
      </c>
      <c r="B33" s="8" t="s">
        <v>14</v>
      </c>
      <c r="C33" s="8" t="s">
        <v>23</v>
      </c>
      <c r="D33" s="26">
        <v>61100.0</v>
      </c>
      <c r="E33" s="27">
        <f>SUMIFS('Transaction data'!C:C,'Transaction data'!L:L,B33,'Transaction data'!J:J,C33,'Transaction data'!B:B,A33)</f>
        <v>109800</v>
      </c>
      <c r="F33" s="27">
        <f t="shared" si="1"/>
        <v>-48700</v>
      </c>
    </row>
    <row r="34">
      <c r="A34" s="8" t="s">
        <v>11</v>
      </c>
      <c r="B34" s="8" t="s">
        <v>15</v>
      </c>
      <c r="C34" s="8" t="s">
        <v>23</v>
      </c>
      <c r="D34" s="26">
        <v>45800.0</v>
      </c>
      <c r="E34" s="27">
        <f>SUMIFS('Transaction data'!C:C,'Transaction data'!L:L,B34,'Transaction data'!J:J,C34,'Transaction data'!B:B,A34)</f>
        <v>71800</v>
      </c>
      <c r="F34" s="27">
        <f t="shared" si="1"/>
        <v>-26000</v>
      </c>
    </row>
    <row r="35">
      <c r="A35" s="8" t="s">
        <v>11</v>
      </c>
      <c r="B35" s="8" t="s">
        <v>16</v>
      </c>
      <c r="C35" s="8" t="s">
        <v>23</v>
      </c>
      <c r="D35" s="26">
        <v>73000.0</v>
      </c>
      <c r="E35" s="27">
        <f>SUMIFS('Transaction data'!C:C,'Transaction data'!L:L,B35,'Transaction data'!J:J,C35,'Transaction data'!B:B,A35)</f>
        <v>54900</v>
      </c>
      <c r="F35" s="27">
        <f t="shared" si="1"/>
        <v>18100</v>
      </c>
    </row>
    <row r="36">
      <c r="A36" s="8" t="s">
        <v>11</v>
      </c>
      <c r="B36" s="8" t="s">
        <v>17</v>
      </c>
      <c r="C36" s="8" t="s">
        <v>23</v>
      </c>
      <c r="D36" s="26">
        <v>69100.0</v>
      </c>
      <c r="E36" s="27">
        <f>SUMIFS('Transaction data'!C:C,'Transaction data'!L:L,B36,'Transaction data'!J:J,C36,'Transaction data'!B:B,A36)</f>
        <v>102800</v>
      </c>
      <c r="F36" s="27">
        <f t="shared" si="1"/>
        <v>-33700</v>
      </c>
    </row>
    <row r="37">
      <c r="A37" s="8" t="s">
        <v>11</v>
      </c>
      <c r="B37" s="8" t="s">
        <v>18</v>
      </c>
      <c r="C37" s="8" t="s">
        <v>23</v>
      </c>
      <c r="D37" s="26">
        <v>98000.0</v>
      </c>
      <c r="E37" s="27">
        <f>SUMIFS('Transaction data'!C:C,'Transaction data'!L:L,B37,'Transaction data'!J:J,C37,'Transaction data'!B:B,A37)</f>
        <v>1208800</v>
      </c>
      <c r="F37" s="27">
        <f t="shared" si="1"/>
        <v>-1110800</v>
      </c>
    </row>
    <row r="38">
      <c r="A38" s="8" t="s">
        <v>24</v>
      </c>
      <c r="B38" s="8" t="s">
        <v>12</v>
      </c>
      <c r="C38" s="8" t="s">
        <v>13</v>
      </c>
      <c r="D38" s="26">
        <v>2079200.0</v>
      </c>
      <c r="E38" s="27">
        <f>SUMIFS('Transaction data'!C:C,'Transaction data'!L:L,B38,'Transaction data'!J:J,C38,'Transaction data'!B:B,A38)</f>
        <v>1950290</v>
      </c>
      <c r="F38" s="27">
        <f t="shared" si="1"/>
        <v>128910</v>
      </c>
    </row>
    <row r="39">
      <c r="A39" s="8" t="s">
        <v>24</v>
      </c>
      <c r="B39" s="8" t="s">
        <v>14</v>
      </c>
      <c r="C39" s="8" t="s">
        <v>13</v>
      </c>
      <c r="D39" s="26">
        <v>22100.0</v>
      </c>
      <c r="E39" s="27">
        <f>SUMIFS('Transaction data'!C:C,'Transaction data'!L:L,B39,'Transaction data'!J:J,C39,'Transaction data'!B:B,A39)</f>
        <v>110300</v>
      </c>
      <c r="F39" s="27">
        <f t="shared" si="1"/>
        <v>-88200</v>
      </c>
    </row>
    <row r="40">
      <c r="A40" s="8" t="s">
        <v>24</v>
      </c>
      <c r="B40" s="8" t="s">
        <v>15</v>
      </c>
      <c r="C40" s="8" t="s">
        <v>13</v>
      </c>
      <c r="D40" s="26">
        <v>59700.0</v>
      </c>
      <c r="E40" s="27">
        <f>SUMIFS('Transaction data'!C:C,'Transaction data'!L:L,B40,'Transaction data'!J:J,C40,'Transaction data'!B:B,A40)</f>
        <v>155300</v>
      </c>
      <c r="F40" s="27">
        <f t="shared" si="1"/>
        <v>-95600</v>
      </c>
    </row>
    <row r="41">
      <c r="A41" s="8" t="s">
        <v>24</v>
      </c>
      <c r="B41" s="8" t="s">
        <v>16</v>
      </c>
      <c r="C41" s="8" t="s">
        <v>13</v>
      </c>
      <c r="D41" s="26">
        <v>10100.0</v>
      </c>
      <c r="E41" s="27">
        <f>SUMIFS('Transaction data'!C:C,'Transaction data'!L:L,B41,'Transaction data'!J:J,C41,'Transaction data'!B:B,A41)</f>
        <v>40100</v>
      </c>
      <c r="F41" s="27">
        <f t="shared" si="1"/>
        <v>-30000</v>
      </c>
    </row>
    <row r="42">
      <c r="A42" s="8" t="s">
        <v>24</v>
      </c>
      <c r="B42" s="8" t="s">
        <v>17</v>
      </c>
      <c r="C42" s="8" t="s">
        <v>13</v>
      </c>
      <c r="D42" s="26">
        <v>31100.0</v>
      </c>
      <c r="E42" s="27">
        <f>SUMIFS('Transaction data'!C:C,'Transaction data'!L:L,B42,'Transaction data'!J:J,C42,'Transaction data'!B:B,A42)</f>
        <v>12760</v>
      </c>
      <c r="F42" s="27">
        <f t="shared" si="1"/>
        <v>18340</v>
      </c>
    </row>
    <row r="43">
      <c r="A43" s="8" t="s">
        <v>24</v>
      </c>
      <c r="B43" s="8" t="s">
        <v>18</v>
      </c>
      <c r="C43" s="8" t="s">
        <v>13</v>
      </c>
      <c r="D43" s="26">
        <v>50000.0</v>
      </c>
      <c r="E43" s="27">
        <f>SUMIFS('Transaction data'!C:C,'Transaction data'!L:L,B43,'Transaction data'!J:J,C43,'Transaction data'!B:B,A43)</f>
        <v>79400</v>
      </c>
      <c r="F43" s="27">
        <f t="shared" si="1"/>
        <v>-29400</v>
      </c>
    </row>
    <row r="44">
      <c r="A44" s="8" t="s">
        <v>24</v>
      </c>
      <c r="B44" s="8" t="s">
        <v>12</v>
      </c>
      <c r="C44" s="8" t="s">
        <v>19</v>
      </c>
      <c r="D44" s="26">
        <v>81100.0</v>
      </c>
      <c r="E44" s="27">
        <f>SUMIFS('Transaction data'!C:C,'Transaction data'!L:L,B44,'Transaction data'!J:J,C44,'Transaction data'!B:B,A44)</f>
        <v>92900</v>
      </c>
      <c r="F44" s="27">
        <f t="shared" si="1"/>
        <v>-11800</v>
      </c>
    </row>
    <row r="45">
      <c r="A45" s="8" t="s">
        <v>24</v>
      </c>
      <c r="B45" s="8" t="s">
        <v>14</v>
      </c>
      <c r="C45" s="8" t="s">
        <v>19</v>
      </c>
      <c r="D45" s="26">
        <v>2091500.0</v>
      </c>
      <c r="E45" s="27">
        <f>SUMIFS('Transaction data'!C:C,'Transaction data'!L:L,B45,'Transaction data'!J:J,C45,'Transaction data'!B:B,A45)</f>
        <v>2179970</v>
      </c>
      <c r="F45" s="27">
        <f t="shared" si="1"/>
        <v>-88470</v>
      </c>
    </row>
    <row r="46">
      <c r="A46" s="8" t="s">
        <v>24</v>
      </c>
      <c r="B46" s="8" t="s">
        <v>15</v>
      </c>
      <c r="C46" s="8" t="s">
        <v>19</v>
      </c>
      <c r="D46" s="26">
        <v>25300.0</v>
      </c>
      <c r="E46" s="27">
        <f>SUMIFS('Transaction data'!C:C,'Transaction data'!L:L,B46,'Transaction data'!J:J,C46,'Transaction data'!B:B,A46)</f>
        <v>96300</v>
      </c>
      <c r="F46" s="27">
        <f t="shared" si="1"/>
        <v>-71000</v>
      </c>
    </row>
    <row r="47">
      <c r="A47" s="8" t="s">
        <v>24</v>
      </c>
      <c r="B47" s="8" t="s">
        <v>16</v>
      </c>
      <c r="C47" s="8" t="s">
        <v>19</v>
      </c>
      <c r="D47" s="26">
        <v>26000.0</v>
      </c>
      <c r="E47" s="27">
        <f>SUMIFS('Transaction data'!C:C,'Transaction data'!L:L,B47,'Transaction data'!J:J,C47,'Transaction data'!B:B,A47)</f>
        <v>11420</v>
      </c>
      <c r="F47" s="27">
        <f t="shared" si="1"/>
        <v>14580</v>
      </c>
    </row>
    <row r="48">
      <c r="A48" s="8" t="s">
        <v>24</v>
      </c>
      <c r="B48" s="8" t="s">
        <v>17</v>
      </c>
      <c r="C48" s="8" t="s">
        <v>19</v>
      </c>
      <c r="D48" s="26">
        <v>88100.0</v>
      </c>
      <c r="E48" s="27">
        <f>SUMIFS('Transaction data'!C:C,'Transaction data'!L:L,B48,'Transaction data'!J:J,C48,'Transaction data'!B:B,A48)</f>
        <v>52300</v>
      </c>
      <c r="F48" s="27">
        <f t="shared" si="1"/>
        <v>35800</v>
      </c>
    </row>
    <row r="49">
      <c r="A49" s="8" t="s">
        <v>24</v>
      </c>
      <c r="B49" s="8" t="s">
        <v>18</v>
      </c>
      <c r="C49" s="8" t="s">
        <v>19</v>
      </c>
      <c r="D49" s="26">
        <v>95800.0</v>
      </c>
      <c r="E49" s="27">
        <f>SUMIFS('Transaction data'!C:C,'Transaction data'!L:L,B49,'Transaction data'!J:J,C49,'Transaction data'!B:B,A49)</f>
        <v>61100</v>
      </c>
      <c r="F49" s="27">
        <f t="shared" si="1"/>
        <v>34700</v>
      </c>
    </row>
    <row r="50">
      <c r="A50" s="8" t="s">
        <v>24</v>
      </c>
      <c r="B50" s="8" t="s">
        <v>12</v>
      </c>
      <c r="C50" s="8" t="s">
        <v>20</v>
      </c>
      <c r="D50" s="26">
        <v>78200.0</v>
      </c>
      <c r="E50" s="27">
        <f>SUMIFS('Transaction data'!C:C,'Transaction data'!L:L,B50,'Transaction data'!J:J,C50,'Transaction data'!B:B,A50)</f>
        <v>60100</v>
      </c>
      <c r="F50" s="27">
        <f t="shared" si="1"/>
        <v>18100</v>
      </c>
    </row>
    <row r="51">
      <c r="A51" s="8" t="s">
        <v>24</v>
      </c>
      <c r="B51" s="8" t="s">
        <v>14</v>
      </c>
      <c r="C51" s="8" t="s">
        <v>20</v>
      </c>
      <c r="D51" s="26">
        <v>57300.0</v>
      </c>
      <c r="E51" s="27">
        <f>SUMIFS('Transaction data'!C:C,'Transaction data'!L:L,B51,'Transaction data'!J:J,C51,'Transaction data'!B:B,A51)</f>
        <v>64000</v>
      </c>
      <c r="F51" s="27">
        <f t="shared" si="1"/>
        <v>-6700</v>
      </c>
    </row>
    <row r="52">
      <c r="A52" s="8" t="s">
        <v>24</v>
      </c>
      <c r="B52" s="8" t="s">
        <v>15</v>
      </c>
      <c r="C52" s="8" t="s">
        <v>20</v>
      </c>
      <c r="D52" s="26">
        <v>2240000.0</v>
      </c>
      <c r="E52" s="27">
        <f>SUMIFS('Transaction data'!C:C,'Transaction data'!L:L,B52,'Transaction data'!J:J,C52,'Transaction data'!B:B,A52)</f>
        <v>2537060</v>
      </c>
      <c r="F52" s="27">
        <f t="shared" si="1"/>
        <v>-297060</v>
      </c>
    </row>
    <row r="53">
      <c r="A53" s="8" t="s">
        <v>24</v>
      </c>
      <c r="B53" s="8" t="s">
        <v>16</v>
      </c>
      <c r="C53" s="8" t="s">
        <v>20</v>
      </c>
      <c r="D53" s="26">
        <v>64600.0</v>
      </c>
      <c r="E53" s="27">
        <f>SUMIFS('Transaction data'!C:C,'Transaction data'!L:L,B53,'Transaction data'!J:J,C53,'Transaction data'!B:B,A53)</f>
        <v>73600</v>
      </c>
      <c r="F53" s="27">
        <f t="shared" si="1"/>
        <v>-9000</v>
      </c>
    </row>
    <row r="54">
      <c r="A54" s="8" t="s">
        <v>24</v>
      </c>
      <c r="B54" s="8" t="s">
        <v>17</v>
      </c>
      <c r="C54" s="8" t="s">
        <v>20</v>
      </c>
      <c r="D54" s="26">
        <v>42400.0</v>
      </c>
      <c r="E54" s="27">
        <f>SUMIFS('Transaction data'!C:C,'Transaction data'!L:L,B54,'Transaction data'!J:J,C54,'Transaction data'!B:B,A54)</f>
        <v>48400</v>
      </c>
      <c r="F54" s="27">
        <f t="shared" si="1"/>
        <v>-6000</v>
      </c>
    </row>
    <row r="55">
      <c r="A55" s="8" t="s">
        <v>24</v>
      </c>
      <c r="B55" s="8" t="s">
        <v>18</v>
      </c>
      <c r="C55" s="8" t="s">
        <v>20</v>
      </c>
      <c r="D55" s="26">
        <v>22900.0</v>
      </c>
      <c r="E55" s="27">
        <f>SUMIFS('Transaction data'!C:C,'Transaction data'!L:L,B55,'Transaction data'!J:J,C55,'Transaction data'!B:B,A55)</f>
        <v>12480</v>
      </c>
      <c r="F55" s="27">
        <f t="shared" si="1"/>
        <v>10420</v>
      </c>
    </row>
    <row r="56">
      <c r="A56" s="8" t="s">
        <v>24</v>
      </c>
      <c r="B56" s="8" t="s">
        <v>12</v>
      </c>
      <c r="C56" s="8" t="s">
        <v>21</v>
      </c>
      <c r="D56" s="26">
        <v>59300.0</v>
      </c>
      <c r="E56" s="27">
        <f>SUMIFS('Transaction data'!C:C,'Transaction data'!L:L,B56,'Transaction data'!J:J,C56,'Transaction data'!B:B,A56)</f>
        <v>64100</v>
      </c>
      <c r="F56" s="27">
        <f t="shared" si="1"/>
        <v>-4800</v>
      </c>
    </row>
    <row r="57">
      <c r="A57" s="8" t="s">
        <v>24</v>
      </c>
      <c r="B57" s="8" t="s">
        <v>14</v>
      </c>
      <c r="C57" s="8" t="s">
        <v>21</v>
      </c>
      <c r="D57" s="26">
        <v>17800.0</v>
      </c>
      <c r="E57" s="27">
        <f>SUMIFS('Transaction data'!C:C,'Transaction data'!L:L,B57,'Transaction data'!J:J,C57,'Transaction data'!B:B,A57)</f>
        <v>13420</v>
      </c>
      <c r="F57" s="27">
        <f t="shared" si="1"/>
        <v>4380</v>
      </c>
    </row>
    <row r="58">
      <c r="A58" s="8" t="s">
        <v>24</v>
      </c>
      <c r="B58" s="8" t="s">
        <v>15</v>
      </c>
      <c r="C58" s="8" t="s">
        <v>21</v>
      </c>
      <c r="D58" s="26">
        <v>18100.0</v>
      </c>
      <c r="E58" s="27">
        <f>SUMIFS('Transaction data'!C:C,'Transaction data'!L:L,B58,'Transaction data'!J:J,C58,'Transaction data'!B:B,A58)</f>
        <v>81000</v>
      </c>
      <c r="F58" s="27">
        <f t="shared" si="1"/>
        <v>-62900</v>
      </c>
    </row>
    <row r="59">
      <c r="A59" s="8" t="s">
        <v>24</v>
      </c>
      <c r="B59" s="8" t="s">
        <v>16</v>
      </c>
      <c r="C59" s="8" t="s">
        <v>21</v>
      </c>
      <c r="D59" s="26">
        <v>1720500.0</v>
      </c>
      <c r="E59" s="27">
        <f>SUMIFS('Transaction data'!C:C,'Transaction data'!L:L,B59,'Transaction data'!J:J,C59,'Transaction data'!B:B,A59)</f>
        <v>1807150</v>
      </c>
      <c r="F59" s="27">
        <f t="shared" si="1"/>
        <v>-86650</v>
      </c>
    </row>
    <row r="60">
      <c r="A60" s="8" t="s">
        <v>24</v>
      </c>
      <c r="B60" s="8" t="s">
        <v>17</v>
      </c>
      <c r="C60" s="8" t="s">
        <v>21</v>
      </c>
      <c r="D60" s="26">
        <v>82800.0</v>
      </c>
      <c r="E60" s="27">
        <f>SUMIFS('Transaction data'!C:C,'Transaction data'!L:L,B60,'Transaction data'!J:J,C60,'Transaction data'!B:B,A60)</f>
        <v>10000</v>
      </c>
      <c r="F60" s="27">
        <f t="shared" si="1"/>
        <v>72800</v>
      </c>
    </row>
    <row r="61">
      <c r="A61" s="8" t="s">
        <v>24</v>
      </c>
      <c r="B61" s="8" t="s">
        <v>18</v>
      </c>
      <c r="C61" s="8" t="s">
        <v>21</v>
      </c>
      <c r="D61" s="26">
        <v>68900.0</v>
      </c>
      <c r="E61" s="27">
        <f>SUMIFS('Transaction data'!C:C,'Transaction data'!L:L,B61,'Transaction data'!J:J,C61,'Transaction data'!B:B,A61)</f>
        <v>60600</v>
      </c>
      <c r="F61" s="27">
        <f t="shared" si="1"/>
        <v>8300</v>
      </c>
    </row>
    <row r="62">
      <c r="A62" s="8" t="s">
        <v>24</v>
      </c>
      <c r="B62" s="8" t="s">
        <v>12</v>
      </c>
      <c r="C62" s="8" t="s">
        <v>22</v>
      </c>
      <c r="D62" s="26">
        <v>73300.0</v>
      </c>
      <c r="E62" s="27">
        <f>SUMIFS('Transaction data'!C:C,'Transaction data'!L:L,B62,'Transaction data'!J:J,C62,'Transaction data'!B:B,A62)</f>
        <v>96500</v>
      </c>
      <c r="F62" s="27">
        <f t="shared" si="1"/>
        <v>-23200</v>
      </c>
    </row>
    <row r="63">
      <c r="A63" s="8" t="s">
        <v>24</v>
      </c>
      <c r="B63" s="8" t="s">
        <v>14</v>
      </c>
      <c r="C63" s="8" t="s">
        <v>22</v>
      </c>
      <c r="D63" s="26">
        <v>89300.0</v>
      </c>
      <c r="E63" s="27">
        <f>SUMIFS('Transaction data'!C:C,'Transaction data'!L:L,B63,'Transaction data'!J:J,C63,'Transaction data'!B:B,A63)</f>
        <v>51200</v>
      </c>
      <c r="F63" s="27">
        <f t="shared" si="1"/>
        <v>38100</v>
      </c>
    </row>
    <row r="64">
      <c r="A64" s="8" t="s">
        <v>24</v>
      </c>
      <c r="B64" s="8" t="s">
        <v>15</v>
      </c>
      <c r="C64" s="8" t="s">
        <v>22</v>
      </c>
      <c r="D64" s="26">
        <v>99500.0</v>
      </c>
      <c r="E64" s="27">
        <f>SUMIFS('Transaction data'!C:C,'Transaction data'!L:L,B64,'Transaction data'!J:J,C64,'Transaction data'!B:B,A64)</f>
        <v>112600</v>
      </c>
      <c r="F64" s="27">
        <f t="shared" si="1"/>
        <v>-13100</v>
      </c>
    </row>
    <row r="65">
      <c r="A65" s="8" t="s">
        <v>24</v>
      </c>
      <c r="B65" s="8" t="s">
        <v>16</v>
      </c>
      <c r="C65" s="8" t="s">
        <v>22</v>
      </c>
      <c r="D65" s="26">
        <v>71500.0</v>
      </c>
      <c r="E65" s="27">
        <f>SUMIFS('Transaction data'!C:C,'Transaction data'!L:L,B65,'Transaction data'!J:J,C65,'Transaction data'!B:B,A65)</f>
        <v>10610</v>
      </c>
      <c r="F65" s="27">
        <f t="shared" si="1"/>
        <v>60890</v>
      </c>
    </row>
    <row r="66">
      <c r="A66" s="8" t="s">
        <v>24</v>
      </c>
      <c r="B66" s="8" t="s">
        <v>17</v>
      </c>
      <c r="C66" s="8" t="s">
        <v>22</v>
      </c>
      <c r="D66" s="26">
        <v>1200100.0</v>
      </c>
      <c r="E66" s="27">
        <f>SUMIFS('Transaction data'!C:C,'Transaction data'!L:L,B66,'Transaction data'!J:J,C66,'Transaction data'!B:B,A66)</f>
        <v>1159030</v>
      </c>
      <c r="F66" s="27">
        <f t="shared" si="1"/>
        <v>41070</v>
      </c>
    </row>
    <row r="67">
      <c r="A67" s="8" t="s">
        <v>24</v>
      </c>
      <c r="B67" s="8" t="s">
        <v>18</v>
      </c>
      <c r="C67" s="8" t="s">
        <v>22</v>
      </c>
      <c r="D67" s="26">
        <v>90500.0</v>
      </c>
      <c r="E67" s="27">
        <f>SUMIFS('Transaction data'!C:C,'Transaction data'!L:L,B67,'Transaction data'!J:J,C67,'Transaction data'!B:B,A67)</f>
        <v>12520</v>
      </c>
      <c r="F67" s="27">
        <f t="shared" si="1"/>
        <v>77980</v>
      </c>
    </row>
    <row r="68">
      <c r="A68" s="8" t="s">
        <v>24</v>
      </c>
      <c r="B68" s="8" t="s">
        <v>12</v>
      </c>
      <c r="C68" s="8" t="s">
        <v>23</v>
      </c>
      <c r="D68" s="26">
        <v>91300.0</v>
      </c>
      <c r="E68" s="27">
        <f>SUMIFS('Transaction data'!C:C,'Transaction data'!L:L,B68,'Transaction data'!J:J,C68,'Transaction data'!B:B,A68)</f>
        <v>38800</v>
      </c>
      <c r="F68" s="27">
        <f t="shared" si="1"/>
        <v>52500</v>
      </c>
    </row>
    <row r="69">
      <c r="A69" s="8" t="s">
        <v>24</v>
      </c>
      <c r="B69" s="8" t="s">
        <v>14</v>
      </c>
      <c r="C69" s="8" t="s">
        <v>23</v>
      </c>
      <c r="D69" s="26">
        <v>44200.0</v>
      </c>
      <c r="E69" s="27">
        <f>SUMIFS('Transaction data'!C:C,'Transaction data'!L:L,B69,'Transaction data'!J:J,C69,'Transaction data'!B:B,A69)</f>
        <v>73300</v>
      </c>
      <c r="F69" s="27">
        <f t="shared" si="1"/>
        <v>-29100</v>
      </c>
    </row>
    <row r="70">
      <c r="A70" s="8" t="s">
        <v>24</v>
      </c>
      <c r="B70" s="8" t="s">
        <v>15</v>
      </c>
      <c r="C70" s="8" t="s">
        <v>23</v>
      </c>
      <c r="D70" s="26">
        <v>35100.0</v>
      </c>
      <c r="E70" s="27">
        <f>SUMIFS('Transaction data'!C:C,'Transaction data'!L:L,B70,'Transaction data'!J:J,C70,'Transaction data'!B:B,A70)</f>
        <v>62900</v>
      </c>
      <c r="F70" s="27">
        <f t="shared" si="1"/>
        <v>-27800</v>
      </c>
    </row>
    <row r="71">
      <c r="A71" s="8" t="s">
        <v>24</v>
      </c>
      <c r="B71" s="8" t="s">
        <v>16</v>
      </c>
      <c r="C71" s="8" t="s">
        <v>23</v>
      </c>
      <c r="D71" s="26">
        <v>76200.0</v>
      </c>
      <c r="E71" s="27">
        <f>SUMIFS('Transaction data'!C:C,'Transaction data'!L:L,B71,'Transaction data'!J:J,C71,'Transaction data'!B:B,A71)</f>
        <v>55600</v>
      </c>
      <c r="F71" s="27">
        <f t="shared" si="1"/>
        <v>20600</v>
      </c>
    </row>
    <row r="72">
      <c r="A72" s="8" t="s">
        <v>24</v>
      </c>
      <c r="B72" s="8" t="s">
        <v>17</v>
      </c>
      <c r="C72" s="8" t="s">
        <v>23</v>
      </c>
      <c r="D72" s="26">
        <v>12300.0</v>
      </c>
      <c r="E72" s="27">
        <f>SUMIFS('Transaction data'!C:C,'Transaction data'!L:L,B72,'Transaction data'!J:J,C72,'Transaction data'!B:B,A72)</f>
        <v>79300</v>
      </c>
      <c r="F72" s="27">
        <f t="shared" si="1"/>
        <v>-67000</v>
      </c>
    </row>
    <row r="73">
      <c r="A73" s="8" t="s">
        <v>24</v>
      </c>
      <c r="B73" s="8" t="s">
        <v>18</v>
      </c>
      <c r="C73" s="8" t="s">
        <v>23</v>
      </c>
      <c r="D73" s="26">
        <v>1208000.0</v>
      </c>
      <c r="E73" s="27">
        <f>SUMIFS('Transaction data'!C:C,'Transaction data'!L:L,B73,'Transaction data'!J:J,C73,'Transaction data'!B:B,A73)</f>
        <v>1255960</v>
      </c>
      <c r="F73" s="27">
        <f t="shared" si="1"/>
        <v>-47960</v>
      </c>
    </row>
    <row r="74">
      <c r="A74" s="8" t="s">
        <v>25</v>
      </c>
      <c r="B74" s="8" t="s">
        <v>12</v>
      </c>
      <c r="C74" s="8" t="s">
        <v>13</v>
      </c>
      <c r="D74" s="26">
        <v>1808100.0</v>
      </c>
      <c r="E74" s="27">
        <f>SUMIFS('Transaction data'!C:C,'Transaction data'!L:L,B74,'Transaction data'!J:J,C74,'Transaction data'!B:B,A74)</f>
        <v>1905200</v>
      </c>
      <c r="F74" s="27">
        <f t="shared" si="1"/>
        <v>-97100</v>
      </c>
    </row>
    <row r="75">
      <c r="A75" s="8" t="s">
        <v>25</v>
      </c>
      <c r="B75" s="8" t="s">
        <v>14</v>
      </c>
      <c r="C75" s="8" t="s">
        <v>13</v>
      </c>
      <c r="D75" s="26">
        <v>61100.0</v>
      </c>
      <c r="E75" s="27">
        <f>SUMIFS('Transaction data'!C:C,'Transaction data'!L:L,B75,'Transaction data'!J:J,C75,'Transaction data'!B:B,A75)</f>
        <v>10700</v>
      </c>
      <c r="F75" s="27">
        <f t="shared" si="1"/>
        <v>50400</v>
      </c>
    </row>
    <row r="76">
      <c r="A76" s="8" t="s">
        <v>25</v>
      </c>
      <c r="B76" s="8" t="s">
        <v>15</v>
      </c>
      <c r="C76" s="8" t="s">
        <v>13</v>
      </c>
      <c r="D76" s="26">
        <v>82100.0</v>
      </c>
      <c r="E76" s="27">
        <f>SUMIFS('Transaction data'!C:C,'Transaction data'!L:L,B76,'Transaction data'!J:J,C76,'Transaction data'!B:B,A76)</f>
        <v>77300</v>
      </c>
      <c r="F76" s="27">
        <f t="shared" si="1"/>
        <v>4800</v>
      </c>
    </row>
    <row r="77">
      <c r="A77" s="8" t="s">
        <v>25</v>
      </c>
      <c r="B77" s="8" t="s">
        <v>16</v>
      </c>
      <c r="C77" s="8" t="s">
        <v>13</v>
      </c>
      <c r="D77" s="26">
        <v>37300.0</v>
      </c>
      <c r="E77" s="27">
        <f>SUMIFS('Transaction data'!C:C,'Transaction data'!L:L,B77,'Transaction data'!J:J,C77,'Transaction data'!B:B,A77)</f>
        <v>42700</v>
      </c>
      <c r="F77" s="27">
        <f t="shared" si="1"/>
        <v>-5400</v>
      </c>
    </row>
    <row r="78">
      <c r="A78" s="8" t="s">
        <v>25</v>
      </c>
      <c r="B78" s="8" t="s">
        <v>17</v>
      </c>
      <c r="C78" s="8" t="s">
        <v>13</v>
      </c>
      <c r="D78" s="26">
        <v>90900.0</v>
      </c>
      <c r="E78" s="27">
        <f>SUMIFS('Transaction data'!C:C,'Transaction data'!L:L,B78,'Transaction data'!J:J,C78,'Transaction data'!B:B,A78)</f>
        <v>71600</v>
      </c>
      <c r="F78" s="27">
        <f t="shared" si="1"/>
        <v>19300</v>
      </c>
    </row>
    <row r="79">
      <c r="A79" s="8" t="s">
        <v>25</v>
      </c>
      <c r="B79" s="8" t="s">
        <v>18</v>
      </c>
      <c r="C79" s="8" t="s">
        <v>13</v>
      </c>
      <c r="D79" s="26">
        <v>17600.0</v>
      </c>
      <c r="E79" s="27">
        <f>SUMIFS('Transaction data'!C:C,'Transaction data'!L:L,B79,'Transaction data'!J:J,C79,'Transaction data'!B:B,A79)</f>
        <v>56800</v>
      </c>
      <c r="F79" s="27">
        <f t="shared" si="1"/>
        <v>-39200</v>
      </c>
    </row>
    <row r="80">
      <c r="A80" s="8" t="s">
        <v>25</v>
      </c>
      <c r="B80" s="8" t="s">
        <v>12</v>
      </c>
      <c r="C80" s="8" t="s">
        <v>19</v>
      </c>
      <c r="D80" s="26">
        <v>59500.0</v>
      </c>
      <c r="E80" s="27">
        <f>SUMIFS('Transaction data'!C:C,'Transaction data'!L:L,B80,'Transaction data'!J:J,C80,'Transaction data'!B:B,A80)</f>
        <v>77400</v>
      </c>
      <c r="F80" s="27">
        <f t="shared" si="1"/>
        <v>-17900</v>
      </c>
    </row>
    <row r="81">
      <c r="A81" s="8" t="s">
        <v>25</v>
      </c>
      <c r="B81" s="8" t="s">
        <v>14</v>
      </c>
      <c r="C81" s="8" t="s">
        <v>19</v>
      </c>
      <c r="D81" s="26">
        <v>2100000.0</v>
      </c>
      <c r="E81" s="27">
        <f>SUMIFS('Transaction data'!C:C,'Transaction data'!L:L,B81,'Transaction data'!J:J,C81,'Transaction data'!B:B,A81)</f>
        <v>2417600</v>
      </c>
      <c r="F81" s="27">
        <f t="shared" si="1"/>
        <v>-317600</v>
      </c>
    </row>
    <row r="82">
      <c r="A82" s="8" t="s">
        <v>25</v>
      </c>
      <c r="B82" s="8" t="s">
        <v>15</v>
      </c>
      <c r="C82" s="8" t="s">
        <v>19</v>
      </c>
      <c r="D82" s="26">
        <v>38200.0</v>
      </c>
      <c r="E82" s="27">
        <f>SUMIFS('Transaction data'!C:C,'Transaction data'!L:L,B82,'Transaction data'!J:J,C82,'Transaction data'!B:B,A82)</f>
        <v>17300</v>
      </c>
      <c r="F82" s="27">
        <f t="shared" si="1"/>
        <v>20900</v>
      </c>
    </row>
    <row r="83">
      <c r="A83" s="8" t="s">
        <v>25</v>
      </c>
      <c r="B83" s="8" t="s">
        <v>16</v>
      </c>
      <c r="C83" s="8" t="s">
        <v>19</v>
      </c>
      <c r="D83" s="26">
        <v>38200.0</v>
      </c>
      <c r="E83" s="27">
        <f>SUMIFS('Transaction data'!C:C,'Transaction data'!L:L,B83,'Transaction data'!J:J,C83,'Transaction data'!B:B,A83)</f>
        <v>77000</v>
      </c>
      <c r="F83" s="27">
        <f t="shared" si="1"/>
        <v>-38800</v>
      </c>
    </row>
    <row r="84">
      <c r="A84" s="8" t="s">
        <v>25</v>
      </c>
      <c r="B84" s="8" t="s">
        <v>17</v>
      </c>
      <c r="C84" s="8" t="s">
        <v>19</v>
      </c>
      <c r="D84" s="26">
        <v>61700.0</v>
      </c>
      <c r="E84" s="27">
        <f>SUMIFS('Transaction data'!C:C,'Transaction data'!L:L,B84,'Transaction data'!J:J,C84,'Transaction data'!B:B,A84)</f>
        <v>13100</v>
      </c>
      <c r="F84" s="27">
        <f t="shared" si="1"/>
        <v>48600</v>
      </c>
    </row>
    <row r="85">
      <c r="A85" s="8" t="s">
        <v>25</v>
      </c>
      <c r="B85" s="8" t="s">
        <v>18</v>
      </c>
      <c r="C85" s="8" t="s">
        <v>19</v>
      </c>
      <c r="D85" s="26">
        <v>26800.0</v>
      </c>
      <c r="E85" s="27">
        <f>SUMIFS('Transaction data'!C:C,'Transaction data'!L:L,B85,'Transaction data'!J:J,C85,'Transaction data'!B:B,A85)</f>
        <v>98400</v>
      </c>
      <c r="F85" s="27">
        <f t="shared" si="1"/>
        <v>-71600</v>
      </c>
    </row>
    <row r="86">
      <c r="A86" s="8" t="s">
        <v>25</v>
      </c>
      <c r="B86" s="8" t="s">
        <v>12</v>
      </c>
      <c r="C86" s="8" t="s">
        <v>20</v>
      </c>
      <c r="D86" s="26">
        <v>78300.0</v>
      </c>
      <c r="E86" s="27">
        <f>SUMIFS('Transaction data'!C:C,'Transaction data'!L:L,B86,'Transaction data'!J:J,C86,'Transaction data'!B:B,A86)</f>
        <v>10200</v>
      </c>
      <c r="F86" s="27">
        <f t="shared" si="1"/>
        <v>68100</v>
      </c>
    </row>
    <row r="87">
      <c r="A87" s="8" t="s">
        <v>25</v>
      </c>
      <c r="B87" s="8" t="s">
        <v>14</v>
      </c>
      <c r="C87" s="8" t="s">
        <v>20</v>
      </c>
      <c r="D87" s="26">
        <v>49600.0</v>
      </c>
      <c r="E87" s="27">
        <f>SUMIFS('Transaction data'!C:C,'Transaction data'!L:L,B87,'Transaction data'!J:J,C87,'Transaction data'!B:B,A87)</f>
        <v>11600</v>
      </c>
      <c r="F87" s="27">
        <f t="shared" si="1"/>
        <v>38000</v>
      </c>
    </row>
    <row r="88">
      <c r="A88" s="8" t="s">
        <v>25</v>
      </c>
      <c r="B88" s="8" t="s">
        <v>15</v>
      </c>
      <c r="C88" s="8" t="s">
        <v>20</v>
      </c>
      <c r="D88" s="26">
        <v>2220000.0</v>
      </c>
      <c r="E88" s="27">
        <f>SUMIFS('Transaction data'!C:C,'Transaction data'!L:L,B88,'Transaction data'!J:J,C88,'Transaction data'!B:B,A88)</f>
        <v>2475500</v>
      </c>
      <c r="F88" s="27">
        <f t="shared" si="1"/>
        <v>-255500</v>
      </c>
    </row>
    <row r="89">
      <c r="A89" s="8" t="s">
        <v>25</v>
      </c>
      <c r="B89" s="8" t="s">
        <v>16</v>
      </c>
      <c r="C89" s="8" t="s">
        <v>20</v>
      </c>
      <c r="D89" s="26">
        <v>12400.0</v>
      </c>
      <c r="E89" s="27">
        <f>SUMIFS('Transaction data'!C:C,'Transaction data'!L:L,B89,'Transaction data'!J:J,C89,'Transaction data'!B:B,A89)</f>
        <v>40700</v>
      </c>
      <c r="F89" s="27">
        <f t="shared" si="1"/>
        <v>-28300</v>
      </c>
    </row>
    <row r="90">
      <c r="A90" s="8" t="s">
        <v>25</v>
      </c>
      <c r="B90" s="8" t="s">
        <v>17</v>
      </c>
      <c r="C90" s="8" t="s">
        <v>20</v>
      </c>
      <c r="D90" s="26">
        <v>40900.0</v>
      </c>
      <c r="E90" s="27">
        <f>SUMIFS('Transaction data'!C:C,'Transaction data'!L:L,B90,'Transaction data'!J:J,C90,'Transaction data'!B:B,A90)</f>
        <v>12200</v>
      </c>
      <c r="F90" s="27">
        <f t="shared" si="1"/>
        <v>28700</v>
      </c>
    </row>
    <row r="91">
      <c r="A91" s="8" t="s">
        <v>25</v>
      </c>
      <c r="B91" s="8" t="s">
        <v>18</v>
      </c>
      <c r="C91" s="8" t="s">
        <v>20</v>
      </c>
      <c r="D91" s="26">
        <v>48600.0</v>
      </c>
      <c r="E91" s="27">
        <f>SUMIFS('Transaction data'!C:C,'Transaction data'!L:L,B91,'Transaction data'!J:J,C91,'Transaction data'!B:B,A91)</f>
        <v>50200</v>
      </c>
      <c r="F91" s="27">
        <f t="shared" si="1"/>
        <v>-1600</v>
      </c>
    </row>
    <row r="92">
      <c r="A92" s="8" t="s">
        <v>25</v>
      </c>
      <c r="B92" s="8" t="s">
        <v>12</v>
      </c>
      <c r="C92" s="8" t="s">
        <v>21</v>
      </c>
      <c r="D92" s="26">
        <v>66700.0</v>
      </c>
      <c r="E92" s="27">
        <f>SUMIFS('Transaction data'!C:C,'Transaction data'!L:L,B92,'Transaction data'!J:J,C92,'Transaction data'!B:B,A92)</f>
        <v>68700</v>
      </c>
      <c r="F92" s="27">
        <f t="shared" si="1"/>
        <v>-2000</v>
      </c>
    </row>
    <row r="93">
      <c r="A93" s="8" t="s">
        <v>25</v>
      </c>
      <c r="B93" s="8" t="s">
        <v>14</v>
      </c>
      <c r="C93" s="8" t="s">
        <v>21</v>
      </c>
      <c r="D93" s="26">
        <v>97800.0</v>
      </c>
      <c r="E93" s="27">
        <f>SUMIFS('Transaction data'!C:C,'Transaction data'!L:L,B93,'Transaction data'!J:J,C93,'Transaction data'!B:B,A93)</f>
        <v>51600</v>
      </c>
      <c r="F93" s="27">
        <f t="shared" si="1"/>
        <v>46200</v>
      </c>
    </row>
    <row r="94">
      <c r="A94" s="8" t="s">
        <v>25</v>
      </c>
      <c r="B94" s="8" t="s">
        <v>15</v>
      </c>
      <c r="C94" s="8" t="s">
        <v>21</v>
      </c>
      <c r="D94" s="26">
        <v>52400.0</v>
      </c>
      <c r="E94" s="27">
        <f>SUMIFS('Transaction data'!C:C,'Transaction data'!L:L,B94,'Transaction data'!J:J,C94,'Transaction data'!B:B,A94)</f>
        <v>94900</v>
      </c>
      <c r="F94" s="27">
        <f t="shared" si="1"/>
        <v>-42500</v>
      </c>
    </row>
    <row r="95">
      <c r="A95" s="8" t="s">
        <v>25</v>
      </c>
      <c r="B95" s="8" t="s">
        <v>16</v>
      </c>
      <c r="C95" s="8" t="s">
        <v>21</v>
      </c>
      <c r="D95" s="26">
        <v>1847500.0</v>
      </c>
      <c r="E95" s="27">
        <f>SUMIFS('Transaction data'!C:C,'Transaction data'!L:L,B95,'Transaction data'!J:J,C95,'Transaction data'!B:B,A95)</f>
        <v>2516500</v>
      </c>
      <c r="F95" s="27">
        <f t="shared" si="1"/>
        <v>-669000</v>
      </c>
    </row>
    <row r="96">
      <c r="A96" s="8" t="s">
        <v>25</v>
      </c>
      <c r="B96" s="8" t="s">
        <v>17</v>
      </c>
      <c r="C96" s="8" t="s">
        <v>21</v>
      </c>
      <c r="D96" s="26">
        <v>10300.0</v>
      </c>
      <c r="E96" s="27">
        <f>SUMIFS('Transaction data'!C:C,'Transaction data'!L:L,B96,'Transaction data'!J:J,C96,'Transaction data'!B:B,A96)</f>
        <v>11420</v>
      </c>
      <c r="F96" s="27">
        <f t="shared" si="1"/>
        <v>-1120</v>
      </c>
    </row>
    <row r="97">
      <c r="A97" s="8" t="s">
        <v>25</v>
      </c>
      <c r="B97" s="8" t="s">
        <v>18</v>
      </c>
      <c r="C97" s="8" t="s">
        <v>21</v>
      </c>
      <c r="D97" s="26">
        <v>31100.0</v>
      </c>
      <c r="E97" s="27">
        <f>SUMIFS('Transaction data'!C:C,'Transaction data'!L:L,B97,'Transaction data'!J:J,C97,'Transaction data'!B:B,A97)</f>
        <v>11480</v>
      </c>
      <c r="F97" s="27">
        <f t="shared" si="1"/>
        <v>19620</v>
      </c>
    </row>
    <row r="98">
      <c r="A98" s="8" t="s">
        <v>25</v>
      </c>
      <c r="B98" s="8" t="s">
        <v>12</v>
      </c>
      <c r="C98" s="8" t="s">
        <v>22</v>
      </c>
      <c r="D98" s="26">
        <v>32100.0</v>
      </c>
      <c r="E98" s="27">
        <f>SUMIFS('Transaction data'!C:C,'Transaction data'!L:L,B98,'Transaction data'!J:J,C98,'Transaction data'!B:B,A98)</f>
        <v>88800</v>
      </c>
      <c r="F98" s="27">
        <f t="shared" si="1"/>
        <v>-56700</v>
      </c>
    </row>
    <row r="99">
      <c r="A99" s="8" t="s">
        <v>25</v>
      </c>
      <c r="B99" s="8" t="s">
        <v>14</v>
      </c>
      <c r="C99" s="8" t="s">
        <v>22</v>
      </c>
      <c r="D99" s="26">
        <v>90300.0</v>
      </c>
      <c r="E99" s="27">
        <f>SUMIFS('Transaction data'!C:C,'Transaction data'!L:L,B99,'Transaction data'!J:J,C99,'Transaction data'!B:B,A99)</f>
        <v>98600</v>
      </c>
      <c r="F99" s="27">
        <f t="shared" si="1"/>
        <v>-8300</v>
      </c>
    </row>
    <row r="100">
      <c r="A100" s="8" t="s">
        <v>25</v>
      </c>
      <c r="B100" s="8" t="s">
        <v>15</v>
      </c>
      <c r="C100" s="8" t="s">
        <v>22</v>
      </c>
      <c r="D100" s="26">
        <v>87400.0</v>
      </c>
      <c r="E100" s="27">
        <f>SUMIFS('Transaction data'!C:C,'Transaction data'!L:L,B100,'Transaction data'!J:J,C100,'Transaction data'!B:B,A100)</f>
        <v>49000</v>
      </c>
      <c r="F100" s="27">
        <f t="shared" si="1"/>
        <v>38400</v>
      </c>
    </row>
    <row r="101">
      <c r="A101" s="8" t="s">
        <v>25</v>
      </c>
      <c r="B101" s="8" t="s">
        <v>16</v>
      </c>
      <c r="C101" s="8" t="s">
        <v>22</v>
      </c>
      <c r="D101" s="26">
        <v>52700.0</v>
      </c>
      <c r="E101" s="27">
        <f>SUMIFS('Transaction data'!C:C,'Transaction data'!L:L,B101,'Transaction data'!J:J,C101,'Transaction data'!B:B,A101)</f>
        <v>11290</v>
      </c>
      <c r="F101" s="27">
        <f t="shared" si="1"/>
        <v>41410</v>
      </c>
    </row>
    <row r="102">
      <c r="A102" s="8" t="s">
        <v>25</v>
      </c>
      <c r="B102" s="8" t="s">
        <v>17</v>
      </c>
      <c r="C102" s="8" t="s">
        <v>22</v>
      </c>
      <c r="D102" s="26">
        <v>1116600.0</v>
      </c>
      <c r="E102" s="27">
        <f>SUMIFS('Transaction data'!C:C,'Transaction data'!L:L,B102,'Transaction data'!J:J,C102,'Transaction data'!B:B,A102)</f>
        <v>1416100</v>
      </c>
      <c r="F102" s="27">
        <f t="shared" si="1"/>
        <v>-299500</v>
      </c>
    </row>
    <row r="103">
      <c r="A103" s="8" t="s">
        <v>25</v>
      </c>
      <c r="B103" s="8" t="s">
        <v>18</v>
      </c>
      <c r="C103" s="8" t="s">
        <v>22</v>
      </c>
      <c r="D103" s="26">
        <v>84300.0</v>
      </c>
      <c r="E103" s="27">
        <f>SUMIFS('Transaction data'!C:C,'Transaction data'!L:L,B103,'Transaction data'!J:J,C103,'Transaction data'!B:B,A103)</f>
        <v>86300</v>
      </c>
      <c r="F103" s="27">
        <f t="shared" si="1"/>
        <v>-2000</v>
      </c>
    </row>
    <row r="104">
      <c r="A104" s="8" t="s">
        <v>25</v>
      </c>
      <c r="B104" s="8" t="s">
        <v>12</v>
      </c>
      <c r="C104" s="8" t="s">
        <v>23</v>
      </c>
      <c r="D104" s="26">
        <v>96900.0</v>
      </c>
      <c r="E104" s="27">
        <f>SUMIFS('Transaction data'!C:C,'Transaction data'!L:L,B104,'Transaction data'!J:J,C104,'Transaction data'!B:B,A104)</f>
        <v>10420</v>
      </c>
      <c r="F104" s="27">
        <f t="shared" si="1"/>
        <v>86480</v>
      </c>
    </row>
    <row r="105">
      <c r="A105" s="8" t="s">
        <v>25</v>
      </c>
      <c r="B105" s="8" t="s">
        <v>14</v>
      </c>
      <c r="C105" s="8" t="s">
        <v>23</v>
      </c>
      <c r="D105" s="26">
        <v>52800.0</v>
      </c>
      <c r="E105" s="27">
        <f>SUMIFS('Transaction data'!C:C,'Transaction data'!L:L,B105,'Transaction data'!J:J,C105,'Transaction data'!B:B,A105)</f>
        <v>12420</v>
      </c>
      <c r="F105" s="27">
        <f t="shared" si="1"/>
        <v>40380</v>
      </c>
    </row>
    <row r="106">
      <c r="A106" s="8" t="s">
        <v>25</v>
      </c>
      <c r="B106" s="8" t="s">
        <v>15</v>
      </c>
      <c r="C106" s="8" t="s">
        <v>23</v>
      </c>
      <c r="D106" s="26">
        <v>63100.0</v>
      </c>
      <c r="E106" s="27">
        <f>SUMIFS('Transaction data'!C:C,'Transaction data'!L:L,B106,'Transaction data'!J:J,C106,'Transaction data'!B:B,A106)</f>
        <v>12480</v>
      </c>
      <c r="F106" s="27">
        <f t="shared" si="1"/>
        <v>50620</v>
      </c>
    </row>
    <row r="107">
      <c r="A107" s="8" t="s">
        <v>25</v>
      </c>
      <c r="B107" s="8" t="s">
        <v>16</v>
      </c>
      <c r="C107" s="8" t="s">
        <v>23</v>
      </c>
      <c r="D107" s="26">
        <v>20500.0</v>
      </c>
      <c r="E107" s="27">
        <f>SUMIFS('Transaction data'!C:C,'Transaction data'!L:L,B107,'Transaction data'!J:J,C107,'Transaction data'!B:B,A107)</f>
        <v>98800</v>
      </c>
      <c r="F107" s="27">
        <f t="shared" si="1"/>
        <v>-78300</v>
      </c>
    </row>
    <row r="108">
      <c r="A108" s="8" t="s">
        <v>25</v>
      </c>
      <c r="B108" s="8" t="s">
        <v>17</v>
      </c>
      <c r="C108" s="8" t="s">
        <v>23</v>
      </c>
      <c r="D108" s="26">
        <v>63700.0</v>
      </c>
      <c r="E108" s="27">
        <f>SUMIFS('Transaction data'!C:C,'Transaction data'!L:L,B108,'Transaction data'!J:J,C108,'Transaction data'!B:B,A108)</f>
        <v>10860</v>
      </c>
      <c r="F108" s="27">
        <f t="shared" si="1"/>
        <v>52840</v>
      </c>
    </row>
    <row r="109">
      <c r="A109" s="8" t="s">
        <v>25</v>
      </c>
      <c r="B109" s="8" t="s">
        <v>18</v>
      </c>
      <c r="C109" s="8" t="s">
        <v>23</v>
      </c>
      <c r="D109" s="26">
        <v>1020000.0</v>
      </c>
      <c r="E109" s="27">
        <f>SUMIFS('Transaction data'!C:C,'Transaction data'!L:L,B109,'Transaction data'!J:J,C109,'Transaction data'!B:B,A109)</f>
        <v>1175900</v>
      </c>
      <c r="F109" s="27">
        <f t="shared" si="1"/>
        <v>-155900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25"/>
  </cols>
  <sheetData>
    <row r="1">
      <c r="A1" s="29" t="s">
        <v>236</v>
      </c>
      <c r="B1" s="29" t="s">
        <v>237</v>
      </c>
    </row>
    <row r="2">
      <c r="A2" s="27" t="s">
        <v>238</v>
      </c>
      <c r="B2" s="27" t="s">
        <v>239</v>
      </c>
    </row>
    <row r="3">
      <c r="A3" s="27" t="s">
        <v>240</v>
      </c>
      <c r="B3" s="27" t="s">
        <v>241</v>
      </c>
    </row>
    <row r="4">
      <c r="A4" s="27" t="s">
        <v>242</v>
      </c>
      <c r="B4" s="27" t="s">
        <v>243</v>
      </c>
    </row>
    <row r="5">
      <c r="A5" s="27" t="s">
        <v>244</v>
      </c>
      <c r="B5" s="30" t="s">
        <v>245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38"/>
    <col customWidth="1" min="2" max="2" width="14.63"/>
    <col customWidth="1" min="3" max="3" width="16.0"/>
    <col customWidth="1" min="4" max="4" width="14.63"/>
    <col customWidth="1" min="5" max="5" width="14.13"/>
    <col customWidth="1" min="6" max="6" width="14.38"/>
    <col customWidth="1" min="7" max="7" width="14.75"/>
  </cols>
  <sheetData>
    <row r="1">
      <c r="A1" s="31" t="s">
        <v>246</v>
      </c>
      <c r="B1" s="32"/>
      <c r="C1" s="32"/>
      <c r="D1" s="32"/>
      <c r="E1" s="32"/>
      <c r="F1" s="32"/>
      <c r="G1" s="32"/>
    </row>
    <row r="2">
      <c r="A2" s="33" t="s">
        <v>9</v>
      </c>
      <c r="B2" s="31" t="s">
        <v>12</v>
      </c>
      <c r="C2" s="31" t="s">
        <v>14</v>
      </c>
      <c r="D2" s="31" t="s">
        <v>15</v>
      </c>
      <c r="E2" s="31" t="s">
        <v>16</v>
      </c>
      <c r="F2" s="31" t="s">
        <v>17</v>
      </c>
      <c r="G2" s="31" t="s">
        <v>18</v>
      </c>
    </row>
    <row r="3">
      <c r="A3" s="33" t="s">
        <v>13</v>
      </c>
      <c r="B3" s="34">
        <f>SUMIFS('Budget vs Actual'!$F:$F,'Budget vs Actual'!$B:$B,B$2,'Budget vs Actual'!$C:$C,$A3)</f>
        <v>332410</v>
      </c>
      <c r="C3" s="34">
        <f>SUMIFS('Budget vs Actual'!$F:$F,'Budget vs Actual'!$B:$B,C$2,'Budget vs Actual'!$C:$C,$A3)</f>
        <v>-60600</v>
      </c>
      <c r="D3" s="34">
        <f>SUMIFS('Budget vs Actual'!$F:$F,'Budget vs Actual'!$B:$B,D$2,'Budget vs Actual'!$C:$C,$A3)</f>
        <v>-193100</v>
      </c>
      <c r="E3" s="34">
        <f>SUMIFS('Budget vs Actual'!$F:$F,'Budget vs Actual'!$B:$B,E$2,'Budget vs Actual'!$C:$C,$A3)</f>
        <v>-19400</v>
      </c>
      <c r="F3" s="34">
        <f>SUMIFS('Budget vs Actual'!$F:$F,'Budget vs Actual'!$B:$B,F$2,'Budget vs Actual'!$C:$C,$A3)</f>
        <v>-20360</v>
      </c>
      <c r="G3" s="34">
        <f>SUMIFS('Budget vs Actual'!$F:$F,'Budget vs Actual'!$B:$B,G$2,'Budget vs Actual'!$C:$C,$A3)</f>
        <v>-95100</v>
      </c>
    </row>
    <row r="4">
      <c r="A4" s="33" t="s">
        <v>19</v>
      </c>
      <c r="B4" s="34">
        <f>SUMIFS('Budget vs Actual'!$F:$F,'Budget vs Actual'!$B:$B,B$2,'Budget vs Actual'!$C:$C,$A4)</f>
        <v>-161100</v>
      </c>
      <c r="C4" s="34">
        <f>SUMIFS('Budget vs Actual'!$F:$F,'Budget vs Actual'!$B:$B,C$2,'Budget vs Actual'!$C:$C,$A4)</f>
        <v>-1007370</v>
      </c>
      <c r="D4" s="34">
        <f>SUMIFS('Budget vs Actual'!$F:$F,'Budget vs Actual'!$B:$B,D$2,'Budget vs Actual'!$C:$C,$A4)</f>
        <v>-161800</v>
      </c>
      <c r="E4" s="34">
        <f>SUMIFS('Budget vs Actual'!$F:$F,'Budget vs Actual'!$B:$B,E$2,'Budget vs Actual'!$C:$C,$A4)</f>
        <v>-95820</v>
      </c>
      <c r="F4" s="34">
        <f>SUMIFS('Budget vs Actual'!$F:$F,'Budget vs Actual'!$B:$B,F$2,'Budget vs Actual'!$C:$C,$A4)</f>
        <v>-7900</v>
      </c>
      <c r="G4" s="34">
        <f>SUMIFS('Budget vs Actual'!$F:$F,'Budget vs Actual'!$B:$B,G$2,'Budget vs Actual'!$C:$C,$A4)</f>
        <v>17300</v>
      </c>
    </row>
    <row r="5">
      <c r="A5" s="33" t="s">
        <v>20</v>
      </c>
      <c r="B5" s="34">
        <f>SUMIFS('Budget vs Actual'!$F:$F,'Budget vs Actual'!$B:$B,B$2,'Budget vs Actual'!$C:$C,$A5)</f>
        <v>109600</v>
      </c>
      <c r="C5" s="34">
        <f>SUMIFS('Budget vs Actual'!$F:$F,'Budget vs Actual'!$B:$B,C$2,'Budget vs Actual'!$C:$C,$A5)</f>
        <v>69800</v>
      </c>
      <c r="D5" s="34">
        <f>SUMIFS('Budget vs Actual'!$F:$F,'Budget vs Actual'!$B:$B,D$2,'Budget vs Actual'!$C:$C,$A5)</f>
        <v>-1307860</v>
      </c>
      <c r="E5" s="34">
        <f>SUMIFS('Budget vs Actual'!$F:$F,'Budget vs Actual'!$B:$B,E$2,'Budget vs Actual'!$C:$C,$A5)</f>
        <v>-205500</v>
      </c>
      <c r="F5" s="34">
        <f>SUMIFS('Budget vs Actual'!$F:$F,'Budget vs Actual'!$B:$B,F$2,'Budget vs Actual'!$C:$C,$A5)</f>
        <v>-44700</v>
      </c>
      <c r="G5" s="34">
        <f>SUMIFS('Budget vs Actual'!$F:$F,'Budget vs Actual'!$B:$B,G$2,'Budget vs Actual'!$C:$C,$A5)</f>
        <v>17120</v>
      </c>
    </row>
    <row r="6">
      <c r="A6" s="33" t="s">
        <v>21</v>
      </c>
      <c r="B6" s="34">
        <f>SUMIFS('Budget vs Actual'!$F:$F,'Budget vs Actual'!$B:$B,B$2,'Budget vs Actual'!$C:$C,$A6)</f>
        <v>-55800</v>
      </c>
      <c r="C6" s="34">
        <f>SUMIFS('Budget vs Actual'!$F:$F,'Budget vs Actual'!$B:$B,C$2,'Budget vs Actual'!$C:$C,$A6)</f>
        <v>8480</v>
      </c>
      <c r="D6" s="34">
        <f>SUMIFS('Budget vs Actual'!$F:$F,'Budget vs Actual'!$B:$B,D$2,'Budget vs Actual'!$C:$C,$A6)</f>
        <v>-134300</v>
      </c>
      <c r="E6" s="34">
        <f>SUMIFS('Budget vs Actual'!$F:$F,'Budget vs Actual'!$B:$B,E$2,'Budget vs Actual'!$C:$C,$A6)</f>
        <v>-1482250</v>
      </c>
      <c r="F6" s="34">
        <f>SUMIFS('Budget vs Actual'!$F:$F,'Budget vs Actual'!$B:$B,F$2,'Budget vs Actual'!$C:$C,$A6)</f>
        <v>71880</v>
      </c>
      <c r="G6" s="34">
        <f>SUMIFS('Budget vs Actual'!$F:$F,'Budget vs Actual'!$B:$B,G$2,'Budget vs Actual'!$C:$C,$A6)</f>
        <v>-50580</v>
      </c>
    </row>
    <row r="7">
      <c r="A7" s="33" t="s">
        <v>22</v>
      </c>
      <c r="B7" s="34">
        <f>SUMIFS('Budget vs Actual'!$F:$F,'Budget vs Actual'!$B:$B,B$2,'Budget vs Actual'!$C:$C,$A7)</f>
        <v>-45100</v>
      </c>
      <c r="C7" s="34">
        <f>SUMIFS('Budget vs Actual'!$F:$F,'Budget vs Actual'!$B:$B,C$2,'Budget vs Actual'!$C:$C,$A7)</f>
        <v>43200</v>
      </c>
      <c r="D7" s="34">
        <f>SUMIFS('Budget vs Actual'!$F:$F,'Budget vs Actual'!$B:$B,D$2,'Budget vs Actual'!$C:$C,$A7)</f>
        <v>28300</v>
      </c>
      <c r="E7" s="34">
        <f>SUMIFS('Budget vs Actual'!$F:$F,'Budget vs Actual'!$B:$B,E$2,'Budget vs Actual'!$C:$C,$A7)</f>
        <v>77200</v>
      </c>
      <c r="F7" s="34">
        <f>SUMIFS('Budget vs Actual'!$F:$F,'Budget vs Actual'!$B:$B,F$2,'Budget vs Actual'!$C:$C,$A7)</f>
        <v>-517830</v>
      </c>
      <c r="G7" s="34">
        <f>SUMIFS('Budget vs Actual'!$F:$F,'Budget vs Actual'!$B:$B,G$2,'Budget vs Actual'!$C:$C,$A7)</f>
        <v>116980</v>
      </c>
    </row>
    <row r="8">
      <c r="A8" s="33" t="s">
        <v>23</v>
      </c>
      <c r="B8" s="34">
        <f>SUMIFS('Budget vs Actual'!$F:$F,'Budget vs Actual'!$B:$B,B$2,'Budget vs Actual'!$C:$C,$A8)</f>
        <v>105180</v>
      </c>
      <c r="C8" s="34">
        <f>SUMIFS('Budget vs Actual'!$F:$F,'Budget vs Actual'!$B:$B,C$2,'Budget vs Actual'!$C:$C,$A8)</f>
        <v>-37420</v>
      </c>
      <c r="D8" s="34">
        <f>SUMIFS('Budget vs Actual'!$F:$F,'Budget vs Actual'!$B:$B,D$2,'Budget vs Actual'!$C:$C,$A8)</f>
        <v>-3180</v>
      </c>
      <c r="E8" s="34">
        <f>SUMIFS('Budget vs Actual'!$F:$F,'Budget vs Actual'!$B:$B,E$2,'Budget vs Actual'!$C:$C,$A8)</f>
        <v>-39600</v>
      </c>
      <c r="F8" s="34">
        <f>SUMIFS('Budget vs Actual'!$F:$F,'Budget vs Actual'!$B:$B,F$2,'Budget vs Actual'!$C:$C,$A8)</f>
        <v>-47860</v>
      </c>
      <c r="G8" s="34">
        <f>SUMIFS('Budget vs Actual'!$F:$F,'Budget vs Actual'!$B:$B,G$2,'Budget vs Actual'!$C:$C,$A8)</f>
        <v>-1314660</v>
      </c>
    </row>
    <row r="12">
      <c r="A12" s="35" t="s">
        <v>247</v>
      </c>
    </row>
  </sheetData>
  <mergeCells count="2">
    <mergeCell ref="A1:G1"/>
    <mergeCell ref="A12:H2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13.88"/>
    <col customWidth="1" min="3" max="3" width="14.63"/>
    <col customWidth="1" min="4" max="6" width="11.75"/>
    <col customWidth="1" min="7" max="7" width="16.38"/>
  </cols>
  <sheetData>
    <row r="1">
      <c r="A1" s="36" t="s">
        <v>248</v>
      </c>
      <c r="B1" s="32"/>
      <c r="C1" s="32"/>
      <c r="D1" s="32"/>
      <c r="E1" s="32"/>
      <c r="F1" s="32"/>
      <c r="G1" s="32"/>
      <c r="I1" s="37" t="s">
        <v>249</v>
      </c>
    </row>
    <row r="2">
      <c r="A2" s="38" t="s">
        <v>8</v>
      </c>
      <c r="B2" s="39" t="s">
        <v>12</v>
      </c>
      <c r="C2" s="39" t="s">
        <v>14</v>
      </c>
      <c r="D2" s="39" t="s">
        <v>15</v>
      </c>
      <c r="E2" s="40" t="s">
        <v>16</v>
      </c>
      <c r="F2" s="39" t="s">
        <v>17</v>
      </c>
      <c r="G2" s="39" t="s">
        <v>18</v>
      </c>
    </row>
    <row r="3">
      <c r="A3" s="33" t="s">
        <v>13</v>
      </c>
      <c r="B3" s="27" t="str">
        <f>IFS('Quarterly Variance Analysis'!B3&gt;100000,"Excellent",'Quarterly Variance Analysis'!B3&gt;0,"Good",'Quarterly Variance Analysis'!B3&lt;0,"Bad")</f>
        <v>Excellent</v>
      </c>
      <c r="C3" s="27" t="str">
        <f>IFS('Quarterly Variance Analysis'!C3&gt;100000,"Excellent",'Quarterly Variance Analysis'!C3&gt;0,"Good",'Quarterly Variance Analysis'!C3&lt;0,"Bad")</f>
        <v>Bad</v>
      </c>
      <c r="D3" s="27" t="str">
        <f>IFS('Quarterly Variance Analysis'!D3&gt;100000,"Excellent",'Quarterly Variance Analysis'!D3&gt;0,"Good",'Quarterly Variance Analysis'!D3&lt;0,"Bad")</f>
        <v>Bad</v>
      </c>
      <c r="E3" s="27" t="str">
        <f>IFS('Quarterly Variance Analysis'!E3&gt;100000,"Excellent",'Quarterly Variance Analysis'!E3&gt;0,"Good",'Quarterly Variance Analysis'!E3&lt;0,"Bad")</f>
        <v>Bad</v>
      </c>
      <c r="F3" s="27" t="str">
        <f>IFS('Quarterly Variance Analysis'!F3&gt;100000,"Excellent",'Quarterly Variance Analysis'!F3&gt;0,"Good",'Quarterly Variance Analysis'!F3&lt;0,"Bad")</f>
        <v>Bad</v>
      </c>
      <c r="G3" s="27" t="str">
        <f>IFS('Quarterly Variance Analysis'!G3&gt;100000,"Excellent",'Quarterly Variance Analysis'!G3&gt;0,"Good",'Quarterly Variance Analysis'!G3&lt;0,"Bad")</f>
        <v>Bad</v>
      </c>
    </row>
    <row r="4">
      <c r="A4" s="33" t="s">
        <v>19</v>
      </c>
      <c r="B4" s="27" t="str">
        <f>IFS('Quarterly Variance Analysis'!B4&gt;100000,"Excellent",'Quarterly Variance Analysis'!B4&gt;0,"Good",'Quarterly Variance Analysis'!B4&lt;0,"Bad")</f>
        <v>Bad</v>
      </c>
      <c r="C4" s="27" t="str">
        <f>IFS('Quarterly Variance Analysis'!C4&gt;100000,"Excellent",'Quarterly Variance Analysis'!C4&gt;0,"Good",'Quarterly Variance Analysis'!C4&lt;0,"Bad")</f>
        <v>Bad</v>
      </c>
      <c r="D4" s="27" t="str">
        <f>IFS('Quarterly Variance Analysis'!D4&gt;100000,"Excellent",'Quarterly Variance Analysis'!D4&gt;0,"Good",'Quarterly Variance Analysis'!D4&lt;0,"Bad")</f>
        <v>Bad</v>
      </c>
      <c r="E4" s="27" t="str">
        <f>IFS('Quarterly Variance Analysis'!E4&gt;100000,"Excellent",'Quarterly Variance Analysis'!E4&gt;0,"Good",'Quarterly Variance Analysis'!E4&lt;0,"Bad")</f>
        <v>Bad</v>
      </c>
      <c r="F4" s="27" t="str">
        <f>IFS('Quarterly Variance Analysis'!F4&gt;100000,"Excellent",'Quarterly Variance Analysis'!F4&gt;0,"Good",'Quarterly Variance Analysis'!F4&lt;0,"Bad")</f>
        <v>Bad</v>
      </c>
      <c r="G4" s="27" t="str">
        <f>IFS('Quarterly Variance Analysis'!G4&gt;100000,"Excellent",'Quarterly Variance Analysis'!G4&gt;0,"Good",'Quarterly Variance Analysis'!G4&lt;0,"Bad")</f>
        <v>Good</v>
      </c>
    </row>
    <row r="5">
      <c r="A5" s="33" t="s">
        <v>20</v>
      </c>
      <c r="B5" s="27" t="str">
        <f>IFS('Quarterly Variance Analysis'!B5&gt;100000,"Excellent",'Quarterly Variance Analysis'!B5&gt;0,"Good",'Quarterly Variance Analysis'!B5&lt;0,"Bad")</f>
        <v>Excellent</v>
      </c>
      <c r="C5" s="27" t="str">
        <f>IFS('Quarterly Variance Analysis'!C5&gt;100000,"Excellent",'Quarterly Variance Analysis'!C5&gt;0,"Good",'Quarterly Variance Analysis'!C5&lt;0,"Bad")</f>
        <v>Good</v>
      </c>
      <c r="D5" s="27" t="str">
        <f>IFS('Quarterly Variance Analysis'!D5&gt;100000,"Excellent",'Quarterly Variance Analysis'!D5&gt;0,"Good",'Quarterly Variance Analysis'!D5&lt;0,"Bad")</f>
        <v>Bad</v>
      </c>
      <c r="E5" s="27" t="str">
        <f>IFS('Quarterly Variance Analysis'!E5&gt;100000,"Excellent",'Quarterly Variance Analysis'!E5&gt;0,"Good",'Quarterly Variance Analysis'!E5&lt;0,"Bad")</f>
        <v>Bad</v>
      </c>
      <c r="F5" s="27" t="str">
        <f>IFS('Quarterly Variance Analysis'!F5&gt;100000,"Excellent",'Quarterly Variance Analysis'!F5&gt;0,"Good",'Quarterly Variance Analysis'!F5&lt;0,"Bad")</f>
        <v>Bad</v>
      </c>
      <c r="G5" s="27" t="str">
        <f>IFS('Quarterly Variance Analysis'!G5&gt;100000,"Excellent",'Quarterly Variance Analysis'!G5&gt;0,"Good",'Quarterly Variance Analysis'!G5&lt;0,"Bad")</f>
        <v>Good</v>
      </c>
    </row>
    <row r="6">
      <c r="A6" s="33" t="s">
        <v>21</v>
      </c>
      <c r="B6" s="27" t="str">
        <f>IFS('Quarterly Variance Analysis'!B6&gt;100000,"Excellent",'Quarterly Variance Analysis'!B6&gt;0,"Good",'Quarterly Variance Analysis'!B6&lt;0,"Bad")</f>
        <v>Bad</v>
      </c>
      <c r="C6" s="27" t="str">
        <f>IFS('Quarterly Variance Analysis'!C6&gt;100000,"Excellent",'Quarterly Variance Analysis'!C6&gt;0,"Good",'Quarterly Variance Analysis'!C6&lt;0,"Bad")</f>
        <v>Good</v>
      </c>
      <c r="D6" s="27" t="str">
        <f>IFS('Quarterly Variance Analysis'!D6&gt;100000,"Excellent",'Quarterly Variance Analysis'!D6&gt;0,"Good",'Quarterly Variance Analysis'!D6&lt;0,"Bad")</f>
        <v>Bad</v>
      </c>
      <c r="E6" s="27" t="str">
        <f>IFS('Quarterly Variance Analysis'!E6&gt;100000,"Excellent",'Quarterly Variance Analysis'!E6&gt;0,"Good",'Quarterly Variance Analysis'!E6&lt;0,"Bad")</f>
        <v>Bad</v>
      </c>
      <c r="F6" s="27" t="str">
        <f>IFS('Quarterly Variance Analysis'!F6&gt;100000,"Excellent",'Quarterly Variance Analysis'!F6&gt;0,"Good",'Quarterly Variance Analysis'!F6&lt;0,"Bad")</f>
        <v>Good</v>
      </c>
      <c r="G6" s="27" t="str">
        <f>IFS('Quarterly Variance Analysis'!G6&gt;100000,"Excellent",'Quarterly Variance Analysis'!G6&gt;0,"Good",'Quarterly Variance Analysis'!G6&lt;0,"Bad")</f>
        <v>Bad</v>
      </c>
    </row>
    <row r="7">
      <c r="A7" s="33" t="s">
        <v>22</v>
      </c>
      <c r="B7" s="27" t="str">
        <f>IFS('Quarterly Variance Analysis'!B7&gt;100000,"Excellent",'Quarterly Variance Analysis'!B7&gt;0,"Good",'Quarterly Variance Analysis'!B7&lt;0,"Bad")</f>
        <v>Bad</v>
      </c>
      <c r="C7" s="27" t="str">
        <f>IFS('Quarterly Variance Analysis'!C7&gt;100000,"Excellent",'Quarterly Variance Analysis'!C7&gt;0,"Good",'Quarterly Variance Analysis'!C7&lt;0,"Bad")</f>
        <v>Good</v>
      </c>
      <c r="D7" s="27" t="str">
        <f>IFS('Quarterly Variance Analysis'!D7&gt;100000,"Excellent",'Quarterly Variance Analysis'!D7&gt;0,"Good",'Quarterly Variance Analysis'!D7&lt;0,"Bad")</f>
        <v>Good</v>
      </c>
      <c r="E7" s="27" t="str">
        <f>IFS('Quarterly Variance Analysis'!E7&gt;100000,"Excellent",'Quarterly Variance Analysis'!E7&gt;0,"Good",'Quarterly Variance Analysis'!E7&lt;0,"Bad")</f>
        <v>Good</v>
      </c>
      <c r="F7" s="27" t="str">
        <f>IFS('Quarterly Variance Analysis'!F7&gt;100000,"Excellent",'Quarterly Variance Analysis'!F7&gt;0,"Good",'Quarterly Variance Analysis'!F7&lt;0,"Bad")</f>
        <v>Bad</v>
      </c>
      <c r="G7" s="27" t="str">
        <f>IFS('Quarterly Variance Analysis'!G7&gt;100000,"Excellent",'Quarterly Variance Analysis'!G7&gt;0,"Good",'Quarterly Variance Analysis'!G7&lt;0,"Bad")</f>
        <v>Excellent</v>
      </c>
    </row>
    <row r="8">
      <c r="A8" s="33" t="s">
        <v>23</v>
      </c>
      <c r="B8" s="27" t="str">
        <f>IFS('Quarterly Variance Analysis'!B8&gt;100000,"Excellent",'Quarterly Variance Analysis'!B8&gt;0,"Good",'Quarterly Variance Analysis'!B8&lt;0,"Bad")</f>
        <v>Excellent</v>
      </c>
      <c r="C8" s="27" t="str">
        <f>IFS('Quarterly Variance Analysis'!C8&gt;100000,"Excellent",'Quarterly Variance Analysis'!C8&gt;0,"Good",'Quarterly Variance Analysis'!C8&lt;0,"Bad")</f>
        <v>Bad</v>
      </c>
      <c r="D8" s="27" t="str">
        <f>IFS('Quarterly Variance Analysis'!D8&gt;100000,"Excellent",'Quarterly Variance Analysis'!D8&gt;0,"Good",'Quarterly Variance Analysis'!D8&lt;0,"Bad")</f>
        <v>Bad</v>
      </c>
      <c r="E8" s="27" t="str">
        <f>IFS('Quarterly Variance Analysis'!E8&gt;100000,"Excellent",'Quarterly Variance Analysis'!E8&gt;0,"Good",'Quarterly Variance Analysis'!E8&lt;0,"Bad")</f>
        <v>Bad</v>
      </c>
      <c r="F8" s="27" t="str">
        <f>IFS('Quarterly Variance Analysis'!F8&gt;100000,"Excellent",'Quarterly Variance Analysis'!F8&gt;0,"Good",'Quarterly Variance Analysis'!F8&lt;0,"Bad")</f>
        <v>Bad</v>
      </c>
      <c r="G8" s="27" t="str">
        <f>IFS('Quarterly Variance Analysis'!G8&gt;100000,"Excellent",'Quarterly Variance Analysis'!G8&gt;0,"Good",'Quarterly Variance Analysis'!G8&lt;0,"Bad")</f>
        <v>Bad</v>
      </c>
    </row>
    <row r="9">
      <c r="A9" s="41"/>
    </row>
    <row r="13">
      <c r="A13" s="42" t="s">
        <v>250</v>
      </c>
    </row>
    <row r="15">
      <c r="A15" s="36" t="s">
        <v>251</v>
      </c>
      <c r="B15" s="32"/>
      <c r="C15" s="32"/>
    </row>
    <row r="16">
      <c r="A16" s="33" t="s">
        <v>252</v>
      </c>
      <c r="B16" s="33" t="s">
        <v>13</v>
      </c>
      <c r="C16" s="43" t="s">
        <v>22</v>
      </c>
    </row>
    <row r="17">
      <c r="A17" s="30" t="s">
        <v>253</v>
      </c>
      <c r="B17" s="27">
        <f>COUNTIFS($B$3:$G$3,"Bad")</f>
        <v>5</v>
      </c>
      <c r="C17" s="27">
        <f>COUNTIF(B7:G7,"Bad")</f>
        <v>2</v>
      </c>
      <c r="I17" s="28"/>
    </row>
    <row r="18">
      <c r="A18" s="30" t="s">
        <v>254</v>
      </c>
      <c r="B18" s="27">
        <f>COUNTIFS($B$3:$G$3,"Good")</f>
        <v>0</v>
      </c>
      <c r="C18" s="27">
        <f>COUNTIF(B7:G7,"Good")</f>
        <v>3</v>
      </c>
    </row>
    <row r="19">
      <c r="A19" s="30" t="s">
        <v>255</v>
      </c>
      <c r="B19" s="27">
        <f>COUNTIFS($B$3:$G$3,"Excellent")</f>
        <v>1</v>
      </c>
      <c r="C19" s="27">
        <f>COUNTIF(B7:G7,"Excellent")</f>
        <v>1</v>
      </c>
    </row>
  </sheetData>
  <mergeCells count="3">
    <mergeCell ref="A1:G1"/>
    <mergeCell ref="I1:O14"/>
    <mergeCell ref="A15:C1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3" max="7" width="14.25"/>
  </cols>
  <sheetData>
    <row r="1">
      <c r="A1" s="44" t="s">
        <v>256</v>
      </c>
    </row>
    <row r="2">
      <c r="A2" s="45"/>
    </row>
    <row r="3">
      <c r="A3" s="38" t="s">
        <v>8</v>
      </c>
      <c r="B3" s="46" t="s">
        <v>12</v>
      </c>
      <c r="C3" s="46" t="s">
        <v>14</v>
      </c>
      <c r="D3" s="46" t="s">
        <v>15</v>
      </c>
      <c r="E3" s="47" t="s">
        <v>16</v>
      </c>
      <c r="F3" s="46" t="s">
        <v>17</v>
      </c>
      <c r="G3" s="46" t="s">
        <v>18</v>
      </c>
    </row>
    <row r="4">
      <c r="A4" s="38" t="s">
        <v>11</v>
      </c>
      <c r="B4" s="27">
        <f>SUMIFS('Budget vs Actual'!$F:$F,'Budget vs Actual'!$B:$B,B$3,'Budget vs Actual'!$A:$A,$A4)</f>
        <v>144600</v>
      </c>
      <c r="C4" s="27">
        <f>SUMIFS('Budget vs Actual'!$F:$F,'Budget vs Actual'!$B:$B,C$3,'Budget vs Actual'!$A:$A,$A4)</f>
        <v>-663000</v>
      </c>
      <c r="D4" s="27">
        <f>SUMIFS('Budget vs Actual'!$F:$F,'Budget vs Actual'!$B:$B,D$3,'Budget vs Actual'!$A:$A,$A4)</f>
        <v>-1021200</v>
      </c>
      <c r="E4" s="27">
        <f>SUMIFS('Budget vs Actual'!$F:$F,'Budget vs Actual'!$B:$B,E$3,'Budget vs Actual'!$A:$A,$A4)</f>
        <v>-957400</v>
      </c>
      <c r="F4" s="27">
        <f>SUMIFS('Budget vs Actual'!$F:$F,'Budget vs Actual'!$B:$B,F$3,'Budget vs Actual'!$A:$A,$A4)</f>
        <v>-510600</v>
      </c>
      <c r="G4" s="27">
        <f>SUMIFS('Budget vs Actual'!$F:$F,'Budget vs Actual'!$B:$B,G$3,'Budget vs Actual'!$A:$A,$A4)</f>
        <v>-1112300</v>
      </c>
    </row>
    <row r="5">
      <c r="A5" s="38" t="s">
        <v>24</v>
      </c>
      <c r="B5" s="27">
        <f>SUMIFS('Budget vs Actual'!$F:$F,'Budget vs Actual'!$B:$B,B$3,'Budget vs Actual'!$A:$A,$A5)</f>
        <v>159710</v>
      </c>
      <c r="C5" s="27">
        <f>SUMIFS('Budget vs Actual'!$F:$F,'Budget vs Actual'!$B:$B,C$3,'Budget vs Actual'!$A:$A,$A5)</f>
        <v>-169990</v>
      </c>
      <c r="D5" s="27">
        <f>SUMIFS('Budget vs Actual'!$F:$F,'Budget vs Actual'!$B:$B,D$3,'Budget vs Actual'!$A:$A,$A5)</f>
        <v>-567460</v>
      </c>
      <c r="E5" s="27">
        <f>SUMIFS('Budget vs Actual'!$F:$F,'Budget vs Actual'!$B:$B,E$3,'Budget vs Actual'!$A:$A,$A5)</f>
        <v>-29580</v>
      </c>
      <c r="F5" s="27">
        <f>SUMIFS('Budget vs Actual'!$F:$F,'Budget vs Actual'!$B:$B,F$3,'Budget vs Actual'!$A:$A,$A5)</f>
        <v>95010</v>
      </c>
      <c r="G5" s="27">
        <f>SUMIFS('Budget vs Actual'!$F:$F,'Budget vs Actual'!$B:$B,G$3,'Budget vs Actual'!$A:$A,$A5)</f>
        <v>54040</v>
      </c>
    </row>
    <row r="6">
      <c r="A6" s="38" t="s">
        <v>25</v>
      </c>
      <c r="B6" s="27">
        <f>SUMIFS('Budget vs Actual'!$F:$F,'Budget vs Actual'!$B:$B,B$3,'Budget vs Actual'!$A:$A,$A6)</f>
        <v>-19120</v>
      </c>
      <c r="C6" s="27">
        <f>SUMIFS('Budget vs Actual'!$F:$F,'Budget vs Actual'!$B:$B,C$3,'Budget vs Actual'!$A:$A,$A6)</f>
        <v>-150920</v>
      </c>
      <c r="D6" s="27">
        <f>SUMIFS('Budget vs Actual'!$F:$F,'Budget vs Actual'!$B:$B,D$3,'Budget vs Actual'!$A:$A,$A6)</f>
        <v>-183280</v>
      </c>
      <c r="E6" s="27">
        <f>SUMIFS('Budget vs Actual'!$F:$F,'Budget vs Actual'!$B:$B,E$3,'Budget vs Actual'!$A:$A,$A6)</f>
        <v>-778390</v>
      </c>
      <c r="F6" s="27">
        <f>SUMIFS('Budget vs Actual'!$F:$F,'Budget vs Actual'!$B:$B,F$3,'Budget vs Actual'!$A:$A,$A6)</f>
        <v>-151180</v>
      </c>
      <c r="G6" s="27">
        <f>SUMIFS('Budget vs Actual'!$F:$F,'Budget vs Actual'!$B:$B,G$3,'Budget vs Actual'!$A:$A,$A6)</f>
        <v>-250680</v>
      </c>
    </row>
    <row r="8">
      <c r="A8" s="44" t="s">
        <v>257</v>
      </c>
      <c r="B8" s="48"/>
      <c r="C8" s="48"/>
      <c r="D8" s="48"/>
      <c r="E8" s="48"/>
      <c r="F8" s="48"/>
      <c r="G8" s="48"/>
      <c r="H8" s="48"/>
      <c r="I8" s="48"/>
      <c r="J8" s="48"/>
      <c r="K8" s="48"/>
      <c r="L8" s="48"/>
      <c r="M8" s="48"/>
      <c r="N8" s="48"/>
      <c r="O8" s="48"/>
      <c r="P8" s="48"/>
      <c r="Q8" s="48"/>
      <c r="R8" s="48"/>
    </row>
    <row r="9">
      <c r="A9" s="49"/>
    </row>
    <row r="10">
      <c r="A10" s="50" t="s">
        <v>258</v>
      </c>
    </row>
    <row r="11">
      <c r="A11" s="51" t="s">
        <v>8</v>
      </c>
      <c r="B11" s="30" t="s">
        <v>12</v>
      </c>
      <c r="C11" s="30" t="s">
        <v>15</v>
      </c>
    </row>
    <row r="12">
      <c r="A12" s="51" t="s">
        <v>11</v>
      </c>
      <c r="B12" s="27">
        <f>COUNTIFS('Transaction data'!$L:$L,B$11,'Transaction data'!$B:$B,$A12)</f>
        <v>46</v>
      </c>
      <c r="C12" s="27">
        <f>COUNTIFS('Transaction data'!$L:$L,C$11,'Transaction data'!$B:$B,$A12)</f>
        <v>39</v>
      </c>
    </row>
    <row r="13">
      <c r="A13" s="51" t="s">
        <v>24</v>
      </c>
      <c r="B13" s="27">
        <f>COUNTIFS('Transaction data'!$L:$L,B$11,'Transaction data'!$B:$B,$A13)</f>
        <v>39</v>
      </c>
      <c r="C13" s="27">
        <f>COUNTIFS('Transaction data'!$L:$L,C$11,'Transaction data'!$B:$B,$A13)</f>
        <v>45</v>
      </c>
    </row>
    <row r="14">
      <c r="A14" s="51" t="s">
        <v>25</v>
      </c>
      <c r="B14" s="27">
        <f>COUNTIFS('Transaction data'!$L:$L,B$11,'Transaction data'!$B:$B,$A14)</f>
        <v>39</v>
      </c>
      <c r="C14" s="27">
        <f>COUNTIFS('Transaction data'!$L:$L,C$11,'Transaction data'!$B:$B,$A14)</f>
        <v>43</v>
      </c>
    </row>
    <row r="16">
      <c r="A16" s="44" t="s">
        <v>259</v>
      </c>
    </row>
    <row r="17">
      <c r="A17" s="31" t="s">
        <v>260</v>
      </c>
      <c r="B17" s="32"/>
      <c r="C17" s="32"/>
      <c r="D17" s="32"/>
      <c r="E17" s="32"/>
    </row>
    <row r="18">
      <c r="A18" s="51" t="s">
        <v>7</v>
      </c>
      <c r="B18" s="52" t="s">
        <v>238</v>
      </c>
      <c r="C18" s="52" t="s">
        <v>240</v>
      </c>
      <c r="D18" s="52" t="s">
        <v>242</v>
      </c>
      <c r="E18" s="52" t="s">
        <v>244</v>
      </c>
    </row>
    <row r="19">
      <c r="A19" s="51" t="s">
        <v>11</v>
      </c>
      <c r="B19" s="27">
        <f>COUNTIFS('Transaction data-Clean'!$B$2:$B$645,$A19,'Transaction data-Clean'!$M$2:$M$645,B$18)</f>
        <v>62</v>
      </c>
      <c r="C19" s="27">
        <f>COUNTIFS('Transaction data-Clean'!$B$2:$B$645,$A19,'Transaction data-Clean'!$M$2:$M$645,C$18)</f>
        <v>48</v>
      </c>
      <c r="D19" s="27">
        <f>COUNTIFS('Transaction data-Clean'!$B$2:$B$645,$A19,'Transaction data-Clean'!$M$2:$M$645,D$18)</f>
        <v>46</v>
      </c>
      <c r="E19" s="27">
        <f>COUNTIFS('Transaction data-Clean'!$B$2:$B$645,$A19,'Transaction data-Clean'!$M$2:$M$645,E$18)</f>
        <v>59</v>
      </c>
    </row>
    <row r="20">
      <c r="A20" s="51" t="s">
        <v>24</v>
      </c>
      <c r="B20" s="27">
        <f>COUNTIFS('Transaction data-Clean'!$B$2:$B$645,$A20,'Transaction data-Clean'!$M$2:$M$645,B$18)</f>
        <v>69</v>
      </c>
      <c r="C20" s="27">
        <f>COUNTIFS('Transaction data-Clean'!$B$2:$B$645,$A20,'Transaction data-Clean'!$M$2:$M$645,C$18)</f>
        <v>40</v>
      </c>
      <c r="D20" s="27">
        <f>COUNTIFS('Transaction data-Clean'!$B$2:$B$645,$A20,'Transaction data-Clean'!$M$2:$M$645,D$18)</f>
        <v>44</v>
      </c>
      <c r="E20" s="27">
        <f>COUNTIFS('Transaction data-Clean'!$B$2:$B$645,$A20,'Transaction data-Clean'!$M$2:$M$645,E$18)</f>
        <v>59</v>
      </c>
    </row>
    <row r="21">
      <c r="A21" s="51" t="s">
        <v>25</v>
      </c>
      <c r="B21" s="27">
        <f>COUNTIFS('Transaction data-Clean'!$B$2:$B$645,$A21,'Transaction data-Clean'!$M$2:$M$645,B$18)</f>
        <v>65</v>
      </c>
      <c r="C21" s="27">
        <f>COUNTIFS('Transaction data-Clean'!$B$2:$B$645,$A21,'Transaction data-Clean'!$M$2:$M$645,C$18)</f>
        <v>43</v>
      </c>
      <c r="D21" s="27">
        <f>COUNTIFS('Transaction data-Clean'!$B$2:$B$645,$A21,'Transaction data-Clean'!$M$2:$M$645,D$18)</f>
        <v>42</v>
      </c>
      <c r="E21" s="27">
        <f>COUNTIFS('Transaction data-Clean'!$B$2:$B$645,$A21,'Transaction data-Clean'!$M$2:$M$645,E$18)</f>
        <v>67</v>
      </c>
    </row>
  </sheetData>
  <mergeCells count="2">
    <mergeCell ref="A10:C10"/>
    <mergeCell ref="A17:E17"/>
  </mergeCells>
  <drawing r:id="rId1"/>
</worksheet>
</file>