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mall" sheetId="4" r:id="rId7"/>
    <sheet state="visible" name="Sales and Costs- Medium" sheetId="5" r:id="rId8"/>
    <sheet state="visible" name="Sales and Costs- Large" sheetId="6" r:id="rId9"/>
    <sheet state="visible" name="Sales and Costs- Consolidated" sheetId="7" r:id="rId10"/>
    <sheet state="visible" name="Purchases" sheetId="8" r:id="rId11"/>
    <sheet state="visible" name="Cash Details" sheetId="9" r:id="rId12"/>
    <sheet state="visible" name="Balances" sheetId="10" r:id="rId13"/>
  </sheets>
  <definedNames/>
  <calcPr/>
</workbook>
</file>

<file path=xl/sharedStrings.xml><?xml version="1.0" encoding="utf-8"?>
<sst xmlns="http://schemas.openxmlformats.org/spreadsheetml/2006/main" count="546" uniqueCount="112">
  <si>
    <t>Description</t>
  </si>
  <si>
    <t xml:space="preserve"> A Company sells 4 types of Stuffed Toys- Snowman, Panda, Penguin, Blue Whale.</t>
  </si>
  <si>
    <t>It runs 3 types of outlets - Small, Medium and Large</t>
  </si>
  <si>
    <t>A small outlet sells 460 Snowman, 500 Panda, 310 Penguins and 230 Blue Whale. in the 1st month. The average selling price of Snowman is Rs. 450, Panda is Rs. 500, Penguin is Rs. 390 and Blue Whale is Rs 315 in the 1st month.</t>
  </si>
  <si>
    <t>It estimates that the selling quantity of Snowman will increase by 1.3% every month while the ASP (Average selling price) will increase by 0.55% every month, the selling quantity of Panda will increase by 2.0% while its ASP will increase by 1.25%  every month, the selling quantity of Penguin will increase by 1.5% while its ASP will increase by 1%  every month and the selling quantity of Blue Whale will increase by 1.6% while its ASP will increase by 1.45%  every month.</t>
  </si>
  <si>
    <t>Each small outlet has 2 Salesperson, 1 receptionist and 1 housekeeper. The monthly salary of a Salesperson is Rs. 11,500, of a receptionist is Rs. 21,000 and of a housekeeper is Rs. 5,500.</t>
  </si>
  <si>
    <t>Each small outlet has monthly rent of Rs. 28,500 and electricity expense of Rs. 6,500.</t>
  </si>
  <si>
    <t>Initially, the compay has 0 small outlets. The company estimates that it will open 2 new small outlet every month,starting from month 1.</t>
  </si>
  <si>
    <t>A medium outlet sells 500 Snowman, 550 Panda, 390 Penguins, 275 Blue Whale in the 1st month. The average selling price of Snowman is Rs. 490, Panda is Rs. 560, Penguin is Rs. 440 and Blue Whale is Rs 355 in the 1st month.</t>
  </si>
  <si>
    <t>It estimates that the selling quantity of Snowman will increase by 1.35% every month while the ASP (Average selling price) will increase by 0.75% every month, the selling quantity of Panda will increase by 2.2% while its ASP will increase by 1.45%, the selling quantity of Penguin will increase by 1.7% while its ASP will increase by 1.1% and the selling quantity of Blue Whale will increase by 1.75% while its ASP will increase by 1.66%.</t>
  </si>
  <si>
    <t>Each medium outlet has 4 Salesperson, 2 receptionist and 2 housekeepers. The monthly salaries are the same as that of small outlets.</t>
  </si>
  <si>
    <t>Each medium outlet has monthly rent of Rs. 33,000 and electricity expense of Rs. 8,000.</t>
  </si>
  <si>
    <t>Initially, the compay has 0 medium outlets. The company estimates that it will open 1 new medium outlet every 2 months, with the first medium outlet opening in month 1.</t>
  </si>
  <si>
    <t>A large outlet sells 550 Snowman, 630 Panda, 460 Penguins, 305 Blue Whale in the 1st month. The average selling price of Snowman is Rs. 510, Panda is Rs. 620, Penguin is Rs. 490 and Blue Whale is Rs 400 in the 1st month.</t>
  </si>
  <si>
    <t>It estimates that the selling quantity of Snowman will increase by 1.55% every month while the ASP (Average selling price) will increase by 0.95% every month, the selling quantity of Panda will increase by 2.6% while its ASP will increase by 1.65%, the selling quantity of Penguin will increase by 2.0% while its ASP will increase by 1.65% and the selling quantity of Blue Whale will increase by 1.9% while its ASP will increase by 1.8%.</t>
  </si>
  <si>
    <t>Each large outlet has 6 Salesperson, 3 receptionists and 4 housekeepers. The monthly salaries are the same as that of small outlets.</t>
  </si>
  <si>
    <t>Each large outlet has monthly rent of Rs. 40,000 and electricity expense of Rs. 10,100.</t>
  </si>
  <si>
    <t>Initially, the compay has 0 large outlets. The company estimates that it will open 1 new large outlet every 3 months, with the first large outlet opening in month 3.</t>
  </si>
  <si>
    <t>The company sells various brands of Snowman, Panda, Penguin and Blue Whale like Hamleys, Aurora, Gund, Chad Valley, others.</t>
  </si>
  <si>
    <t>It estimates that the value share of various brands in its Snowman sales will be Hamleys: 25%, Aurora: 20%, Gund: 20%, Chad Valley: 25%, others: 10%.</t>
  </si>
  <si>
    <t>It estimates that the value share of various brands in its Panda sales will be Hamleys: 38%, Aurora: 27%, Chad Valley: 30%, others: 5%.</t>
  </si>
  <si>
    <t>It estimates that the value share of various brands in its Penguin sales will be Hamleys: 30%, Aurora: 25%, Gund: 20%, Chad Valley: 25%.</t>
  </si>
  <si>
    <t>It estimates that the value share of various brands in its Blue Whale sales will be Hamleys: 22%, Aurora: 20%, Gund: 23%, Chad Valley: 25%, others: 10%.</t>
  </si>
  <si>
    <t>The company estimates that the margins of various brands in its Snowman sales will be Hamleys: 42%, Aurora: 50%, Gund: 39%, Chad Valley: 49%, Others : 30%.</t>
  </si>
  <si>
    <t>The company estimates that the margins of various brands in its Panda sales will be Hamleys: 47%, Aurora: 52%, Chad Valley: 50%, Others : 35%.</t>
  </si>
  <si>
    <t>The company estimates that the margins of various brands in its Penguin sales will be Hamleys: 45%, Aurora: 53%, Gund: 44%, Chad Valley: 53%.</t>
  </si>
  <si>
    <t>The company estimates that the margins of various brands in its Blue Whale sales will be Hamleys: 44%, Aurora: 50%, Gund: 36%, Chad Valley: 55%, Others : 30%.</t>
  </si>
  <si>
    <t>The share of various brands is the same in all the 3 outlets. The margins are also the same.</t>
  </si>
  <si>
    <t>Create a model for the 3 outlets for 12 months</t>
  </si>
  <si>
    <t>Snowman</t>
  </si>
  <si>
    <t>Panda</t>
  </si>
  <si>
    <t>Penguin</t>
  </si>
  <si>
    <t>Blue Whale</t>
  </si>
  <si>
    <t>Small Store</t>
  </si>
  <si>
    <t>Units</t>
  </si>
  <si>
    <t>ASP ( in Rs.)</t>
  </si>
  <si>
    <t>Units growth</t>
  </si>
  <si>
    <t>ASP growth</t>
  </si>
  <si>
    <t>Medium Store</t>
  </si>
  <si>
    <t>Large Store</t>
  </si>
  <si>
    <t>Brand Mix</t>
  </si>
  <si>
    <t>Hamleys</t>
  </si>
  <si>
    <t>Aurora</t>
  </si>
  <si>
    <t>Gund</t>
  </si>
  <si>
    <t>Chad Valley</t>
  </si>
  <si>
    <t>Others</t>
  </si>
  <si>
    <t>Margins</t>
  </si>
  <si>
    <t>Staff</t>
  </si>
  <si>
    <t>Small</t>
  </si>
  <si>
    <t>Medium</t>
  </si>
  <si>
    <t>Large</t>
  </si>
  <si>
    <t>Salesperson</t>
  </si>
  <si>
    <t>Receptionist</t>
  </si>
  <si>
    <t>Housekeeper</t>
  </si>
  <si>
    <t>Salaries</t>
  </si>
  <si>
    <t>Other Costs</t>
  </si>
  <si>
    <t>Rent</t>
  </si>
  <si>
    <t>Electricity</t>
  </si>
  <si>
    <t>Outlet plan</t>
  </si>
  <si>
    <t>Initial outlets</t>
  </si>
  <si>
    <t>New outlets</t>
  </si>
  <si>
    <t>every month starting from month 1</t>
  </si>
  <si>
    <t>every 2 months starting from month 1</t>
  </si>
  <si>
    <t>every 3 months starting from month 3</t>
  </si>
  <si>
    <t>M1</t>
  </si>
  <si>
    <t>M2</t>
  </si>
  <si>
    <t>M3</t>
  </si>
  <si>
    <t>M4</t>
  </si>
  <si>
    <t>M5</t>
  </si>
  <si>
    <t>M6</t>
  </si>
  <si>
    <t>M7</t>
  </si>
  <si>
    <t>M8</t>
  </si>
  <si>
    <t>M9</t>
  </si>
  <si>
    <t>M10</t>
  </si>
  <si>
    <t>M11</t>
  </si>
  <si>
    <t>M12</t>
  </si>
  <si>
    <t>Number of outlets</t>
  </si>
  <si>
    <t>Sales (Qty)</t>
  </si>
  <si>
    <t>ASP</t>
  </si>
  <si>
    <t>Sales Value (in Rs.)</t>
  </si>
  <si>
    <t>Total Sales</t>
  </si>
  <si>
    <t>Brand Wise Sales</t>
  </si>
  <si>
    <t>Cost of goods sold (in Rs.)</t>
  </si>
  <si>
    <t>Total COGS</t>
  </si>
  <si>
    <t>Total Cost of goods sold</t>
  </si>
  <si>
    <t>Salary</t>
  </si>
  <si>
    <t>Total Salary</t>
  </si>
  <si>
    <t>Total Other Costs</t>
  </si>
  <si>
    <t>Total Costs</t>
  </si>
  <si>
    <t>Profit</t>
  </si>
  <si>
    <t>Purchases (in Rs.)</t>
  </si>
  <si>
    <t>Total Purchases</t>
  </si>
  <si>
    <t>Cash Inflow</t>
  </si>
  <si>
    <t>Cash Collected from Sales</t>
  </si>
  <si>
    <t>Total Inflow</t>
  </si>
  <si>
    <t>Cash Outflow</t>
  </si>
  <si>
    <t>Cash paid for Purchases</t>
  </si>
  <si>
    <t>Cash paid for other costs</t>
  </si>
  <si>
    <t>Total Outflow</t>
  </si>
  <si>
    <t>Net cash for the month</t>
  </si>
  <si>
    <t>Opening Cash</t>
  </si>
  <si>
    <t>Closing Cash</t>
  </si>
  <si>
    <t>Assets</t>
  </si>
  <si>
    <t>Cash in hand</t>
  </si>
  <si>
    <t>Total Assets (TA)</t>
  </si>
  <si>
    <t>Liability</t>
  </si>
  <si>
    <t>Total Liabilities (TL)</t>
  </si>
  <si>
    <t>Difference1 (TA-TL)</t>
  </si>
  <si>
    <t>Opening Profit</t>
  </si>
  <si>
    <t>Net profit for the month</t>
  </si>
  <si>
    <t>Accumulated Profit</t>
  </si>
  <si>
    <t>Difference2</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</si>
</sst>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6.0"/>
      <color theme="1"/>
      <name val="Arial"/>
    </font>
    <font>
      <sz val="16.0"/>
      <color theme="1"/>
      <name val="Arial"/>
    </font>
    <font>
      <color theme="1"/>
      <name val="Arial"/>
    </font>
    <font>
      <b/>
      <color theme="1"/>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999999"/>
        <bgColor rgb="FF999999"/>
      </patternFill>
    </fill>
  </fills>
  <borders count="4">
    <border/>
    <border>
      <left style="thin">
        <color rgb="FF000000"/>
      </left>
      <top style="thin">
        <color rgb="FF000000"/>
      </top>
    </border>
    <border>
      <top style="thin">
        <color rgb="FF000000"/>
      </top>
    </border>
    <border>
      <left style="thin">
        <color rgb="FF000000"/>
      </left>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vertical="bottom"/>
    </xf>
    <xf borderId="0" fillId="2" fontId="2" numFmtId="0" xfId="0" applyAlignment="1" applyFont="1">
      <alignment shrinkToFit="0" vertical="bottom" wrapText="1"/>
    </xf>
    <xf borderId="0" fillId="2" fontId="2" numFmtId="0" xfId="0" applyAlignment="1" applyFont="1">
      <alignment readingOrder="0" shrinkToFit="0" vertical="bottom" wrapText="1"/>
    </xf>
    <xf borderId="0" fillId="0" fontId="3" numFmtId="0" xfId="0" applyAlignment="1" applyFont="1">
      <alignment vertical="bottom"/>
    </xf>
    <xf borderId="0" fillId="2" fontId="3" numFmtId="0" xfId="0" applyAlignment="1" applyFont="1">
      <alignment vertical="bottom"/>
    </xf>
    <xf borderId="1" fillId="0" fontId="3" numFmtId="0" xfId="0" applyAlignment="1" applyBorder="1" applyFont="1">
      <alignment vertical="bottom"/>
    </xf>
    <xf borderId="2" fillId="0" fontId="4" numFmtId="0" xfId="0" applyAlignment="1" applyBorder="1" applyFont="1">
      <alignment vertical="bottom"/>
    </xf>
    <xf borderId="0" fillId="0" fontId="4" numFmtId="0" xfId="0" applyAlignment="1" applyFont="1">
      <alignment vertical="bottom"/>
    </xf>
    <xf borderId="3" fillId="0" fontId="4" numFmtId="0" xfId="0" applyAlignment="1" applyBorder="1" applyFont="1">
      <alignment vertical="bottom"/>
    </xf>
    <xf borderId="3" fillId="0" fontId="3" numFmtId="0" xfId="0" applyAlignment="1" applyBorder="1" applyFont="1">
      <alignment vertical="bottom"/>
    </xf>
    <xf borderId="0" fillId="0" fontId="3" numFmtId="1" xfId="0" applyAlignment="1" applyFont="1" applyNumberFormat="1">
      <alignment horizontal="right" vertical="bottom"/>
    </xf>
    <xf borderId="0" fillId="0" fontId="3" numFmtId="0" xfId="0" applyAlignment="1" applyFont="1">
      <alignment horizontal="right" vertical="bottom"/>
    </xf>
    <xf borderId="0" fillId="0" fontId="3" numFmtId="10" xfId="0" applyAlignment="1" applyFont="1" applyNumberFormat="1">
      <alignment horizontal="right" vertical="bottom"/>
    </xf>
    <xf borderId="0" fillId="0" fontId="3" numFmtId="3" xfId="0" applyAlignment="1" applyFont="1" applyNumberFormat="1">
      <alignment horizontal="right" readingOrder="0" vertical="bottom"/>
    </xf>
    <xf borderId="0" fillId="0" fontId="3" numFmtId="3" xfId="0" applyAlignment="1" applyFont="1" applyNumberFormat="1">
      <alignment horizontal="right" vertical="bottom"/>
    </xf>
    <xf borderId="0" fillId="0" fontId="3" numFmtId="3" xfId="0" applyAlignment="1" applyFont="1" applyNumberFormat="1">
      <alignment vertical="bottom"/>
    </xf>
    <xf borderId="0" fillId="2" fontId="3" numFmtId="3" xfId="0" applyAlignment="1" applyFont="1" applyNumberFormat="1">
      <alignment horizontal="right" vertical="bottom"/>
    </xf>
    <xf borderId="0" fillId="0" fontId="3" numFmtId="0" xfId="0" applyAlignment="1" applyFont="1">
      <alignment shrinkToFit="0" vertical="bottom" wrapText="1"/>
    </xf>
    <xf borderId="0" fillId="3" fontId="3" numFmtId="0" xfId="0" applyAlignment="1" applyFill="1" applyFont="1">
      <alignment vertical="bottom"/>
    </xf>
    <xf borderId="0" fillId="3" fontId="4" numFmtId="0" xfId="0" applyAlignment="1" applyFont="1">
      <alignment vertical="bottom"/>
    </xf>
    <xf borderId="0" fillId="0" fontId="3" numFmtId="1" xfId="0" applyAlignment="1" applyFont="1" applyNumberFormat="1">
      <alignment vertical="bottom"/>
    </xf>
    <xf borderId="0" fillId="0" fontId="4" numFmtId="1" xfId="0" applyAlignment="1" applyFont="1" applyNumberFormat="1">
      <alignment vertical="bottom"/>
    </xf>
    <xf borderId="0" fillId="3" fontId="3" numFmtId="3" xfId="0" applyAlignment="1" applyFont="1" applyNumberFormat="1">
      <alignment vertical="bottom"/>
    </xf>
    <xf borderId="0" fillId="3" fontId="4" numFmtId="3" xfId="0" applyAlignment="1" applyFont="1" applyNumberFormat="1">
      <alignment vertical="bottom"/>
    </xf>
    <xf borderId="0" fillId="0" fontId="4" numFmtId="3" xfId="0" applyAlignment="1" applyFont="1" applyNumberFormat="1">
      <alignment vertical="bottom"/>
    </xf>
    <xf borderId="0" fillId="0" fontId="5" numFmtId="3"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5"/>
  </cols>
  <sheetData>
    <row r="1">
      <c r="A1" s="1" t="s">
        <v>0</v>
      </c>
    </row>
    <row r="2">
      <c r="A2" s="2" t="s">
        <v>1</v>
      </c>
    </row>
    <row r="3">
      <c r="A3" s="3" t="s">
        <v>2</v>
      </c>
    </row>
    <row r="4">
      <c r="A4" s="4" t="s">
        <v>3</v>
      </c>
    </row>
    <row r="5">
      <c r="A5" s="5" t="s">
        <v>4</v>
      </c>
    </row>
    <row r="6">
      <c r="A6" s="5" t="s">
        <v>5</v>
      </c>
    </row>
    <row r="7">
      <c r="A7" s="4" t="s">
        <v>6</v>
      </c>
    </row>
    <row r="8">
      <c r="A8" s="5" t="s">
        <v>7</v>
      </c>
    </row>
    <row r="9">
      <c r="A9" s="6"/>
    </row>
    <row r="10">
      <c r="A10" s="4" t="s">
        <v>8</v>
      </c>
    </row>
    <row r="11">
      <c r="A11" s="4" t="s">
        <v>9</v>
      </c>
    </row>
    <row r="12">
      <c r="A12" s="4" t="s">
        <v>10</v>
      </c>
    </row>
    <row r="13">
      <c r="A13" s="4" t="s">
        <v>11</v>
      </c>
    </row>
    <row r="14">
      <c r="A14" s="4" t="s">
        <v>12</v>
      </c>
    </row>
    <row r="15">
      <c r="A15" s="7"/>
    </row>
    <row r="16">
      <c r="A16" s="4" t="s">
        <v>13</v>
      </c>
    </row>
    <row r="17">
      <c r="A17" s="4" t="s">
        <v>14</v>
      </c>
    </row>
    <row r="18">
      <c r="A18" s="4" t="s">
        <v>15</v>
      </c>
    </row>
    <row r="19">
      <c r="A19" s="4" t="s">
        <v>16</v>
      </c>
    </row>
    <row r="20">
      <c r="A20" s="4" t="s">
        <v>17</v>
      </c>
    </row>
    <row r="21">
      <c r="A21" s="7"/>
    </row>
    <row r="22">
      <c r="A22" s="5" t="s">
        <v>18</v>
      </c>
    </row>
    <row r="23">
      <c r="A23" s="4" t="s">
        <v>19</v>
      </c>
    </row>
    <row r="24">
      <c r="A24" s="4" t="s">
        <v>20</v>
      </c>
    </row>
    <row r="25">
      <c r="A25" s="4" t="s">
        <v>21</v>
      </c>
    </row>
    <row r="26">
      <c r="A26" s="4" t="s">
        <v>22</v>
      </c>
    </row>
    <row r="27">
      <c r="A27" s="7"/>
    </row>
    <row r="28">
      <c r="A28" s="4" t="s">
        <v>23</v>
      </c>
    </row>
    <row r="29">
      <c r="A29" s="4" t="s">
        <v>24</v>
      </c>
    </row>
    <row r="30">
      <c r="A30" s="4" t="s">
        <v>25</v>
      </c>
    </row>
    <row r="31">
      <c r="A31" s="4" t="s">
        <v>26</v>
      </c>
    </row>
    <row r="32">
      <c r="A32" s="6"/>
    </row>
    <row r="33">
      <c r="A33" s="3" t="s">
        <v>27</v>
      </c>
    </row>
    <row r="34">
      <c r="A34" s="4" t="s">
        <v>28</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88"/>
    <col customWidth="1" min="2" max="13" width="10.5"/>
  </cols>
  <sheetData>
    <row r="1">
      <c r="A1" s="25"/>
      <c r="B1" s="26" t="s">
        <v>64</v>
      </c>
      <c r="C1" s="26" t="s">
        <v>65</v>
      </c>
      <c r="D1" s="26" t="s">
        <v>66</v>
      </c>
      <c r="E1" s="26" t="s">
        <v>67</v>
      </c>
      <c r="F1" s="26" t="s">
        <v>68</v>
      </c>
      <c r="G1" s="26" t="s">
        <v>69</v>
      </c>
      <c r="H1" s="26" t="s">
        <v>70</v>
      </c>
      <c r="I1" s="26" t="s">
        <v>71</v>
      </c>
      <c r="J1" s="26" t="s">
        <v>72</v>
      </c>
      <c r="K1" s="26" t="s">
        <v>73</v>
      </c>
      <c r="L1" s="26" t="s">
        <v>74</v>
      </c>
      <c r="M1" s="26" t="s">
        <v>75</v>
      </c>
      <c r="N1" s="18"/>
      <c r="O1" s="18"/>
      <c r="P1" s="18"/>
      <c r="Q1" s="18"/>
      <c r="R1" s="18"/>
      <c r="S1" s="18"/>
      <c r="T1" s="18"/>
      <c r="U1" s="18"/>
      <c r="V1" s="18"/>
      <c r="W1" s="18"/>
      <c r="X1" s="18"/>
      <c r="Y1" s="18"/>
      <c r="Z1" s="18"/>
    </row>
    <row r="2">
      <c r="A2" s="27" t="s">
        <v>102</v>
      </c>
      <c r="B2" s="18"/>
      <c r="C2" s="18"/>
      <c r="D2" s="18"/>
      <c r="E2" s="18"/>
      <c r="F2" s="18"/>
      <c r="G2" s="18"/>
      <c r="H2" s="18"/>
      <c r="I2" s="18"/>
      <c r="J2" s="18"/>
      <c r="K2" s="18"/>
      <c r="L2" s="18"/>
      <c r="M2" s="18"/>
      <c r="N2" s="28"/>
      <c r="O2" s="28"/>
      <c r="P2" s="28"/>
      <c r="Q2" s="28"/>
      <c r="R2" s="28"/>
      <c r="S2" s="28"/>
      <c r="T2" s="28"/>
      <c r="U2" s="28"/>
      <c r="V2" s="28"/>
      <c r="W2" s="28"/>
      <c r="X2" s="28"/>
      <c r="Y2" s="28"/>
      <c r="Z2" s="28"/>
    </row>
    <row r="3">
      <c r="A3" s="18" t="s">
        <v>103</v>
      </c>
      <c r="B3" s="17">
        <f>'Cash Details'!B15</f>
        <v>681258.6275</v>
      </c>
      <c r="C3" s="17">
        <f>'Cash Details'!C15</f>
        <v>1844024.31</v>
      </c>
      <c r="D3" s="17">
        <f>'Cash Details'!D15</f>
        <v>4062772.682</v>
      </c>
      <c r="E3" s="17">
        <f>'Cash Details'!E15</f>
        <v>6862752.905</v>
      </c>
      <c r="F3" s="17">
        <f>'Cash Details'!F15</f>
        <v>10574955.24</v>
      </c>
      <c r="G3" s="17">
        <f>'Cash Details'!G15</f>
        <v>15286287.39</v>
      </c>
      <c r="H3" s="17">
        <f>'Cash Details'!H15</f>
        <v>21050982.19</v>
      </c>
      <c r="I3" s="17">
        <f>'Cash Details'!I15</f>
        <v>27608004.67</v>
      </c>
      <c r="J3" s="17">
        <f>'Cash Details'!J15</f>
        <v>35738902.59</v>
      </c>
      <c r="K3" s="17">
        <f>'Cash Details'!K15</f>
        <v>44794024.91</v>
      </c>
      <c r="L3" s="17">
        <f>'Cash Details'!L15</f>
        <v>55203649.19</v>
      </c>
      <c r="M3" s="17">
        <f>'Cash Details'!M15</f>
        <v>67113585.81</v>
      </c>
      <c r="N3" s="28"/>
      <c r="O3" s="28"/>
      <c r="P3" s="28"/>
      <c r="Q3" s="28"/>
      <c r="R3" s="28"/>
      <c r="S3" s="28"/>
      <c r="T3" s="28"/>
      <c r="U3" s="28"/>
      <c r="V3" s="28"/>
      <c r="W3" s="28"/>
      <c r="X3" s="28"/>
      <c r="Y3" s="28"/>
      <c r="Z3" s="28"/>
    </row>
    <row r="4">
      <c r="A4" s="18"/>
      <c r="B4" s="18"/>
      <c r="C4" s="18"/>
      <c r="D4" s="18"/>
      <c r="E4" s="18"/>
      <c r="F4" s="18"/>
      <c r="G4" s="18"/>
      <c r="H4" s="18"/>
      <c r="I4" s="18"/>
      <c r="J4" s="18"/>
      <c r="K4" s="18"/>
      <c r="L4" s="18"/>
      <c r="M4" s="18"/>
      <c r="N4" s="28"/>
      <c r="O4" s="28"/>
      <c r="P4" s="28"/>
      <c r="Q4" s="28"/>
      <c r="R4" s="28"/>
      <c r="S4" s="28"/>
      <c r="T4" s="28"/>
      <c r="U4" s="28"/>
      <c r="V4" s="28"/>
      <c r="W4" s="28"/>
      <c r="X4" s="28"/>
      <c r="Y4" s="28"/>
      <c r="Z4" s="28"/>
    </row>
    <row r="5">
      <c r="A5" s="27" t="s">
        <v>104</v>
      </c>
      <c r="B5" s="17">
        <f t="shared" ref="B5:M5" si="1">SUM(B3)</f>
        <v>681258.6275</v>
      </c>
      <c r="C5" s="17">
        <f t="shared" si="1"/>
        <v>1844024.31</v>
      </c>
      <c r="D5" s="17">
        <f t="shared" si="1"/>
        <v>4062772.682</v>
      </c>
      <c r="E5" s="17">
        <f t="shared" si="1"/>
        <v>6862752.905</v>
      </c>
      <c r="F5" s="17">
        <f t="shared" si="1"/>
        <v>10574955.24</v>
      </c>
      <c r="G5" s="17">
        <f t="shared" si="1"/>
        <v>15286287.39</v>
      </c>
      <c r="H5" s="17">
        <f t="shared" si="1"/>
        <v>21050982.19</v>
      </c>
      <c r="I5" s="17">
        <f t="shared" si="1"/>
        <v>27608004.67</v>
      </c>
      <c r="J5" s="17">
        <f t="shared" si="1"/>
        <v>35738902.59</v>
      </c>
      <c r="K5" s="17">
        <f t="shared" si="1"/>
        <v>44794024.91</v>
      </c>
      <c r="L5" s="17">
        <f t="shared" si="1"/>
        <v>55203649.19</v>
      </c>
      <c r="M5" s="17">
        <f t="shared" si="1"/>
        <v>67113585.81</v>
      </c>
      <c r="N5" s="28"/>
      <c r="O5" s="28"/>
      <c r="P5" s="28"/>
      <c r="Q5" s="28"/>
      <c r="R5" s="28"/>
      <c r="S5" s="28"/>
      <c r="T5" s="28"/>
      <c r="U5" s="28"/>
      <c r="V5" s="28"/>
      <c r="W5" s="28"/>
      <c r="X5" s="28"/>
      <c r="Y5" s="28"/>
      <c r="Z5" s="28"/>
    </row>
    <row r="6">
      <c r="A6" s="18"/>
      <c r="B6" s="18"/>
      <c r="C6" s="18"/>
      <c r="D6" s="18"/>
      <c r="E6" s="18"/>
      <c r="F6" s="18"/>
      <c r="G6" s="18"/>
      <c r="H6" s="18"/>
      <c r="I6" s="18"/>
      <c r="J6" s="18"/>
      <c r="K6" s="18"/>
      <c r="L6" s="18"/>
      <c r="M6" s="18"/>
      <c r="N6" s="28"/>
      <c r="O6" s="28"/>
      <c r="P6" s="28"/>
      <c r="Q6" s="28"/>
      <c r="R6" s="28"/>
      <c r="S6" s="28"/>
      <c r="T6" s="28"/>
      <c r="U6" s="28"/>
      <c r="V6" s="28"/>
      <c r="W6" s="28"/>
      <c r="X6" s="28"/>
      <c r="Y6" s="28"/>
      <c r="Z6" s="28"/>
    </row>
    <row r="7">
      <c r="A7" s="27" t="s">
        <v>105</v>
      </c>
      <c r="B7" s="18"/>
      <c r="C7" s="18"/>
      <c r="D7" s="18"/>
      <c r="E7" s="18"/>
      <c r="F7" s="18"/>
      <c r="G7" s="18"/>
      <c r="H7" s="18"/>
      <c r="I7" s="18"/>
      <c r="J7" s="18"/>
      <c r="K7" s="18"/>
      <c r="L7" s="18"/>
      <c r="M7" s="18"/>
      <c r="N7" s="28"/>
      <c r="O7" s="28"/>
      <c r="P7" s="28"/>
      <c r="Q7" s="28"/>
      <c r="R7" s="28"/>
      <c r="S7" s="28"/>
      <c r="T7" s="28"/>
      <c r="U7" s="28"/>
      <c r="V7" s="28"/>
      <c r="W7" s="28"/>
      <c r="X7" s="28"/>
      <c r="Y7" s="28"/>
      <c r="Z7" s="28"/>
    </row>
    <row r="8">
      <c r="A8" s="18"/>
      <c r="B8" s="18"/>
      <c r="C8" s="18"/>
      <c r="D8" s="18"/>
      <c r="E8" s="18"/>
      <c r="F8" s="18"/>
      <c r="G8" s="18"/>
      <c r="H8" s="18"/>
      <c r="I8" s="18"/>
      <c r="J8" s="18"/>
      <c r="K8" s="18"/>
      <c r="L8" s="18"/>
      <c r="M8" s="18"/>
      <c r="N8" s="28"/>
      <c r="O8" s="28"/>
      <c r="P8" s="28"/>
      <c r="Q8" s="28"/>
      <c r="R8" s="28"/>
      <c r="S8" s="28"/>
      <c r="T8" s="28"/>
      <c r="U8" s="28"/>
      <c r="V8" s="28"/>
      <c r="W8" s="28"/>
      <c r="X8" s="28"/>
      <c r="Y8" s="28"/>
      <c r="Z8" s="28"/>
    </row>
    <row r="9">
      <c r="A9" s="27" t="s">
        <v>106</v>
      </c>
      <c r="B9" s="17">
        <f t="shared" ref="B9:M9" si="2">0</f>
        <v>0</v>
      </c>
      <c r="C9" s="17">
        <f t="shared" si="2"/>
        <v>0</v>
      </c>
      <c r="D9" s="17">
        <f t="shared" si="2"/>
        <v>0</v>
      </c>
      <c r="E9" s="17">
        <f t="shared" si="2"/>
        <v>0</v>
      </c>
      <c r="F9" s="17">
        <f t="shared" si="2"/>
        <v>0</v>
      </c>
      <c r="G9" s="17">
        <f t="shared" si="2"/>
        <v>0</v>
      </c>
      <c r="H9" s="17">
        <f t="shared" si="2"/>
        <v>0</v>
      </c>
      <c r="I9" s="17">
        <f t="shared" si="2"/>
        <v>0</v>
      </c>
      <c r="J9" s="17">
        <f t="shared" si="2"/>
        <v>0</v>
      </c>
      <c r="K9" s="17">
        <f t="shared" si="2"/>
        <v>0</v>
      </c>
      <c r="L9" s="17">
        <f t="shared" si="2"/>
        <v>0</v>
      </c>
      <c r="M9" s="17">
        <f t="shared" si="2"/>
        <v>0</v>
      </c>
      <c r="N9" s="28"/>
      <c r="O9" s="28"/>
      <c r="P9" s="28"/>
      <c r="Q9" s="28"/>
      <c r="R9" s="28"/>
      <c r="S9" s="28"/>
      <c r="T9" s="28"/>
      <c r="U9" s="28"/>
      <c r="V9" s="28"/>
      <c r="W9" s="28"/>
      <c r="X9" s="28"/>
      <c r="Y9" s="28"/>
      <c r="Z9" s="28"/>
    </row>
    <row r="10">
      <c r="A10" s="18"/>
      <c r="B10" s="18"/>
      <c r="C10" s="18"/>
      <c r="D10" s="18"/>
      <c r="E10" s="18"/>
      <c r="F10" s="18"/>
      <c r="G10" s="18"/>
      <c r="H10" s="18"/>
      <c r="I10" s="18"/>
      <c r="J10" s="18"/>
      <c r="K10" s="18"/>
      <c r="L10" s="18"/>
      <c r="M10" s="18"/>
      <c r="N10" s="28"/>
      <c r="O10" s="28"/>
      <c r="P10" s="28"/>
      <c r="Q10" s="28"/>
      <c r="R10" s="28"/>
      <c r="S10" s="28"/>
      <c r="T10" s="28"/>
      <c r="U10" s="28"/>
      <c r="V10" s="28"/>
      <c r="W10" s="28"/>
      <c r="X10" s="28"/>
      <c r="Y10" s="28"/>
      <c r="Z10" s="28"/>
    </row>
    <row r="11">
      <c r="A11" s="27" t="s">
        <v>107</v>
      </c>
      <c r="B11" s="17">
        <f t="shared" ref="B11:M11" si="3">B5-B9</f>
        <v>681258.6275</v>
      </c>
      <c r="C11" s="17">
        <f t="shared" si="3"/>
        <v>1844024.31</v>
      </c>
      <c r="D11" s="17">
        <f t="shared" si="3"/>
        <v>4062772.682</v>
      </c>
      <c r="E11" s="17">
        <f t="shared" si="3"/>
        <v>6862752.905</v>
      </c>
      <c r="F11" s="17">
        <f t="shared" si="3"/>
        <v>10574955.24</v>
      </c>
      <c r="G11" s="17">
        <f t="shared" si="3"/>
        <v>15286287.39</v>
      </c>
      <c r="H11" s="17">
        <f t="shared" si="3"/>
        <v>21050982.19</v>
      </c>
      <c r="I11" s="17">
        <f t="shared" si="3"/>
        <v>27608004.67</v>
      </c>
      <c r="J11" s="17">
        <f t="shared" si="3"/>
        <v>35738902.59</v>
      </c>
      <c r="K11" s="17">
        <f t="shared" si="3"/>
        <v>44794024.91</v>
      </c>
      <c r="L11" s="17">
        <f t="shared" si="3"/>
        <v>55203649.19</v>
      </c>
      <c r="M11" s="17">
        <f t="shared" si="3"/>
        <v>67113585.81</v>
      </c>
      <c r="N11" s="28"/>
      <c r="O11" s="28"/>
      <c r="P11" s="28"/>
      <c r="Q11" s="28"/>
      <c r="R11" s="28"/>
      <c r="S11" s="28"/>
      <c r="T11" s="28"/>
      <c r="U11" s="28"/>
      <c r="V11" s="28"/>
      <c r="W11" s="28"/>
      <c r="X11" s="28"/>
      <c r="Y11" s="28"/>
      <c r="Z11" s="28"/>
    </row>
    <row r="12">
      <c r="A12" s="18"/>
      <c r="B12" s="18"/>
      <c r="C12" s="18"/>
      <c r="D12" s="18"/>
      <c r="E12" s="18"/>
      <c r="F12" s="18"/>
      <c r="G12" s="18"/>
      <c r="H12" s="18"/>
      <c r="I12" s="18"/>
      <c r="J12" s="18"/>
      <c r="K12" s="18"/>
      <c r="L12" s="18"/>
      <c r="M12" s="18"/>
      <c r="N12" s="28"/>
      <c r="O12" s="28"/>
      <c r="P12" s="28"/>
      <c r="Q12" s="28"/>
      <c r="R12" s="28"/>
      <c r="S12" s="28"/>
      <c r="T12" s="28"/>
      <c r="U12" s="28"/>
      <c r="V12" s="28"/>
      <c r="W12" s="28"/>
      <c r="X12" s="28"/>
      <c r="Y12" s="28"/>
      <c r="Z12" s="28"/>
    </row>
    <row r="13">
      <c r="A13" s="18" t="s">
        <v>108</v>
      </c>
      <c r="B13" s="17">
        <f>0</f>
        <v>0</v>
      </c>
      <c r="C13" s="17">
        <f t="shared" ref="C13:M13" si="4">B15</f>
        <v>681258.6275</v>
      </c>
      <c r="D13" s="17">
        <f t="shared" si="4"/>
        <v>1844024.31</v>
      </c>
      <c r="E13" s="17">
        <f t="shared" si="4"/>
        <v>4062772.682</v>
      </c>
      <c r="F13" s="17">
        <f t="shared" si="4"/>
        <v>6862752.905</v>
      </c>
      <c r="G13" s="17">
        <f t="shared" si="4"/>
        <v>10574955.24</v>
      </c>
      <c r="H13" s="17">
        <f t="shared" si="4"/>
        <v>15286287.39</v>
      </c>
      <c r="I13" s="17">
        <f t="shared" si="4"/>
        <v>21050982.19</v>
      </c>
      <c r="J13" s="17">
        <f t="shared" si="4"/>
        <v>27608004.67</v>
      </c>
      <c r="K13" s="17">
        <f t="shared" si="4"/>
        <v>35738902.59</v>
      </c>
      <c r="L13" s="17">
        <f t="shared" si="4"/>
        <v>44794024.91</v>
      </c>
      <c r="M13" s="17">
        <f t="shared" si="4"/>
        <v>55203649.19</v>
      </c>
      <c r="N13" s="28"/>
      <c r="O13" s="28"/>
      <c r="P13" s="28"/>
      <c r="Q13" s="28"/>
      <c r="R13" s="28"/>
      <c r="S13" s="28"/>
      <c r="T13" s="28"/>
      <c r="U13" s="28"/>
      <c r="V13" s="28"/>
      <c r="W13" s="28"/>
      <c r="X13" s="28"/>
      <c r="Y13" s="28"/>
      <c r="Z13" s="28"/>
    </row>
    <row r="14">
      <c r="A14" s="18" t="s">
        <v>109</v>
      </c>
      <c r="B14" s="17">
        <f>'Sales and Costs- Consolidated'!B83</f>
        <v>681258.6275</v>
      </c>
      <c r="C14" s="17">
        <f>'Sales and Costs- Consolidated'!C83</f>
        <v>1162765.682</v>
      </c>
      <c r="D14" s="17">
        <f>'Sales and Costs- Consolidated'!D83</f>
        <v>2218748.372</v>
      </c>
      <c r="E14" s="17">
        <f>'Sales and Costs- Consolidated'!E83</f>
        <v>2799980.224</v>
      </c>
      <c r="F14" s="17">
        <f>'Sales and Costs- Consolidated'!F83</f>
        <v>3712202.335</v>
      </c>
      <c r="G14" s="17">
        <f>'Sales and Costs- Consolidated'!G83</f>
        <v>4711332.151</v>
      </c>
      <c r="H14" s="17">
        <f>'Sales and Costs- Consolidated'!H83</f>
        <v>5764694.799</v>
      </c>
      <c r="I14" s="17">
        <f>'Sales and Costs- Consolidated'!I83</f>
        <v>6557022.484</v>
      </c>
      <c r="J14" s="17">
        <f>'Sales and Costs- Consolidated'!J83</f>
        <v>8130897.919</v>
      </c>
      <c r="K14" s="17">
        <f>'Sales and Costs- Consolidated'!K83</f>
        <v>9055122.313</v>
      </c>
      <c r="L14" s="17">
        <f>'Sales and Costs- Consolidated'!L83</f>
        <v>10409624.28</v>
      </c>
      <c r="M14" s="17">
        <f>'Sales and Costs- Consolidated'!M83</f>
        <v>11909936.62</v>
      </c>
      <c r="N14" s="28"/>
      <c r="O14" s="28"/>
      <c r="P14" s="28"/>
      <c r="Q14" s="28"/>
      <c r="R14" s="28"/>
      <c r="S14" s="28"/>
      <c r="T14" s="28"/>
      <c r="U14" s="28"/>
      <c r="V14" s="28"/>
      <c r="W14" s="28"/>
      <c r="X14" s="28"/>
      <c r="Y14" s="28"/>
      <c r="Z14" s="28"/>
    </row>
    <row r="15">
      <c r="A15" s="27" t="s">
        <v>110</v>
      </c>
      <c r="B15" s="17">
        <f t="shared" ref="B15:M15" si="5">B13+B14</f>
        <v>681258.6275</v>
      </c>
      <c r="C15" s="17">
        <f t="shared" si="5"/>
        <v>1844024.31</v>
      </c>
      <c r="D15" s="17">
        <f t="shared" si="5"/>
        <v>4062772.682</v>
      </c>
      <c r="E15" s="17">
        <f t="shared" si="5"/>
        <v>6862752.905</v>
      </c>
      <c r="F15" s="17">
        <f t="shared" si="5"/>
        <v>10574955.24</v>
      </c>
      <c r="G15" s="17">
        <f t="shared" si="5"/>
        <v>15286287.39</v>
      </c>
      <c r="H15" s="17">
        <f t="shared" si="5"/>
        <v>21050982.19</v>
      </c>
      <c r="I15" s="17">
        <f t="shared" si="5"/>
        <v>27608004.67</v>
      </c>
      <c r="J15" s="17">
        <f t="shared" si="5"/>
        <v>35738902.59</v>
      </c>
      <c r="K15" s="17">
        <f t="shared" si="5"/>
        <v>44794024.91</v>
      </c>
      <c r="L15" s="17">
        <f t="shared" si="5"/>
        <v>55203649.19</v>
      </c>
      <c r="M15" s="17">
        <f t="shared" si="5"/>
        <v>67113585.81</v>
      </c>
      <c r="N15" s="28"/>
      <c r="O15" s="28"/>
      <c r="P15" s="28"/>
      <c r="Q15" s="28"/>
      <c r="R15" s="28"/>
      <c r="S15" s="28"/>
      <c r="T15" s="28"/>
      <c r="U15" s="28"/>
      <c r="V15" s="28"/>
      <c r="W15" s="28"/>
      <c r="X15" s="28"/>
      <c r="Y15" s="28"/>
      <c r="Z15" s="28"/>
    </row>
    <row r="16">
      <c r="A16" s="18"/>
      <c r="B16" s="18"/>
      <c r="C16" s="18"/>
      <c r="D16" s="18"/>
      <c r="E16" s="18"/>
      <c r="F16" s="18"/>
      <c r="G16" s="18"/>
      <c r="H16" s="18"/>
      <c r="I16" s="18"/>
      <c r="J16" s="18"/>
      <c r="K16" s="18"/>
      <c r="L16" s="18"/>
      <c r="M16" s="18"/>
      <c r="N16" s="28"/>
      <c r="O16" s="28"/>
      <c r="P16" s="28"/>
      <c r="Q16" s="28"/>
      <c r="R16" s="28"/>
      <c r="S16" s="28"/>
      <c r="T16" s="28"/>
      <c r="U16" s="28"/>
      <c r="V16" s="28"/>
      <c r="W16" s="28"/>
      <c r="X16" s="28"/>
      <c r="Y16" s="28"/>
      <c r="Z16" s="28"/>
    </row>
    <row r="17">
      <c r="A17" s="27" t="s">
        <v>111</v>
      </c>
      <c r="B17" s="17">
        <f t="shared" ref="B17:M17" si="6">B11-B15</f>
        <v>0</v>
      </c>
      <c r="C17" s="17">
        <f t="shared" si="6"/>
        <v>0</v>
      </c>
      <c r="D17" s="17">
        <f t="shared" si="6"/>
        <v>0</v>
      </c>
      <c r="E17" s="17">
        <f t="shared" si="6"/>
        <v>0</v>
      </c>
      <c r="F17" s="17">
        <f t="shared" si="6"/>
        <v>0</v>
      </c>
      <c r="G17" s="17">
        <f t="shared" si="6"/>
        <v>0</v>
      </c>
      <c r="H17" s="17">
        <f t="shared" si="6"/>
        <v>0</v>
      </c>
      <c r="I17" s="17">
        <f t="shared" si="6"/>
        <v>0</v>
      </c>
      <c r="J17" s="17">
        <f t="shared" si="6"/>
        <v>0</v>
      </c>
      <c r="K17" s="17">
        <f t="shared" si="6"/>
        <v>0</v>
      </c>
      <c r="L17" s="17">
        <f t="shared" si="6"/>
        <v>0</v>
      </c>
      <c r="M17" s="17">
        <f t="shared" si="6"/>
        <v>0</v>
      </c>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9" t="s">
        <v>29</v>
      </c>
      <c r="C1" s="9" t="s">
        <v>30</v>
      </c>
      <c r="D1" s="10" t="s">
        <v>31</v>
      </c>
      <c r="E1" s="10" t="s">
        <v>32</v>
      </c>
    </row>
    <row r="2">
      <c r="A2" s="11" t="s">
        <v>33</v>
      </c>
      <c r="B2" s="6"/>
      <c r="C2" s="6"/>
      <c r="D2" s="6"/>
      <c r="E2" s="6"/>
    </row>
    <row r="3">
      <c r="A3" s="12" t="s">
        <v>34</v>
      </c>
      <c r="B3" s="13">
        <v>460.0</v>
      </c>
      <c r="C3" s="13">
        <v>500.0</v>
      </c>
      <c r="D3" s="14">
        <v>310.0</v>
      </c>
      <c r="E3" s="14">
        <v>230.0</v>
      </c>
    </row>
    <row r="4">
      <c r="A4" s="12" t="s">
        <v>35</v>
      </c>
      <c r="B4" s="13">
        <v>450.0</v>
      </c>
      <c r="C4" s="13">
        <v>500.0</v>
      </c>
      <c r="D4" s="14">
        <v>390.0</v>
      </c>
      <c r="E4" s="14">
        <v>315.0</v>
      </c>
    </row>
    <row r="5">
      <c r="A5" s="12" t="s">
        <v>36</v>
      </c>
      <c r="B5" s="15">
        <v>0.013</v>
      </c>
      <c r="C5" s="15">
        <v>0.02</v>
      </c>
      <c r="D5" s="15">
        <v>0.015</v>
      </c>
      <c r="E5" s="15">
        <v>0.016</v>
      </c>
    </row>
    <row r="6">
      <c r="A6" s="12" t="s">
        <v>37</v>
      </c>
      <c r="B6" s="15">
        <v>0.0055</v>
      </c>
      <c r="C6" s="15">
        <v>0.0125</v>
      </c>
      <c r="D6" s="15">
        <v>0.01</v>
      </c>
      <c r="E6" s="15">
        <v>0.0145</v>
      </c>
    </row>
    <row r="7">
      <c r="A7" s="11" t="s">
        <v>38</v>
      </c>
      <c r="B7" s="6"/>
      <c r="C7" s="6"/>
      <c r="D7" s="6"/>
      <c r="E7" s="6"/>
    </row>
    <row r="8">
      <c r="A8" s="12" t="s">
        <v>34</v>
      </c>
      <c r="B8" s="13">
        <v>500.0</v>
      </c>
      <c r="C8" s="13">
        <v>550.0</v>
      </c>
      <c r="D8" s="14">
        <v>390.0</v>
      </c>
      <c r="E8" s="14">
        <v>275.0</v>
      </c>
    </row>
    <row r="9">
      <c r="A9" s="12" t="s">
        <v>35</v>
      </c>
      <c r="B9" s="13">
        <v>490.0</v>
      </c>
      <c r="C9" s="13">
        <v>560.0</v>
      </c>
      <c r="D9" s="14">
        <v>440.0</v>
      </c>
      <c r="E9" s="14">
        <v>355.0</v>
      </c>
    </row>
    <row r="10">
      <c r="A10" s="12" t="s">
        <v>36</v>
      </c>
      <c r="B10" s="15">
        <v>0.0135</v>
      </c>
      <c r="C10" s="15">
        <v>0.022</v>
      </c>
      <c r="D10" s="15">
        <v>0.017</v>
      </c>
      <c r="E10" s="15">
        <v>0.0175</v>
      </c>
    </row>
    <row r="11">
      <c r="A11" s="12" t="s">
        <v>37</v>
      </c>
      <c r="B11" s="15">
        <v>0.0075</v>
      </c>
      <c r="C11" s="15">
        <v>0.0145</v>
      </c>
      <c r="D11" s="15">
        <v>0.011</v>
      </c>
      <c r="E11" s="15">
        <v>0.0166</v>
      </c>
    </row>
    <row r="12">
      <c r="A12" s="11" t="s">
        <v>39</v>
      </c>
      <c r="B12" s="6"/>
      <c r="C12" s="6"/>
      <c r="D12" s="6"/>
      <c r="E12" s="6"/>
    </row>
    <row r="13">
      <c r="A13" s="12" t="s">
        <v>34</v>
      </c>
      <c r="B13" s="13">
        <v>550.0</v>
      </c>
      <c r="C13" s="13">
        <v>630.0</v>
      </c>
      <c r="D13" s="14">
        <v>460.0</v>
      </c>
      <c r="E13" s="14">
        <v>305.0</v>
      </c>
    </row>
    <row r="14">
      <c r="A14" s="12" t="s">
        <v>35</v>
      </c>
      <c r="B14" s="13">
        <v>510.0</v>
      </c>
      <c r="C14" s="13">
        <v>620.0</v>
      </c>
      <c r="D14" s="14">
        <v>490.0</v>
      </c>
      <c r="E14" s="14">
        <v>400.0</v>
      </c>
    </row>
    <row r="15">
      <c r="A15" s="12" t="s">
        <v>36</v>
      </c>
      <c r="B15" s="15">
        <v>0.0155</v>
      </c>
      <c r="C15" s="15">
        <v>0.026</v>
      </c>
      <c r="D15" s="15">
        <v>0.02</v>
      </c>
      <c r="E15" s="15">
        <v>0.019</v>
      </c>
    </row>
    <row r="16">
      <c r="A16" s="12" t="s">
        <v>37</v>
      </c>
      <c r="B16" s="15">
        <v>0.0095</v>
      </c>
      <c r="C16" s="15">
        <v>0.0165</v>
      </c>
      <c r="D16" s="15">
        <v>0.0165</v>
      </c>
      <c r="E16" s="15">
        <v>0.018</v>
      </c>
    </row>
    <row r="17">
      <c r="A17" s="12"/>
      <c r="B17" s="6"/>
      <c r="C17" s="6"/>
      <c r="D17" s="6"/>
      <c r="E17" s="6"/>
    </row>
    <row r="18">
      <c r="A18" s="11" t="s">
        <v>40</v>
      </c>
      <c r="B18" s="10" t="s">
        <v>29</v>
      </c>
      <c r="C18" s="10" t="s">
        <v>30</v>
      </c>
      <c r="D18" s="10" t="s">
        <v>31</v>
      </c>
      <c r="E18" s="10" t="s">
        <v>32</v>
      </c>
    </row>
    <row r="19">
      <c r="A19" s="12" t="s">
        <v>41</v>
      </c>
      <c r="B19" s="15">
        <v>0.25</v>
      </c>
      <c r="C19" s="15">
        <v>0.38</v>
      </c>
      <c r="D19" s="15">
        <v>0.3</v>
      </c>
      <c r="E19" s="15">
        <v>0.22</v>
      </c>
    </row>
    <row r="20">
      <c r="A20" s="12" t="s">
        <v>42</v>
      </c>
      <c r="B20" s="15">
        <v>0.2</v>
      </c>
      <c r="C20" s="15">
        <v>0.27</v>
      </c>
      <c r="D20" s="15">
        <v>0.25</v>
      </c>
      <c r="E20" s="15">
        <v>0.2</v>
      </c>
    </row>
    <row r="21">
      <c r="A21" s="12" t="s">
        <v>43</v>
      </c>
      <c r="B21" s="15">
        <v>0.2</v>
      </c>
      <c r="C21" s="15">
        <v>0.0</v>
      </c>
      <c r="D21" s="15">
        <v>0.2</v>
      </c>
      <c r="E21" s="15">
        <v>0.23</v>
      </c>
    </row>
    <row r="22">
      <c r="A22" s="12" t="s">
        <v>44</v>
      </c>
      <c r="B22" s="15">
        <v>0.25</v>
      </c>
      <c r="C22" s="15">
        <v>0.3</v>
      </c>
      <c r="D22" s="15">
        <v>0.25</v>
      </c>
      <c r="E22" s="15">
        <v>0.25</v>
      </c>
    </row>
    <row r="23">
      <c r="A23" s="12" t="s">
        <v>45</v>
      </c>
      <c r="B23" s="15">
        <v>0.1</v>
      </c>
      <c r="C23" s="15">
        <v>0.05</v>
      </c>
      <c r="D23" s="15">
        <v>0.0</v>
      </c>
      <c r="E23" s="15">
        <v>0.1</v>
      </c>
    </row>
    <row r="24">
      <c r="A24" s="12"/>
      <c r="B24" s="6"/>
      <c r="C24" s="6"/>
      <c r="D24" s="6"/>
      <c r="E24" s="6"/>
    </row>
    <row r="25">
      <c r="A25" s="11" t="s">
        <v>46</v>
      </c>
      <c r="B25" s="10" t="s">
        <v>29</v>
      </c>
      <c r="C25" s="10" t="s">
        <v>30</v>
      </c>
      <c r="D25" s="10" t="s">
        <v>31</v>
      </c>
      <c r="E25" s="10" t="s">
        <v>32</v>
      </c>
    </row>
    <row r="26">
      <c r="A26" s="12" t="s">
        <v>41</v>
      </c>
      <c r="B26" s="15">
        <v>0.42</v>
      </c>
      <c r="C26" s="15">
        <v>0.47</v>
      </c>
      <c r="D26" s="15">
        <v>0.45</v>
      </c>
      <c r="E26" s="15">
        <v>0.44</v>
      </c>
    </row>
    <row r="27">
      <c r="A27" s="12" t="s">
        <v>42</v>
      </c>
      <c r="B27" s="15">
        <v>0.5</v>
      </c>
      <c r="C27" s="15">
        <v>0.52</v>
      </c>
      <c r="D27" s="15">
        <v>0.53</v>
      </c>
      <c r="E27" s="15">
        <v>0.5</v>
      </c>
    </row>
    <row r="28">
      <c r="A28" s="12" t="s">
        <v>43</v>
      </c>
      <c r="B28" s="15">
        <v>0.39</v>
      </c>
      <c r="C28" s="15">
        <v>0.0</v>
      </c>
      <c r="D28" s="15">
        <v>0.44</v>
      </c>
      <c r="E28" s="15">
        <v>0.36</v>
      </c>
    </row>
    <row r="29">
      <c r="A29" s="12" t="s">
        <v>44</v>
      </c>
      <c r="B29" s="15">
        <v>0.49</v>
      </c>
      <c r="C29" s="15">
        <v>0.5</v>
      </c>
      <c r="D29" s="15">
        <v>0.53</v>
      </c>
      <c r="E29" s="15">
        <v>0.55</v>
      </c>
    </row>
    <row r="30">
      <c r="A30" s="12" t="s">
        <v>45</v>
      </c>
      <c r="B30" s="15">
        <v>0.3</v>
      </c>
      <c r="C30" s="15">
        <v>0.35</v>
      </c>
      <c r="D30" s="15">
        <v>0.0</v>
      </c>
      <c r="E30" s="15">
        <v>0.3</v>
      </c>
    </row>
    <row r="31">
      <c r="A31" s="12"/>
      <c r="B31" s="6"/>
      <c r="C31" s="6"/>
      <c r="D31" s="6"/>
      <c r="E31" s="6"/>
    </row>
    <row r="32">
      <c r="A32" s="11" t="s">
        <v>47</v>
      </c>
      <c r="B32" s="10" t="s">
        <v>48</v>
      </c>
      <c r="C32" s="10" t="s">
        <v>49</v>
      </c>
      <c r="D32" s="10" t="s">
        <v>50</v>
      </c>
      <c r="E32" s="6"/>
    </row>
    <row r="33">
      <c r="A33" s="12" t="s">
        <v>51</v>
      </c>
      <c r="B33" s="14">
        <v>2.0</v>
      </c>
      <c r="C33" s="14">
        <v>4.0</v>
      </c>
      <c r="D33" s="14">
        <v>6.0</v>
      </c>
      <c r="E33" s="6"/>
    </row>
    <row r="34">
      <c r="A34" s="12" t="s">
        <v>52</v>
      </c>
      <c r="B34" s="14">
        <v>1.0</v>
      </c>
      <c r="C34" s="14">
        <v>2.0</v>
      </c>
      <c r="D34" s="14">
        <v>3.0</v>
      </c>
      <c r="E34" s="6"/>
    </row>
    <row r="35">
      <c r="A35" s="12" t="s">
        <v>53</v>
      </c>
      <c r="B35" s="14">
        <v>1.0</v>
      </c>
      <c r="C35" s="14">
        <v>2.0</v>
      </c>
      <c r="D35" s="14">
        <v>4.0</v>
      </c>
      <c r="E35" s="6"/>
    </row>
    <row r="36">
      <c r="A36" s="12"/>
      <c r="B36" s="6"/>
      <c r="C36" s="6"/>
      <c r="D36" s="6"/>
      <c r="E36" s="6"/>
    </row>
    <row r="37">
      <c r="A37" s="11" t="s">
        <v>54</v>
      </c>
      <c r="B37" s="10" t="s">
        <v>48</v>
      </c>
      <c r="C37" s="6"/>
      <c r="D37" s="6"/>
      <c r="E37" s="6"/>
    </row>
    <row r="38">
      <c r="A38" s="12" t="s">
        <v>51</v>
      </c>
      <c r="B38" s="16">
        <v>11500.0</v>
      </c>
      <c r="C38" s="6"/>
      <c r="D38" s="6"/>
      <c r="E38" s="6"/>
    </row>
    <row r="39">
      <c r="A39" s="12" t="s">
        <v>52</v>
      </c>
      <c r="B39" s="17">
        <v>21000.0</v>
      </c>
      <c r="C39" s="6"/>
      <c r="D39" s="6"/>
      <c r="E39" s="6"/>
    </row>
    <row r="40">
      <c r="A40" s="12" t="s">
        <v>53</v>
      </c>
      <c r="B40" s="17">
        <v>5500.0</v>
      </c>
      <c r="C40" s="18"/>
      <c r="D40" s="6"/>
      <c r="E40" s="6"/>
    </row>
    <row r="41">
      <c r="A41" s="12"/>
      <c r="B41" s="18"/>
      <c r="C41" s="18"/>
      <c r="D41" s="6"/>
      <c r="E41" s="6"/>
    </row>
    <row r="42">
      <c r="A42" s="11" t="s">
        <v>55</v>
      </c>
      <c r="B42" s="10" t="s">
        <v>48</v>
      </c>
      <c r="C42" s="10" t="s">
        <v>49</v>
      </c>
      <c r="D42" s="10" t="s">
        <v>50</v>
      </c>
      <c r="E42" s="6"/>
    </row>
    <row r="43">
      <c r="A43" s="12" t="s">
        <v>56</v>
      </c>
      <c r="B43" s="19">
        <v>28500.0</v>
      </c>
      <c r="C43" s="19">
        <v>33000.0</v>
      </c>
      <c r="D43" s="19">
        <v>40000.0</v>
      </c>
      <c r="E43" s="6"/>
    </row>
    <row r="44">
      <c r="A44" s="12" t="s">
        <v>57</v>
      </c>
      <c r="B44" s="17">
        <v>6500.0</v>
      </c>
      <c r="C44" s="17">
        <v>8000.0</v>
      </c>
      <c r="D44" s="17">
        <v>10100.0</v>
      </c>
      <c r="E44" s="6"/>
    </row>
    <row r="45">
      <c r="A45" s="12"/>
      <c r="B45" s="6"/>
      <c r="C45" s="6"/>
      <c r="D45" s="6"/>
      <c r="E45" s="6"/>
    </row>
    <row r="46">
      <c r="A46" s="11" t="s">
        <v>58</v>
      </c>
      <c r="B46" s="10" t="s">
        <v>48</v>
      </c>
      <c r="C46" s="10" t="s">
        <v>49</v>
      </c>
      <c r="D46" s="10" t="s">
        <v>50</v>
      </c>
      <c r="E46" s="6"/>
    </row>
    <row r="47">
      <c r="A47" s="12" t="s">
        <v>59</v>
      </c>
      <c r="B47" s="14">
        <v>0.0</v>
      </c>
      <c r="C47" s="14">
        <v>0.0</v>
      </c>
      <c r="D47" s="14">
        <v>0.0</v>
      </c>
      <c r="E47" s="6"/>
    </row>
    <row r="48">
      <c r="A48" s="12" t="s">
        <v>60</v>
      </c>
      <c r="B48" s="14">
        <v>2.0</v>
      </c>
      <c r="C48" s="14">
        <v>1.0</v>
      </c>
      <c r="D48" s="14">
        <v>1.0</v>
      </c>
      <c r="E48" s="6"/>
    </row>
    <row r="49">
      <c r="A49" s="6"/>
      <c r="B49" s="20" t="s">
        <v>61</v>
      </c>
      <c r="C49" s="20" t="s">
        <v>62</v>
      </c>
      <c r="D49" s="20" t="s">
        <v>63</v>
      </c>
      <c r="E49"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88"/>
    <col customWidth="1" min="2" max="13" width="10.5"/>
  </cols>
  <sheetData>
    <row r="1">
      <c r="A1" s="21"/>
      <c r="B1" s="22" t="s">
        <v>64</v>
      </c>
      <c r="C1" s="22" t="s">
        <v>65</v>
      </c>
      <c r="D1" s="22" t="s">
        <v>66</v>
      </c>
      <c r="E1" s="22" t="s">
        <v>67</v>
      </c>
      <c r="F1" s="22" t="s">
        <v>68</v>
      </c>
      <c r="G1" s="22" t="s">
        <v>69</v>
      </c>
      <c r="H1" s="22" t="s">
        <v>70</v>
      </c>
      <c r="I1" s="22" t="s">
        <v>71</v>
      </c>
      <c r="J1" s="22" t="s">
        <v>72</v>
      </c>
      <c r="K1" s="22" t="s">
        <v>73</v>
      </c>
      <c r="L1" s="22" t="s">
        <v>74</v>
      </c>
      <c r="M1" s="22" t="s">
        <v>75</v>
      </c>
      <c r="N1" s="6"/>
      <c r="O1" s="6"/>
      <c r="P1" s="6"/>
      <c r="Q1" s="6"/>
      <c r="R1" s="6"/>
      <c r="S1" s="6"/>
      <c r="T1" s="6"/>
      <c r="U1" s="6"/>
      <c r="V1" s="6"/>
      <c r="W1" s="6"/>
      <c r="X1" s="6"/>
      <c r="Y1" s="6"/>
      <c r="Z1" s="6"/>
    </row>
    <row r="2">
      <c r="A2" s="10" t="s">
        <v>76</v>
      </c>
      <c r="B2" s="6"/>
      <c r="C2" s="6"/>
      <c r="D2" s="6"/>
      <c r="E2" s="6"/>
      <c r="F2" s="6"/>
      <c r="G2" s="6"/>
      <c r="H2" s="6"/>
      <c r="I2" s="6"/>
      <c r="J2" s="6"/>
      <c r="K2" s="6"/>
      <c r="L2" s="6"/>
      <c r="M2" s="6"/>
    </row>
    <row r="3">
      <c r="A3" s="6" t="s">
        <v>48</v>
      </c>
      <c r="B3" s="14">
        <f>Assumptions!$B48</f>
        <v>2</v>
      </c>
      <c r="C3" s="14">
        <f>B3+Assumptions!$B48</f>
        <v>4</v>
      </c>
      <c r="D3" s="14">
        <f>C3+Assumptions!$B48</f>
        <v>6</v>
      </c>
      <c r="E3" s="14">
        <f>D3+Assumptions!$B48</f>
        <v>8</v>
      </c>
      <c r="F3" s="14">
        <f>E3+Assumptions!$B48</f>
        <v>10</v>
      </c>
      <c r="G3" s="14">
        <f>F3+Assumptions!$B48</f>
        <v>12</v>
      </c>
      <c r="H3" s="14">
        <f>G3+Assumptions!$B48</f>
        <v>14</v>
      </c>
      <c r="I3" s="14">
        <f>H3+Assumptions!$B48</f>
        <v>16</v>
      </c>
      <c r="J3" s="14">
        <f>I3+Assumptions!$B48</f>
        <v>18</v>
      </c>
      <c r="K3" s="14">
        <f>J3+Assumptions!$B48</f>
        <v>20</v>
      </c>
      <c r="L3" s="14">
        <f>K3+Assumptions!$B48</f>
        <v>22</v>
      </c>
      <c r="M3" s="14">
        <f>L3+Assumptions!$B48</f>
        <v>24</v>
      </c>
    </row>
    <row r="4">
      <c r="A4" s="6" t="s">
        <v>49</v>
      </c>
      <c r="B4" s="14">
        <f>Assumptions!$C48</f>
        <v>1</v>
      </c>
      <c r="C4" s="14">
        <f>B4+0</f>
        <v>1</v>
      </c>
      <c r="D4" s="14">
        <f>C4+Assumptions!$C48</f>
        <v>2</v>
      </c>
      <c r="E4" s="14">
        <f t="shared" ref="E4:E5" si="2">D4+0</f>
        <v>2</v>
      </c>
      <c r="F4" s="14">
        <f>E4+Assumptions!$C48</f>
        <v>3</v>
      </c>
      <c r="G4" s="14">
        <f>F4+0</f>
        <v>3</v>
      </c>
      <c r="H4" s="14">
        <f>G4+Assumptions!$C48</f>
        <v>4</v>
      </c>
      <c r="I4" s="14">
        <f>H4+0</f>
        <v>4</v>
      </c>
      <c r="J4" s="14">
        <f>I4+Assumptions!$C48</f>
        <v>5</v>
      </c>
      <c r="K4" s="14">
        <f t="shared" ref="K4:K5" si="4">J4+0</f>
        <v>5</v>
      </c>
      <c r="L4" s="14">
        <f>K4+Assumptions!$C48</f>
        <v>6</v>
      </c>
      <c r="M4" s="14">
        <f>L4+0</f>
        <v>6</v>
      </c>
    </row>
    <row r="5">
      <c r="A5" s="6" t="s">
        <v>50</v>
      </c>
      <c r="B5" s="14">
        <f t="shared" ref="B5:C5" si="1">0</f>
        <v>0</v>
      </c>
      <c r="C5" s="14">
        <f t="shared" si="1"/>
        <v>0</v>
      </c>
      <c r="D5" s="14">
        <f>Assumptions!$D48</f>
        <v>1</v>
      </c>
      <c r="E5" s="14">
        <f t="shared" si="2"/>
        <v>1</v>
      </c>
      <c r="F5" s="14">
        <f>E5+0</f>
        <v>1</v>
      </c>
      <c r="G5" s="14">
        <f>F5+Assumptions!$D48</f>
        <v>2</v>
      </c>
      <c r="H5" s="14">
        <f t="shared" ref="H5:I5" si="3">G5+0</f>
        <v>2</v>
      </c>
      <c r="I5" s="14">
        <f t="shared" si="3"/>
        <v>2</v>
      </c>
      <c r="J5" s="14">
        <f>I5+Assumptions!$D48</f>
        <v>3</v>
      </c>
      <c r="K5" s="14">
        <f t="shared" si="4"/>
        <v>3</v>
      </c>
      <c r="L5" s="14">
        <f>K5+0</f>
        <v>3</v>
      </c>
      <c r="M5" s="14">
        <f>L5+Assumptions!$D48</f>
        <v>4</v>
      </c>
    </row>
    <row r="6">
      <c r="A6" s="10"/>
      <c r="B6" s="6"/>
      <c r="C6" s="6"/>
      <c r="D6" s="6"/>
      <c r="E6" s="6"/>
      <c r="F6" s="6"/>
      <c r="G6" s="6"/>
      <c r="H6" s="6"/>
      <c r="I6" s="6"/>
      <c r="J6" s="6"/>
      <c r="K6" s="6"/>
      <c r="L6" s="6"/>
      <c r="M6" s="6"/>
    </row>
    <row r="7">
      <c r="A7" s="10" t="s">
        <v>77</v>
      </c>
      <c r="B7" s="6"/>
      <c r="C7" s="6"/>
      <c r="D7" s="6"/>
      <c r="E7" s="6"/>
      <c r="F7" s="6"/>
      <c r="G7" s="6"/>
      <c r="H7" s="6"/>
      <c r="I7" s="6"/>
      <c r="J7" s="6"/>
      <c r="K7" s="6"/>
      <c r="L7" s="6"/>
      <c r="M7" s="6"/>
    </row>
    <row r="8">
      <c r="A8" s="10" t="s">
        <v>48</v>
      </c>
      <c r="B8" s="6"/>
      <c r="C8" s="6"/>
      <c r="D8" s="6"/>
      <c r="E8" s="6"/>
      <c r="F8" s="6"/>
      <c r="G8" s="6"/>
      <c r="H8" s="6"/>
      <c r="I8" s="6"/>
      <c r="J8" s="6"/>
      <c r="K8" s="6"/>
      <c r="L8" s="6"/>
      <c r="M8" s="6"/>
    </row>
    <row r="9">
      <c r="A9" s="6" t="s">
        <v>29</v>
      </c>
      <c r="B9" s="13">
        <f>Assumptions!B3</f>
        <v>460</v>
      </c>
      <c r="C9" s="13">
        <f>B9*(1+Assumptions!$B5)</f>
        <v>465.98</v>
      </c>
      <c r="D9" s="13">
        <f>C9*(1+Assumptions!$B5)</f>
        <v>472.03774</v>
      </c>
      <c r="E9" s="13">
        <f>D9*(1+Assumptions!$B5)</f>
        <v>478.1742306</v>
      </c>
      <c r="F9" s="13">
        <f>E9*(1+Assumptions!$B5)</f>
        <v>484.3904956</v>
      </c>
      <c r="G9" s="13">
        <f>F9*(1+Assumptions!$B5)</f>
        <v>490.6875721</v>
      </c>
      <c r="H9" s="13">
        <f>G9*(1+Assumptions!$B5)</f>
        <v>497.0665105</v>
      </c>
      <c r="I9" s="13">
        <f>H9*(1+Assumptions!$B5)</f>
        <v>503.5283751</v>
      </c>
      <c r="J9" s="13">
        <f>I9*(1+Assumptions!$B5)</f>
        <v>510.074244</v>
      </c>
      <c r="K9" s="13">
        <f>J9*(1+Assumptions!$B5)</f>
        <v>516.7052092</v>
      </c>
      <c r="L9" s="13">
        <f>K9*(1+Assumptions!$B5)</f>
        <v>523.4223769</v>
      </c>
      <c r="M9" s="13">
        <f>L9*(1+Assumptions!$B5)</f>
        <v>530.2268678</v>
      </c>
    </row>
    <row r="10">
      <c r="A10" s="6" t="s">
        <v>30</v>
      </c>
      <c r="B10" s="13">
        <f>Assumptions!C3</f>
        <v>500</v>
      </c>
      <c r="C10" s="13">
        <f>B10*(1+Assumptions!$C5)</f>
        <v>510</v>
      </c>
      <c r="D10" s="13">
        <f>C10*(1+Assumptions!$C5)</f>
        <v>520.2</v>
      </c>
      <c r="E10" s="13">
        <f>D10*(1+Assumptions!$C5)</f>
        <v>530.604</v>
      </c>
      <c r="F10" s="13">
        <f>E10*(1+Assumptions!$C5)</f>
        <v>541.21608</v>
      </c>
      <c r="G10" s="13">
        <f>F10*(1+Assumptions!$C5)</f>
        <v>552.0404016</v>
      </c>
      <c r="H10" s="13">
        <f>G10*(1+Assumptions!$C5)</f>
        <v>563.0812096</v>
      </c>
      <c r="I10" s="13">
        <f>H10*(1+Assumptions!$C5)</f>
        <v>574.3428338</v>
      </c>
      <c r="J10" s="13">
        <f>I10*(1+Assumptions!$C5)</f>
        <v>585.8296905</v>
      </c>
      <c r="K10" s="13">
        <f>J10*(1+Assumptions!$C5)</f>
        <v>597.5462843</v>
      </c>
      <c r="L10" s="13">
        <f>K10*(1+Assumptions!$C5)</f>
        <v>609.49721</v>
      </c>
      <c r="M10" s="13">
        <f>L10*(1+Assumptions!$C5)</f>
        <v>621.6871542</v>
      </c>
    </row>
    <row r="11">
      <c r="A11" s="6" t="s">
        <v>31</v>
      </c>
      <c r="B11" s="13">
        <f>Assumptions!D3</f>
        <v>310</v>
      </c>
      <c r="C11" s="13">
        <f>B11*(1+Assumptions!$D5)</f>
        <v>314.65</v>
      </c>
      <c r="D11" s="13">
        <f>C11*(1+Assumptions!$D5)</f>
        <v>319.36975</v>
      </c>
      <c r="E11" s="13">
        <f>D11*(1+Assumptions!$D5)</f>
        <v>324.1602963</v>
      </c>
      <c r="F11" s="13">
        <f>E11*(1+Assumptions!$D5)</f>
        <v>329.0227007</v>
      </c>
      <c r="G11" s="13">
        <f>F11*(1+Assumptions!$D5)</f>
        <v>333.9580412</v>
      </c>
      <c r="H11" s="13">
        <f>G11*(1+Assumptions!$D5)</f>
        <v>338.9674118</v>
      </c>
      <c r="I11" s="13">
        <f>H11*(1+Assumptions!$D5)</f>
        <v>344.051923</v>
      </c>
      <c r="J11" s="13">
        <f>I11*(1+Assumptions!$D5)</f>
        <v>349.2127018</v>
      </c>
      <c r="K11" s="13">
        <f>J11*(1+Assumptions!$D5)</f>
        <v>354.4508924</v>
      </c>
      <c r="L11" s="13">
        <f>K11*(1+Assumptions!$D5)</f>
        <v>359.7676558</v>
      </c>
      <c r="M11" s="13">
        <f>L11*(1+Assumptions!$D5)</f>
        <v>365.1641706</v>
      </c>
    </row>
    <row r="12">
      <c r="A12" s="6" t="s">
        <v>32</v>
      </c>
      <c r="B12" s="13">
        <f>Assumptions!E3</f>
        <v>230</v>
      </c>
      <c r="C12" s="13">
        <f>B12*(1+Assumptions!$E5)</f>
        <v>233.68</v>
      </c>
      <c r="D12" s="13">
        <f>C12*(1+Assumptions!$E5)</f>
        <v>237.41888</v>
      </c>
      <c r="E12" s="13">
        <f>D12*(1+Assumptions!$E5)</f>
        <v>241.2175821</v>
      </c>
      <c r="F12" s="13">
        <f>E12*(1+Assumptions!$E5)</f>
        <v>245.0770634</v>
      </c>
      <c r="G12" s="13">
        <f>F12*(1+Assumptions!$E5)</f>
        <v>248.9982964</v>
      </c>
      <c r="H12" s="13">
        <f>G12*(1+Assumptions!$E5)</f>
        <v>252.9822692</v>
      </c>
      <c r="I12" s="13">
        <f>H12*(1+Assumptions!$E5)</f>
        <v>257.0299855</v>
      </c>
      <c r="J12" s="13">
        <f>I12*(1+Assumptions!$E5)</f>
        <v>261.1424652</v>
      </c>
      <c r="K12" s="13">
        <f>J12*(1+Assumptions!$E5)</f>
        <v>265.3207447</v>
      </c>
      <c r="L12" s="13">
        <f>K12*(1+Assumptions!$E5)</f>
        <v>269.5658766</v>
      </c>
      <c r="M12" s="13">
        <f>L12*(1+Assumptions!$E5)</f>
        <v>273.8789306</v>
      </c>
    </row>
    <row r="13">
      <c r="A13" s="10" t="s">
        <v>49</v>
      </c>
      <c r="B13" s="6"/>
      <c r="C13" s="6"/>
      <c r="D13" s="6"/>
      <c r="E13" s="6"/>
      <c r="F13" s="6"/>
      <c r="G13" s="6"/>
      <c r="H13" s="6"/>
      <c r="I13" s="6"/>
      <c r="J13" s="6"/>
      <c r="K13" s="6"/>
      <c r="L13" s="6"/>
      <c r="M13" s="6"/>
    </row>
    <row r="14">
      <c r="A14" s="6" t="s">
        <v>29</v>
      </c>
      <c r="B14" s="13">
        <f>Assumptions!B8</f>
        <v>500</v>
      </c>
      <c r="C14" s="13">
        <f>B14*(1+Assumptions!$B10)</f>
        <v>506.75</v>
      </c>
      <c r="D14" s="13">
        <f>C14*(1+Assumptions!$B10)</f>
        <v>513.591125</v>
      </c>
      <c r="E14" s="13">
        <f>D14*(1+Assumptions!$B10)</f>
        <v>520.5246052</v>
      </c>
      <c r="F14" s="13">
        <f>E14*(1+Assumptions!$B10)</f>
        <v>527.5516874</v>
      </c>
      <c r="G14" s="13">
        <f>F14*(1+Assumptions!$B10)</f>
        <v>534.6736351</v>
      </c>
      <c r="H14" s="13">
        <f>G14*(1+Assumptions!$B10)</f>
        <v>541.8917292</v>
      </c>
      <c r="I14" s="13">
        <f>H14*(1+Assumptions!$B10)</f>
        <v>549.2072676</v>
      </c>
      <c r="J14" s="13">
        <f>I14*(1+Assumptions!$B10)</f>
        <v>556.6215657</v>
      </c>
      <c r="K14" s="13">
        <f>J14*(1+Assumptions!$B10)</f>
        <v>564.1359568</v>
      </c>
      <c r="L14" s="13">
        <f>K14*(1+Assumptions!$B10)</f>
        <v>571.7517922</v>
      </c>
      <c r="M14" s="13">
        <f>L14*(1+Assumptions!$B10)</f>
        <v>579.4704414</v>
      </c>
    </row>
    <row r="15">
      <c r="A15" s="6" t="s">
        <v>30</v>
      </c>
      <c r="B15" s="13">
        <f>Assumptions!C8</f>
        <v>550</v>
      </c>
      <c r="C15" s="13">
        <f>B15*(1+Assumptions!$C10)</f>
        <v>562.1</v>
      </c>
      <c r="D15" s="13">
        <f>C15*(1+Assumptions!$C10)</f>
        <v>574.4662</v>
      </c>
      <c r="E15" s="13">
        <f>D15*(1+Assumptions!$C10)</f>
        <v>587.1044564</v>
      </c>
      <c r="F15" s="13">
        <f>E15*(1+Assumptions!$C10)</f>
        <v>600.0207544</v>
      </c>
      <c r="G15" s="13">
        <f>F15*(1+Assumptions!$C10)</f>
        <v>613.221211</v>
      </c>
      <c r="H15" s="13">
        <f>G15*(1+Assumptions!$C10)</f>
        <v>626.7120777</v>
      </c>
      <c r="I15" s="13">
        <f>H15*(1+Assumptions!$C10)</f>
        <v>640.4997434</v>
      </c>
      <c r="J15" s="13">
        <f>I15*(1+Assumptions!$C10)</f>
        <v>654.5907377</v>
      </c>
      <c r="K15" s="13">
        <f>J15*(1+Assumptions!$C10)</f>
        <v>668.991734</v>
      </c>
      <c r="L15" s="13">
        <f>K15*(1+Assumptions!$C10)</f>
        <v>683.7095521</v>
      </c>
      <c r="M15" s="13">
        <f>L15*(1+Assumptions!$C10)</f>
        <v>698.7511623</v>
      </c>
    </row>
    <row r="16">
      <c r="A16" s="6" t="s">
        <v>31</v>
      </c>
      <c r="B16" s="14">
        <f>Assumptions!D8</f>
        <v>390</v>
      </c>
      <c r="C16" s="13">
        <f>B16*(1+Assumptions!$D10)</f>
        <v>396.63</v>
      </c>
      <c r="D16" s="13">
        <f>C16*(1+Assumptions!$D10)</f>
        <v>403.37271</v>
      </c>
      <c r="E16" s="13">
        <f>D16*(1+Assumptions!$D10)</f>
        <v>410.2300461</v>
      </c>
      <c r="F16" s="13">
        <f>E16*(1+Assumptions!$D10)</f>
        <v>417.2039569</v>
      </c>
      <c r="G16" s="13">
        <f>F16*(1+Assumptions!$D10)</f>
        <v>424.2964241</v>
      </c>
      <c r="H16" s="13">
        <f>G16*(1+Assumptions!$D10)</f>
        <v>431.5094633</v>
      </c>
      <c r="I16" s="13">
        <f>H16*(1+Assumptions!$D10)</f>
        <v>438.8451242</v>
      </c>
      <c r="J16" s="13">
        <f>I16*(1+Assumptions!$D10)</f>
        <v>446.3054913</v>
      </c>
      <c r="K16" s="13">
        <f>J16*(1+Assumptions!$D10)</f>
        <v>453.8926847</v>
      </c>
      <c r="L16" s="13">
        <f>K16*(1+Assumptions!$D10)</f>
        <v>461.6088603</v>
      </c>
      <c r="M16" s="13">
        <f>L16*(1+Assumptions!$D10)</f>
        <v>469.4562109</v>
      </c>
    </row>
    <row r="17">
      <c r="A17" s="6" t="s">
        <v>32</v>
      </c>
      <c r="B17" s="14">
        <f>Assumptions!E8</f>
        <v>275</v>
      </c>
      <c r="C17" s="13">
        <f>B17*(1+Assumptions!$E10)</f>
        <v>279.8125</v>
      </c>
      <c r="D17" s="13">
        <f>C17*(1+Assumptions!$E10)</f>
        <v>284.7092188</v>
      </c>
      <c r="E17" s="13">
        <f>D17*(1+Assumptions!$E10)</f>
        <v>289.6916301</v>
      </c>
      <c r="F17" s="13">
        <f>E17*(1+Assumptions!$E10)</f>
        <v>294.7612336</v>
      </c>
      <c r="G17" s="13">
        <f>F17*(1+Assumptions!$E10)</f>
        <v>299.9195552</v>
      </c>
      <c r="H17" s="13">
        <f>G17*(1+Assumptions!$E10)</f>
        <v>305.1681474</v>
      </c>
      <c r="I17" s="13">
        <f>H17*(1+Assumptions!$E10)</f>
        <v>310.50859</v>
      </c>
      <c r="J17" s="13">
        <f>I17*(1+Assumptions!$E10)</f>
        <v>315.9424903</v>
      </c>
      <c r="K17" s="13">
        <f>J17*(1+Assumptions!$E10)</f>
        <v>321.4714839</v>
      </c>
      <c r="L17" s="13">
        <f>K17*(1+Assumptions!$E10)</f>
        <v>327.0972349</v>
      </c>
      <c r="M17" s="13">
        <f>L17*(1+Assumptions!$E10)</f>
        <v>332.8214365</v>
      </c>
    </row>
    <row r="18">
      <c r="A18" s="10" t="s">
        <v>50</v>
      </c>
      <c r="B18" s="6"/>
      <c r="C18" s="6"/>
      <c r="D18" s="6"/>
      <c r="E18" s="6"/>
      <c r="F18" s="6"/>
      <c r="G18" s="6"/>
      <c r="H18" s="6"/>
      <c r="I18" s="6"/>
      <c r="J18" s="6"/>
      <c r="K18" s="6"/>
      <c r="L18" s="6"/>
      <c r="M18" s="6"/>
    </row>
    <row r="19">
      <c r="A19" s="6" t="s">
        <v>29</v>
      </c>
      <c r="B19" s="14">
        <f t="shared" ref="B19:C19" si="5">0</f>
        <v>0</v>
      </c>
      <c r="C19" s="14">
        <f t="shared" si="5"/>
        <v>0</v>
      </c>
      <c r="D19" s="13">
        <f>Assumptions!B13</f>
        <v>550</v>
      </c>
      <c r="E19" s="13">
        <f>D19*(1+Assumptions!$B15)</f>
        <v>558.525</v>
      </c>
      <c r="F19" s="13">
        <f>E19*(1+Assumptions!$B15)</f>
        <v>567.1821375</v>
      </c>
      <c r="G19" s="13">
        <f>F19*(1+Assumptions!$B15)</f>
        <v>575.9734606</v>
      </c>
      <c r="H19" s="13">
        <f>G19*(1+Assumptions!$B15)</f>
        <v>584.9010493</v>
      </c>
      <c r="I19" s="13">
        <f>H19*(1+Assumptions!$B15)</f>
        <v>593.9670155</v>
      </c>
      <c r="J19" s="13">
        <f>I19*(1+Assumptions!$B15)</f>
        <v>603.1735043</v>
      </c>
      <c r="K19" s="13">
        <f>J19*(1+Assumptions!$B15)</f>
        <v>612.5226936</v>
      </c>
      <c r="L19" s="13">
        <f>K19*(1+Assumptions!$B15)</f>
        <v>622.0167953</v>
      </c>
      <c r="M19" s="13">
        <f>L19*(1+Assumptions!$B15)</f>
        <v>631.6580557</v>
      </c>
    </row>
    <row r="20">
      <c r="A20" s="6" t="s">
        <v>30</v>
      </c>
      <c r="B20" s="14">
        <f t="shared" ref="B20:C20" si="6">0</f>
        <v>0</v>
      </c>
      <c r="C20" s="14">
        <f t="shared" si="6"/>
        <v>0</v>
      </c>
      <c r="D20" s="13">
        <f>Assumptions!C13</f>
        <v>630</v>
      </c>
      <c r="E20" s="13">
        <f>D20*(1+Assumptions!$C15)</f>
        <v>646.38</v>
      </c>
      <c r="F20" s="13">
        <f>E20*(1+Assumptions!$C15)</f>
        <v>663.18588</v>
      </c>
      <c r="G20" s="13">
        <f>F20*(1+Assumptions!$C15)</f>
        <v>680.4287129</v>
      </c>
      <c r="H20" s="13">
        <f>G20*(1+Assumptions!$C15)</f>
        <v>698.1198594</v>
      </c>
      <c r="I20" s="13">
        <f>H20*(1+Assumptions!$C15)</f>
        <v>716.2709758</v>
      </c>
      <c r="J20" s="13">
        <f>I20*(1+Assumptions!$C15)</f>
        <v>734.8940211</v>
      </c>
      <c r="K20" s="13">
        <f>J20*(1+Assumptions!$C15)</f>
        <v>754.0012657</v>
      </c>
      <c r="L20" s="13">
        <f>K20*(1+Assumptions!$C15)</f>
        <v>773.6052986</v>
      </c>
      <c r="M20" s="13">
        <f>L20*(1+Assumptions!$C15)</f>
        <v>793.7190363</v>
      </c>
    </row>
    <row r="21">
      <c r="A21" s="6" t="s">
        <v>31</v>
      </c>
      <c r="B21" s="14">
        <f t="shared" ref="B21:C21" si="7">0</f>
        <v>0</v>
      </c>
      <c r="C21" s="14">
        <f t="shared" si="7"/>
        <v>0</v>
      </c>
      <c r="D21" s="13">
        <f>Assumptions!D13</f>
        <v>460</v>
      </c>
      <c r="E21" s="13">
        <f>D21*(1+Assumptions!$D15)</f>
        <v>469.2</v>
      </c>
      <c r="F21" s="13">
        <f>E21*(1+Assumptions!$D15)</f>
        <v>478.584</v>
      </c>
      <c r="G21" s="13">
        <f>F21*(1+Assumptions!$D15)</f>
        <v>488.15568</v>
      </c>
      <c r="H21" s="13">
        <f>G21*(1+Assumptions!$D15)</f>
        <v>497.9187936</v>
      </c>
      <c r="I21" s="13">
        <f>H21*(1+Assumptions!$D15)</f>
        <v>507.8771695</v>
      </c>
      <c r="J21" s="13">
        <f>I21*(1+Assumptions!$D15)</f>
        <v>518.0347129</v>
      </c>
      <c r="K21" s="13">
        <f>J21*(1+Assumptions!$D15)</f>
        <v>528.3954071</v>
      </c>
      <c r="L21" s="13">
        <f>K21*(1+Assumptions!$D15)</f>
        <v>538.9633153</v>
      </c>
      <c r="M21" s="13">
        <f>L21*(1+Assumptions!$D15)</f>
        <v>549.7425816</v>
      </c>
    </row>
    <row r="22">
      <c r="A22" s="6" t="s">
        <v>32</v>
      </c>
      <c r="B22" s="14">
        <f t="shared" ref="B22:C22" si="8">0</f>
        <v>0</v>
      </c>
      <c r="C22" s="14">
        <f t="shared" si="8"/>
        <v>0</v>
      </c>
      <c r="D22" s="14">
        <f>Assumptions!E13</f>
        <v>305</v>
      </c>
      <c r="E22" s="13">
        <f>D22*(1+Assumptions!$E15)</f>
        <v>310.795</v>
      </c>
      <c r="F22" s="13">
        <f>E22*(1+Assumptions!$E15)</f>
        <v>316.700105</v>
      </c>
      <c r="G22" s="13">
        <f>F22*(1+Assumptions!$E15)</f>
        <v>322.717407</v>
      </c>
      <c r="H22" s="13">
        <f>G22*(1+Assumptions!$E15)</f>
        <v>328.8490377</v>
      </c>
      <c r="I22" s="13">
        <f>H22*(1+Assumptions!$E15)</f>
        <v>335.0971694</v>
      </c>
      <c r="J22" s="13">
        <f>I22*(1+Assumptions!$E15)</f>
        <v>341.4640157</v>
      </c>
      <c r="K22" s="13">
        <f>J22*(1+Assumptions!$E15)</f>
        <v>347.951832</v>
      </c>
      <c r="L22" s="13">
        <f>K22*(1+Assumptions!$E15)</f>
        <v>354.5629168</v>
      </c>
      <c r="M22" s="13">
        <f>L22*(1+Assumptions!$E15)</f>
        <v>361.2996122</v>
      </c>
    </row>
    <row r="23">
      <c r="A23" s="6"/>
      <c r="B23" s="6"/>
      <c r="C23" s="6"/>
      <c r="D23" s="6"/>
      <c r="E23" s="6"/>
      <c r="F23" s="6"/>
      <c r="G23" s="6"/>
      <c r="H23" s="6"/>
      <c r="I23" s="6"/>
      <c r="J23" s="6"/>
      <c r="K23" s="6"/>
      <c r="L23" s="6"/>
      <c r="M23" s="6"/>
    </row>
    <row r="24">
      <c r="A24" s="10" t="s">
        <v>78</v>
      </c>
      <c r="B24" s="6"/>
      <c r="C24" s="6"/>
      <c r="D24" s="6"/>
      <c r="E24" s="6"/>
      <c r="F24" s="6"/>
      <c r="G24" s="6"/>
      <c r="H24" s="6"/>
      <c r="I24" s="6"/>
      <c r="J24" s="6"/>
      <c r="K24" s="6"/>
      <c r="L24" s="6"/>
      <c r="M24" s="6"/>
    </row>
    <row r="25">
      <c r="A25" s="10" t="s">
        <v>48</v>
      </c>
      <c r="B25" s="6"/>
      <c r="C25" s="6"/>
      <c r="D25" s="6"/>
      <c r="E25" s="6"/>
      <c r="F25" s="6"/>
      <c r="G25" s="6"/>
      <c r="H25" s="6"/>
      <c r="I25" s="6"/>
      <c r="J25" s="6"/>
      <c r="K25" s="6"/>
      <c r="L25" s="6"/>
      <c r="M25" s="6"/>
    </row>
    <row r="26">
      <c r="A26" s="6" t="s">
        <v>29</v>
      </c>
      <c r="B26" s="13">
        <f>Assumptions!B4</f>
        <v>450</v>
      </c>
      <c r="C26" s="13">
        <f>B26*(1+Assumptions!$B6)</f>
        <v>452.475</v>
      </c>
      <c r="D26" s="13">
        <f>C26*(1+Assumptions!$B6)</f>
        <v>454.9636125</v>
      </c>
      <c r="E26" s="13">
        <f>D26*(1+Assumptions!$B6)</f>
        <v>457.4659124</v>
      </c>
      <c r="F26" s="13">
        <f>E26*(1+Assumptions!$B6)</f>
        <v>459.9819749</v>
      </c>
      <c r="G26" s="13">
        <f>F26*(1+Assumptions!$B6)</f>
        <v>462.5118757</v>
      </c>
      <c r="H26" s="13">
        <f>G26*(1+Assumptions!$B6)</f>
        <v>465.0556911</v>
      </c>
      <c r="I26" s="13">
        <f>H26*(1+Assumptions!$B6)</f>
        <v>467.6134974</v>
      </c>
      <c r="J26" s="13">
        <f>I26*(1+Assumptions!$B6)</f>
        <v>470.1853716</v>
      </c>
      <c r="K26" s="13">
        <f>J26*(1+Assumptions!$B6)</f>
        <v>472.7713911</v>
      </c>
      <c r="L26" s="13">
        <f>K26*(1+Assumptions!$B6)</f>
        <v>475.3716338</v>
      </c>
      <c r="M26" s="13">
        <f>L26*(1+Assumptions!$B6)</f>
        <v>477.9861778</v>
      </c>
    </row>
    <row r="27">
      <c r="A27" s="6" t="s">
        <v>30</v>
      </c>
      <c r="B27" s="13">
        <f>Assumptions!C4</f>
        <v>500</v>
      </c>
      <c r="C27" s="13">
        <f>B27*(1+Assumptions!$C6)</f>
        <v>506.25</v>
      </c>
      <c r="D27" s="13">
        <f>C27*(1+Assumptions!$C6)</f>
        <v>512.578125</v>
      </c>
      <c r="E27" s="13">
        <f>D27*(1+Assumptions!$C6)</f>
        <v>518.9853516</v>
      </c>
      <c r="F27" s="13">
        <f>E27*(1+Assumptions!$C6)</f>
        <v>525.4726685</v>
      </c>
      <c r="G27" s="13">
        <f>F27*(1+Assumptions!$C6)</f>
        <v>532.0410768</v>
      </c>
      <c r="H27" s="13">
        <f>G27*(1+Assumptions!$C6)</f>
        <v>538.6915903</v>
      </c>
      <c r="I27" s="13">
        <f>H27*(1+Assumptions!$C6)</f>
        <v>545.4252352</v>
      </c>
      <c r="J27" s="13">
        <f>I27*(1+Assumptions!$C6)</f>
        <v>552.2430506</v>
      </c>
      <c r="K27" s="13">
        <f>J27*(1+Assumptions!$C6)</f>
        <v>559.1460887</v>
      </c>
      <c r="L27" s="13">
        <f>K27*(1+Assumptions!$C6)</f>
        <v>566.1354148</v>
      </c>
      <c r="M27" s="13">
        <f>L27*(1+Assumptions!$C6)</f>
        <v>573.2121075</v>
      </c>
    </row>
    <row r="28">
      <c r="A28" s="6" t="s">
        <v>31</v>
      </c>
      <c r="B28" s="14">
        <f>Assumptions!D4</f>
        <v>390</v>
      </c>
      <c r="C28" s="13">
        <f>B28*(1+Assumptions!$D6)</f>
        <v>393.9</v>
      </c>
      <c r="D28" s="13">
        <f>C28*(1+Assumptions!$D6)</f>
        <v>397.839</v>
      </c>
      <c r="E28" s="13">
        <f>D28*(1+Assumptions!$D6)</f>
        <v>401.81739</v>
      </c>
      <c r="F28" s="13">
        <f>E28*(1+Assumptions!$D6)</f>
        <v>405.8355639</v>
      </c>
      <c r="G28" s="13">
        <f>F28*(1+Assumptions!$D6)</f>
        <v>409.8939195</v>
      </c>
      <c r="H28" s="13">
        <f>G28*(1+Assumptions!$D6)</f>
        <v>413.9928587</v>
      </c>
      <c r="I28" s="13">
        <f>H28*(1+Assumptions!$D6)</f>
        <v>418.1327873</v>
      </c>
      <c r="J28" s="13">
        <f>I28*(1+Assumptions!$D6)</f>
        <v>422.3141152</v>
      </c>
      <c r="K28" s="13">
        <f>J28*(1+Assumptions!$D6)</f>
        <v>426.5372563</v>
      </c>
      <c r="L28" s="13">
        <f>K28*(1+Assumptions!$D6)</f>
        <v>430.8026289</v>
      </c>
      <c r="M28" s="13">
        <f>L28*(1+Assumptions!$D6)</f>
        <v>435.1106552</v>
      </c>
    </row>
    <row r="29">
      <c r="A29" s="6" t="s">
        <v>32</v>
      </c>
      <c r="B29" s="14">
        <f>Assumptions!E4</f>
        <v>315</v>
      </c>
      <c r="C29" s="13">
        <f>B29*(1+Assumptions!$E6)</f>
        <v>319.5675</v>
      </c>
      <c r="D29" s="13">
        <f>C29*(1+Assumptions!$E6)</f>
        <v>324.2012288</v>
      </c>
      <c r="E29" s="13">
        <f>D29*(1+Assumptions!$E6)</f>
        <v>328.9021466</v>
      </c>
      <c r="F29" s="13">
        <f>E29*(1+Assumptions!$E6)</f>
        <v>333.6712277</v>
      </c>
      <c r="G29" s="13">
        <f>F29*(1+Assumptions!$E6)</f>
        <v>338.5094605</v>
      </c>
      <c r="H29" s="13">
        <f>G29*(1+Assumptions!$E6)</f>
        <v>343.4178477</v>
      </c>
      <c r="I29" s="13">
        <f>H29*(1+Assumptions!$E6)</f>
        <v>348.3974065</v>
      </c>
      <c r="J29" s="13">
        <f>I29*(1+Assumptions!$E6)</f>
        <v>353.4491689</v>
      </c>
      <c r="K29" s="13">
        <f>J29*(1+Assumptions!$E6)</f>
        <v>358.5741818</v>
      </c>
      <c r="L29" s="13">
        <f>K29*(1+Assumptions!$E6)</f>
        <v>363.7735074</v>
      </c>
      <c r="M29" s="13">
        <f>L29*(1+Assumptions!$E6)</f>
        <v>369.0482233</v>
      </c>
    </row>
    <row r="30">
      <c r="A30" s="10" t="s">
        <v>49</v>
      </c>
      <c r="B30" s="6"/>
      <c r="C30" s="6"/>
      <c r="D30" s="6"/>
      <c r="E30" s="6"/>
      <c r="F30" s="6"/>
      <c r="G30" s="6"/>
      <c r="H30" s="6"/>
      <c r="I30" s="6"/>
      <c r="J30" s="6"/>
      <c r="K30" s="6"/>
      <c r="L30" s="6"/>
      <c r="M30" s="6"/>
    </row>
    <row r="31">
      <c r="A31" s="6" t="s">
        <v>29</v>
      </c>
      <c r="B31" s="13">
        <f>Assumptions!B9</f>
        <v>490</v>
      </c>
      <c r="C31" s="13">
        <f>B31*(1+Assumptions!$B11)</f>
        <v>493.675</v>
      </c>
      <c r="D31" s="13">
        <f>C31*(1+Assumptions!$B11)</f>
        <v>497.3775625</v>
      </c>
      <c r="E31" s="13">
        <f>D31*(1+Assumptions!$B11)</f>
        <v>501.1078942</v>
      </c>
      <c r="F31" s="13">
        <f>E31*(1+Assumptions!$B11)</f>
        <v>504.8662034</v>
      </c>
      <c r="G31" s="13">
        <f>F31*(1+Assumptions!$B11)</f>
        <v>508.6527</v>
      </c>
      <c r="H31" s="13">
        <f>G31*(1+Assumptions!$B11)</f>
        <v>512.4675952</v>
      </c>
      <c r="I31" s="13">
        <f>H31*(1+Assumptions!$B11)</f>
        <v>516.3111022</v>
      </c>
      <c r="J31" s="13">
        <f>I31*(1+Assumptions!$B11)</f>
        <v>520.1834354</v>
      </c>
      <c r="K31" s="13">
        <f>J31*(1+Assumptions!$B11)</f>
        <v>524.0848112</v>
      </c>
      <c r="L31" s="13">
        <f>K31*(1+Assumptions!$B11)</f>
        <v>528.0154473</v>
      </c>
      <c r="M31" s="13">
        <f>L31*(1+Assumptions!$B11)</f>
        <v>531.9755631</v>
      </c>
    </row>
    <row r="32">
      <c r="A32" s="6" t="s">
        <v>30</v>
      </c>
      <c r="B32" s="13">
        <f>Assumptions!C9</f>
        <v>560</v>
      </c>
      <c r="C32" s="13">
        <f>B32*(1+Assumptions!$C11)</f>
        <v>568.12</v>
      </c>
      <c r="D32" s="13">
        <f>C32*(1+Assumptions!$C11)</f>
        <v>576.35774</v>
      </c>
      <c r="E32" s="13">
        <f>D32*(1+Assumptions!$C11)</f>
        <v>584.7149272</v>
      </c>
      <c r="F32" s="13">
        <f>E32*(1+Assumptions!$C11)</f>
        <v>593.1932937</v>
      </c>
      <c r="G32" s="13">
        <f>F32*(1+Assumptions!$C11)</f>
        <v>601.7945964</v>
      </c>
      <c r="H32" s="13">
        <f>G32*(1+Assumptions!$C11)</f>
        <v>610.5206181</v>
      </c>
      <c r="I32" s="13">
        <f>H32*(1+Assumptions!$C11)</f>
        <v>619.373167</v>
      </c>
      <c r="J32" s="13">
        <f>I32*(1+Assumptions!$C11)</f>
        <v>628.354078</v>
      </c>
      <c r="K32" s="13">
        <f>J32*(1+Assumptions!$C11)</f>
        <v>637.4652121</v>
      </c>
      <c r="L32" s="13">
        <f>K32*(1+Assumptions!$C11)</f>
        <v>646.7084577</v>
      </c>
      <c r="M32" s="13">
        <f>L32*(1+Assumptions!$C11)</f>
        <v>656.0857303</v>
      </c>
    </row>
    <row r="33">
      <c r="A33" s="6" t="s">
        <v>31</v>
      </c>
      <c r="B33" s="14">
        <f>Assumptions!D9</f>
        <v>440</v>
      </c>
      <c r="C33" s="13">
        <f>B33*(1+Assumptions!$D11)</f>
        <v>444.84</v>
      </c>
      <c r="D33" s="13">
        <f>C33*(1+Assumptions!$D11)</f>
        <v>449.73324</v>
      </c>
      <c r="E33" s="13">
        <f>D33*(1+Assumptions!$D11)</f>
        <v>454.6803056</v>
      </c>
      <c r="F33" s="13">
        <f>E33*(1+Assumptions!$D11)</f>
        <v>459.681789</v>
      </c>
      <c r="G33" s="13">
        <f>F33*(1+Assumptions!$D11)</f>
        <v>464.7382887</v>
      </c>
      <c r="H33" s="13">
        <f>G33*(1+Assumptions!$D11)</f>
        <v>469.8504099</v>
      </c>
      <c r="I33" s="13">
        <f>H33*(1+Assumptions!$D11)</f>
        <v>475.0187644</v>
      </c>
      <c r="J33" s="13">
        <f>I33*(1+Assumptions!$D11)</f>
        <v>480.2439708</v>
      </c>
      <c r="K33" s="13">
        <f>J33*(1+Assumptions!$D11)</f>
        <v>485.5266545</v>
      </c>
      <c r="L33" s="13">
        <f>K33*(1+Assumptions!$D11)</f>
        <v>490.8674477</v>
      </c>
      <c r="M33" s="13">
        <f>L33*(1+Assumptions!$D11)</f>
        <v>496.2669896</v>
      </c>
    </row>
    <row r="34">
      <c r="A34" s="6" t="s">
        <v>32</v>
      </c>
      <c r="B34" s="14">
        <f>Assumptions!E9</f>
        <v>355</v>
      </c>
      <c r="C34" s="13">
        <f>B34*(1+Assumptions!$E11)</f>
        <v>360.893</v>
      </c>
      <c r="D34" s="13">
        <f>C34*(1+Assumptions!$E11)</f>
        <v>366.8838238</v>
      </c>
      <c r="E34" s="13">
        <f>D34*(1+Assumptions!$E11)</f>
        <v>372.9740953</v>
      </c>
      <c r="F34" s="13">
        <f>E34*(1+Assumptions!$E11)</f>
        <v>379.1654653</v>
      </c>
      <c r="G34" s="13">
        <f>F34*(1+Assumptions!$E11)</f>
        <v>385.459612</v>
      </c>
      <c r="H34" s="13">
        <f>G34*(1+Assumptions!$E11)</f>
        <v>391.8582415</v>
      </c>
      <c r="I34" s="13">
        <f>H34*(1+Assumptions!$E11)</f>
        <v>398.3630883</v>
      </c>
      <c r="J34" s="13">
        <f>I34*(1+Assumptions!$E11)</f>
        <v>404.9759156</v>
      </c>
      <c r="K34" s="13">
        <f>J34*(1+Assumptions!$E11)</f>
        <v>411.6985158</v>
      </c>
      <c r="L34" s="13">
        <f>K34*(1+Assumptions!$E11)</f>
        <v>418.5327112</v>
      </c>
      <c r="M34" s="13">
        <f>L34*(1+Assumptions!$E11)</f>
        <v>425.4803542</v>
      </c>
    </row>
    <row r="35">
      <c r="A35" s="10" t="s">
        <v>50</v>
      </c>
      <c r="B35" s="6"/>
      <c r="C35" s="6"/>
      <c r="D35" s="6"/>
      <c r="E35" s="6"/>
      <c r="F35" s="6"/>
      <c r="G35" s="6"/>
      <c r="H35" s="6"/>
      <c r="I35" s="6"/>
      <c r="J35" s="6"/>
      <c r="K35" s="6"/>
      <c r="L35" s="6"/>
      <c r="M35" s="6"/>
    </row>
    <row r="36">
      <c r="A36" s="6" t="s">
        <v>29</v>
      </c>
      <c r="B36" s="14">
        <f t="shared" ref="B36:C36" si="9">0</f>
        <v>0</v>
      </c>
      <c r="C36" s="14">
        <f t="shared" si="9"/>
        <v>0</v>
      </c>
      <c r="D36" s="13">
        <f>Assumptions!B14</f>
        <v>510</v>
      </c>
      <c r="E36" s="13">
        <f>D36*(1+Assumptions!$B16)</f>
        <v>514.845</v>
      </c>
      <c r="F36" s="13">
        <f>E36*(1+Assumptions!$B16)</f>
        <v>519.7360275</v>
      </c>
      <c r="G36" s="13">
        <f>F36*(1+Assumptions!$B16)</f>
        <v>524.6735198</v>
      </c>
      <c r="H36" s="13">
        <f>G36*(1+Assumptions!$B16)</f>
        <v>529.6579182</v>
      </c>
      <c r="I36" s="13">
        <f>H36*(1+Assumptions!$B16)</f>
        <v>534.6896684</v>
      </c>
      <c r="J36" s="13">
        <f>I36*(1+Assumptions!$B16)</f>
        <v>539.7692203</v>
      </c>
      <c r="K36" s="13">
        <f>J36*(1+Assumptions!$B16)</f>
        <v>544.8970279</v>
      </c>
      <c r="L36" s="13">
        <f>K36*(1+Assumptions!$B16)</f>
        <v>550.0735496</v>
      </c>
      <c r="M36" s="13">
        <f>L36*(1+Assumptions!$B16)</f>
        <v>555.2992484</v>
      </c>
    </row>
    <row r="37">
      <c r="A37" s="6" t="s">
        <v>30</v>
      </c>
      <c r="B37" s="14">
        <f t="shared" ref="B37:C37" si="10">0</f>
        <v>0</v>
      </c>
      <c r="C37" s="14">
        <f t="shared" si="10"/>
        <v>0</v>
      </c>
      <c r="D37" s="13">
        <f>Assumptions!C14</f>
        <v>620</v>
      </c>
      <c r="E37" s="13">
        <f>D37*(1+Assumptions!$C16)</f>
        <v>630.23</v>
      </c>
      <c r="F37" s="13">
        <f>E37*(1+Assumptions!$C16)</f>
        <v>640.628795</v>
      </c>
      <c r="G37" s="13">
        <f>F37*(1+Assumptions!$C16)</f>
        <v>651.1991701</v>
      </c>
      <c r="H37" s="13">
        <f>G37*(1+Assumptions!$C16)</f>
        <v>661.9439564</v>
      </c>
      <c r="I37" s="13">
        <f>H37*(1+Assumptions!$C16)</f>
        <v>672.8660317</v>
      </c>
      <c r="J37" s="13">
        <f>I37*(1+Assumptions!$C16)</f>
        <v>683.9683212</v>
      </c>
      <c r="K37" s="13">
        <f>J37*(1+Assumptions!$C16)</f>
        <v>695.2537985</v>
      </c>
      <c r="L37" s="13">
        <f>K37*(1+Assumptions!$C16)</f>
        <v>706.7254862</v>
      </c>
      <c r="M37" s="13">
        <f>L37*(1+Assumptions!$C16)</f>
        <v>718.3864567</v>
      </c>
    </row>
    <row r="38">
      <c r="A38" s="6" t="s">
        <v>31</v>
      </c>
      <c r="B38" s="14">
        <f t="shared" ref="B38:C38" si="11">0</f>
        <v>0</v>
      </c>
      <c r="C38" s="14">
        <f t="shared" si="11"/>
        <v>0</v>
      </c>
      <c r="D38" s="14">
        <f>Assumptions!D14</f>
        <v>490</v>
      </c>
      <c r="E38" s="13">
        <f>D38*(1+Assumptions!$D16)</f>
        <v>498.085</v>
      </c>
      <c r="F38" s="13">
        <f>E38*(1+Assumptions!$D16)</f>
        <v>506.3034025</v>
      </c>
      <c r="G38" s="13">
        <f>F38*(1+Assumptions!$D16)</f>
        <v>514.6574086</v>
      </c>
      <c r="H38" s="13">
        <f>G38*(1+Assumptions!$D16)</f>
        <v>523.1492559</v>
      </c>
      <c r="I38" s="13">
        <f>H38*(1+Assumptions!$D16)</f>
        <v>531.7812186</v>
      </c>
      <c r="J38" s="13">
        <f>I38*(1+Assumptions!$D16)</f>
        <v>540.5556087</v>
      </c>
      <c r="K38" s="13">
        <f>J38*(1+Assumptions!$D16)</f>
        <v>549.4747763</v>
      </c>
      <c r="L38" s="13">
        <f>K38*(1+Assumptions!$D16)</f>
        <v>558.5411101</v>
      </c>
      <c r="M38" s="13">
        <f>L38*(1+Assumptions!$D16)</f>
        <v>567.7570384</v>
      </c>
    </row>
    <row r="39">
      <c r="A39" s="6" t="s">
        <v>32</v>
      </c>
      <c r="B39" s="14">
        <f t="shared" ref="B39:C39" si="12">0</f>
        <v>0</v>
      </c>
      <c r="C39" s="14">
        <f t="shared" si="12"/>
        <v>0</v>
      </c>
      <c r="D39" s="14">
        <f>Assumptions!E14</f>
        <v>400</v>
      </c>
      <c r="E39" s="13">
        <f>D39*(1+Assumptions!$E16)</f>
        <v>407.2</v>
      </c>
      <c r="F39" s="13">
        <f>E39*(1+Assumptions!$E16)</f>
        <v>414.5296</v>
      </c>
      <c r="G39" s="13">
        <f>F39*(1+Assumptions!$E16)</f>
        <v>421.9911328</v>
      </c>
      <c r="H39" s="13">
        <f>G39*(1+Assumptions!$E16)</f>
        <v>429.5869732</v>
      </c>
      <c r="I39" s="13">
        <f>H39*(1+Assumptions!$E16)</f>
        <v>437.3195387</v>
      </c>
      <c r="J39" s="13">
        <f>I39*(1+Assumptions!$E16)</f>
        <v>445.1912904</v>
      </c>
      <c r="K39" s="13">
        <f>J39*(1+Assumptions!$E16)</f>
        <v>453.2047336</v>
      </c>
      <c r="L39" s="13">
        <f>K39*(1+Assumptions!$E16)</f>
        <v>461.3624188</v>
      </c>
      <c r="M39" s="13">
        <f>L39*(1+Assumptions!$E16)</f>
        <v>469.6669424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88"/>
    <col customWidth="1" min="2" max="13" width="10.5"/>
  </cols>
  <sheetData>
    <row r="1">
      <c r="A1" s="21"/>
      <c r="B1" s="22" t="s">
        <v>64</v>
      </c>
      <c r="C1" s="22" t="s">
        <v>65</v>
      </c>
      <c r="D1" s="22" t="s">
        <v>66</v>
      </c>
      <c r="E1" s="22" t="s">
        <v>67</v>
      </c>
      <c r="F1" s="22" t="s">
        <v>68</v>
      </c>
      <c r="G1" s="22" t="s">
        <v>69</v>
      </c>
      <c r="H1" s="22" t="s">
        <v>70</v>
      </c>
      <c r="I1" s="22" t="s">
        <v>71</v>
      </c>
      <c r="J1" s="22" t="s">
        <v>72</v>
      </c>
      <c r="K1" s="22" t="s">
        <v>73</v>
      </c>
      <c r="L1" s="22" t="s">
        <v>74</v>
      </c>
      <c r="M1" s="22" t="s">
        <v>75</v>
      </c>
      <c r="N1" s="6"/>
      <c r="O1" s="6"/>
      <c r="P1" s="6"/>
      <c r="Q1" s="6"/>
      <c r="R1" s="6"/>
      <c r="S1" s="6"/>
      <c r="T1" s="6"/>
      <c r="U1" s="6"/>
      <c r="V1" s="6"/>
      <c r="W1" s="6"/>
      <c r="X1" s="6"/>
      <c r="Y1" s="6"/>
      <c r="Z1" s="6"/>
    </row>
    <row r="2">
      <c r="A2" s="6"/>
      <c r="B2" s="6"/>
      <c r="C2" s="6"/>
      <c r="D2" s="6"/>
      <c r="E2" s="6"/>
      <c r="F2" s="6"/>
      <c r="G2" s="6"/>
      <c r="H2" s="6"/>
      <c r="I2" s="6"/>
      <c r="J2" s="6"/>
      <c r="K2" s="6"/>
      <c r="L2" s="6"/>
      <c r="M2" s="6"/>
    </row>
    <row r="3">
      <c r="A3" s="10" t="s">
        <v>76</v>
      </c>
      <c r="B3" s="14">
        <f>'Calcs-1'!B3</f>
        <v>2</v>
      </c>
      <c r="C3" s="14">
        <f>'Calcs-1'!C3</f>
        <v>4</v>
      </c>
      <c r="D3" s="14">
        <f>'Calcs-1'!D3</f>
        <v>6</v>
      </c>
      <c r="E3" s="14">
        <f>'Calcs-1'!E3</f>
        <v>8</v>
      </c>
      <c r="F3" s="14">
        <f>'Calcs-1'!F3</f>
        <v>10</v>
      </c>
      <c r="G3" s="14">
        <f>'Calcs-1'!G3</f>
        <v>12</v>
      </c>
      <c r="H3" s="14">
        <f>'Calcs-1'!H3</f>
        <v>14</v>
      </c>
      <c r="I3" s="14">
        <f>'Calcs-1'!I3</f>
        <v>16</v>
      </c>
      <c r="J3" s="14">
        <f>'Calcs-1'!J3</f>
        <v>18</v>
      </c>
      <c r="K3" s="14">
        <f>'Calcs-1'!K3</f>
        <v>20</v>
      </c>
      <c r="L3" s="14">
        <f>'Calcs-1'!L3</f>
        <v>22</v>
      </c>
      <c r="M3" s="14">
        <f>'Calcs-1'!M3</f>
        <v>24</v>
      </c>
    </row>
    <row r="4">
      <c r="A4" s="6"/>
      <c r="B4" s="23"/>
      <c r="C4" s="23"/>
      <c r="D4" s="23"/>
      <c r="E4" s="23"/>
      <c r="F4" s="23"/>
      <c r="G4" s="23"/>
      <c r="H4" s="23"/>
      <c r="I4" s="23"/>
      <c r="J4" s="23"/>
      <c r="K4" s="23"/>
      <c r="L4" s="23"/>
      <c r="M4" s="23"/>
    </row>
    <row r="5">
      <c r="A5" s="10" t="s">
        <v>79</v>
      </c>
      <c r="B5" s="6"/>
      <c r="C5" s="23"/>
      <c r="D5" s="23"/>
      <c r="E5" s="23"/>
      <c r="F5" s="23"/>
      <c r="G5" s="23"/>
      <c r="H5" s="23"/>
      <c r="I5" s="23"/>
      <c r="J5" s="23"/>
      <c r="K5" s="23"/>
      <c r="L5" s="23"/>
      <c r="M5" s="23"/>
    </row>
    <row r="6">
      <c r="A6" s="23" t="s">
        <v>29</v>
      </c>
      <c r="B6" s="13">
        <f>B$3*'Calcs-1'!B9*'Calcs-1'!B26</f>
        <v>414000</v>
      </c>
      <c r="C6" s="13">
        <f>C$3*'Calcs-1'!C9*'Calcs-1'!C26</f>
        <v>843377.202</v>
      </c>
      <c r="D6" s="13">
        <f>D$3*'Calcs-1'!D9*'Calcs-1'!D26</f>
        <v>1288559.973</v>
      </c>
      <c r="E6" s="13">
        <f>E$3*'Calcs-1'!E9*'Calcs-1'!E26</f>
        <v>1749987.285</v>
      </c>
      <c r="F6" s="13">
        <f>F$3*'Calcs-1'!F9*'Calcs-1'!F26</f>
        <v>2228108.968</v>
      </c>
      <c r="G6" s="13">
        <f>G$3*'Calcs-1'!G9*'Calcs-1'!G26</f>
        <v>2723385.952</v>
      </c>
      <c r="H6" s="13">
        <f>H$3*'Calcs-1'!H9*'Calcs-1'!H26</f>
        <v>3236290.534</v>
      </c>
      <c r="I6" s="13">
        <f>I$3*'Calcs-1'!I9*'Calcs-1'!I26</f>
        <v>3767306.632</v>
      </c>
      <c r="J6" s="13">
        <f>J$3*'Calcs-1'!J9*'Calcs-1'!J26</f>
        <v>4316930.063</v>
      </c>
      <c r="K6" s="13">
        <f>K$3*'Calcs-1'!K9*'Calcs-1'!K26</f>
        <v>4885668.811</v>
      </c>
      <c r="L6" s="13">
        <f>L$3*'Calcs-1'!L9*'Calcs-1'!L26</f>
        <v>5474043.31</v>
      </c>
      <c r="M6" s="13">
        <f>M$3*'Calcs-1'!M9*'Calcs-1'!M26</f>
        <v>6082586.734</v>
      </c>
    </row>
    <row r="7">
      <c r="A7" s="23" t="s">
        <v>30</v>
      </c>
      <c r="B7" s="13">
        <f>B$3*'Calcs-1'!B10*'Calcs-1'!B27</f>
        <v>500000</v>
      </c>
      <c r="C7" s="13">
        <f>C$3*'Calcs-1'!C10*'Calcs-1'!C27</f>
        <v>1032750</v>
      </c>
      <c r="D7" s="13">
        <f>D$3*'Calcs-1'!D10*'Calcs-1'!D27</f>
        <v>1599858.844</v>
      </c>
      <c r="E7" s="13">
        <f>E$3*'Calcs-1'!E10*'Calcs-1'!E27</f>
        <v>2203005.628</v>
      </c>
      <c r="F7" s="13">
        <f>F$3*'Calcs-1'!F10*'Calcs-1'!F27</f>
        <v>2843942.578</v>
      </c>
      <c r="G7" s="13">
        <f>G$3*'Calcs-1'!G10*'Calcs-1'!G27</f>
        <v>3524498.037</v>
      </c>
      <c r="H7" s="13">
        <f>H$3*'Calcs-1'!H10*'Calcs-1'!H27</f>
        <v>4246579.572</v>
      </c>
      <c r="I7" s="13">
        <f>I$3*'Calcs-1'!I10*'Calcs-1'!I27</f>
        <v>5012177.203</v>
      </c>
      <c r="J7" s="13">
        <f>J$3*'Calcs-1'!J10*'Calcs-1'!J27</f>
        <v>5823366.757</v>
      </c>
      <c r="K7" s="13">
        <f>K$3*'Calcs-1'!K10*'Calcs-1'!K27</f>
        <v>6682313.354</v>
      </c>
      <c r="L7" s="13">
        <f>L$3*'Calcs-1'!L10*'Calcs-1'!L27</f>
        <v>7591275.028</v>
      </c>
      <c r="M7" s="13">
        <f>M$3*'Calcs-1'!M10*'Calcs-1'!M27</f>
        <v>8552606.493</v>
      </c>
    </row>
    <row r="8">
      <c r="A8" s="23" t="s">
        <v>31</v>
      </c>
      <c r="B8" s="13">
        <f>B$3*'Calcs-1'!B11*'Calcs-1'!B28</f>
        <v>241800</v>
      </c>
      <c r="C8" s="13">
        <f>C$3*'Calcs-1'!C11*'Calcs-1'!C28</f>
        <v>495762.54</v>
      </c>
      <c r="D8" s="13">
        <f>D$3*'Calcs-1'!D11*'Calcs-1'!D28</f>
        <v>762346.4518</v>
      </c>
      <c r="E8" s="13">
        <f>E$3*'Calcs-1'!E11*'Calcs-1'!E28</f>
        <v>1042025.953</v>
      </c>
      <c r="F8" s="13">
        <f>F$3*'Calcs-1'!F11*'Calcs-1'!F28</f>
        <v>1335291.133</v>
      </c>
      <c r="G8" s="13">
        <f>G$3*'Calcs-1'!G11*'Calcs-1'!G28</f>
        <v>1642648.446</v>
      </c>
      <c r="H8" s="13">
        <f>H$3*'Calcs-1'!H11*'Calcs-1'!H28</f>
        <v>1964621.23</v>
      </c>
      <c r="I8" s="13">
        <f>I$3*'Calcs-1'!I11*'Calcs-1'!I28</f>
        <v>2301750.233</v>
      </c>
      <c r="J8" s="13">
        <f>J$3*'Calcs-1'!J11*'Calcs-1'!J28</f>
        <v>2654594.157</v>
      </c>
      <c r="K8" s="13">
        <f>K$3*'Calcs-1'!K11*'Calcs-1'!K28</f>
        <v>3023730.223</v>
      </c>
      <c r="L8" s="13">
        <f>L$3*'Calcs-1'!L11*'Calcs-1'!L28</f>
        <v>3409754.742</v>
      </c>
      <c r="M8" s="13">
        <f>M$3*'Calcs-1'!M11*'Calcs-1'!M28</f>
        <v>3813283.717</v>
      </c>
    </row>
    <row r="9">
      <c r="A9" s="6" t="s">
        <v>32</v>
      </c>
      <c r="B9" s="13">
        <f>B$3*'Calcs-1'!B12*'Calcs-1'!B29</f>
        <v>144900</v>
      </c>
      <c r="C9" s="13">
        <f>C$3*'Calcs-1'!C12*'Calcs-1'!C29</f>
        <v>298706.1336</v>
      </c>
      <c r="D9" s="13">
        <f>D$3*'Calcs-1'!D12*'Calcs-1'!D29</f>
        <v>461828.9557</v>
      </c>
      <c r="E9" s="13">
        <f>E$3*'Calcs-1'!E12*'Calcs-1'!E29</f>
        <v>634695.8443</v>
      </c>
      <c r="F9" s="13">
        <f>F$3*'Calcs-1'!F12*'Calcs-1'!F29</f>
        <v>817751.6462</v>
      </c>
      <c r="G9" s="13">
        <f>G$3*'Calcs-1'!G12*'Calcs-1'!G29</f>
        <v>1011459.348</v>
      </c>
      <c r="H9" s="13">
        <f>H$3*'Calcs-1'!H12*'Calcs-1'!H29</f>
        <v>1216300.769</v>
      </c>
      <c r="I9" s="13">
        <f>I$3*'Calcs-1'!I12*'Calcs-1'!I29</f>
        <v>1432777.285</v>
      </c>
      <c r="J9" s="13">
        <f>J$3*'Calcs-1'!J12*'Calcs-1'!J29</f>
        <v>1661410.571</v>
      </c>
      <c r="K9" s="13">
        <f>K$3*'Calcs-1'!K12*'Calcs-1'!K29</f>
        <v>1902743.379</v>
      </c>
      <c r="L9" s="13">
        <f>L$3*'Calcs-1'!L12*'Calcs-1'!L29</f>
        <v>2157340.337</v>
      </c>
      <c r="M9" s="13">
        <f>M$3*'Calcs-1'!M12*'Calcs-1'!M29</f>
        <v>2425788.786</v>
      </c>
    </row>
    <row r="10">
      <c r="A10" s="24" t="s">
        <v>80</v>
      </c>
      <c r="B10" s="13">
        <f t="shared" ref="B10:M10" si="1">SUM(B6:B9)</f>
        <v>1300700</v>
      </c>
      <c r="C10" s="13">
        <f t="shared" si="1"/>
        <v>2670595.876</v>
      </c>
      <c r="D10" s="13">
        <f t="shared" si="1"/>
        <v>4112594.224</v>
      </c>
      <c r="E10" s="13">
        <f t="shared" si="1"/>
        <v>5629714.711</v>
      </c>
      <c r="F10" s="13">
        <f t="shared" si="1"/>
        <v>7225094.325</v>
      </c>
      <c r="G10" s="13">
        <f t="shared" si="1"/>
        <v>8901991.782</v>
      </c>
      <c r="H10" s="13">
        <f t="shared" si="1"/>
        <v>10663792.1</v>
      </c>
      <c r="I10" s="13">
        <f t="shared" si="1"/>
        <v>12514011.35</v>
      </c>
      <c r="J10" s="13">
        <f t="shared" si="1"/>
        <v>14456301.55</v>
      </c>
      <c r="K10" s="13">
        <f t="shared" si="1"/>
        <v>16494455.77</v>
      </c>
      <c r="L10" s="13">
        <f t="shared" si="1"/>
        <v>18632413.42</v>
      </c>
      <c r="M10" s="13">
        <f t="shared" si="1"/>
        <v>20874265.73</v>
      </c>
    </row>
    <row r="11">
      <c r="A11" s="6"/>
      <c r="B11" s="6"/>
      <c r="C11" s="6"/>
      <c r="D11" s="6"/>
      <c r="E11" s="6"/>
      <c r="F11" s="6"/>
      <c r="G11" s="6"/>
      <c r="H11" s="6"/>
      <c r="I11" s="6"/>
      <c r="J11" s="6"/>
      <c r="K11" s="6"/>
      <c r="L11" s="6"/>
      <c r="M11" s="6"/>
    </row>
    <row r="12">
      <c r="A12" s="10" t="s">
        <v>81</v>
      </c>
      <c r="B12" s="6"/>
      <c r="C12" s="6"/>
      <c r="D12" s="6"/>
      <c r="E12" s="6"/>
      <c r="F12" s="6"/>
      <c r="G12" s="6"/>
      <c r="H12" s="6"/>
      <c r="I12" s="6"/>
      <c r="J12" s="6"/>
      <c r="K12" s="6"/>
      <c r="L12" s="6"/>
      <c r="M12" s="6"/>
    </row>
    <row r="13">
      <c r="A13" s="10" t="s">
        <v>29</v>
      </c>
      <c r="B13" s="6"/>
      <c r="C13" s="6"/>
      <c r="D13" s="6"/>
      <c r="E13" s="6"/>
      <c r="F13" s="6"/>
      <c r="G13" s="6"/>
      <c r="H13" s="6"/>
      <c r="I13" s="6"/>
      <c r="J13" s="6"/>
      <c r="K13" s="6"/>
      <c r="L13" s="6"/>
      <c r="M13" s="6"/>
    </row>
    <row r="14">
      <c r="A14" s="12" t="s">
        <v>41</v>
      </c>
      <c r="B14" s="13">
        <f>B$6*Assumptions!$B19</f>
        <v>103500</v>
      </c>
      <c r="C14" s="13">
        <f>C$6*Assumptions!$B19</f>
        <v>210844.3005</v>
      </c>
      <c r="D14" s="13">
        <f>D$6*Assumptions!$B19</f>
        <v>322139.9931</v>
      </c>
      <c r="E14" s="13">
        <f>E$6*Assumptions!$B19</f>
        <v>437496.8214</v>
      </c>
      <c r="F14" s="13">
        <f>F$6*Assumptions!$B19</f>
        <v>557027.242</v>
      </c>
      <c r="G14" s="13">
        <f>G$6*Assumptions!$B19</f>
        <v>680846.4881</v>
      </c>
      <c r="H14" s="13">
        <f>H$6*Assumptions!$B19</f>
        <v>809072.6334</v>
      </c>
      <c r="I14" s="13">
        <f>I$6*Assumptions!$B19</f>
        <v>941826.6581</v>
      </c>
      <c r="J14" s="13">
        <f>J$6*Assumptions!$B19</f>
        <v>1079232.516</v>
      </c>
      <c r="K14" s="13">
        <f>K$6*Assumptions!$B19</f>
        <v>1221417.203</v>
      </c>
      <c r="L14" s="13">
        <f>L$6*Assumptions!$B19</f>
        <v>1368510.828</v>
      </c>
      <c r="M14" s="13">
        <f>M$6*Assumptions!$B19</f>
        <v>1520646.683</v>
      </c>
    </row>
    <row r="15">
      <c r="A15" s="12" t="s">
        <v>42</v>
      </c>
      <c r="B15" s="13">
        <f>B$6*Assumptions!$B20</f>
        <v>82800</v>
      </c>
      <c r="C15" s="13">
        <f>C$6*Assumptions!$B20</f>
        <v>168675.4404</v>
      </c>
      <c r="D15" s="13">
        <f>D$6*Assumptions!$B20</f>
        <v>257711.9945</v>
      </c>
      <c r="E15" s="13">
        <f>E$6*Assumptions!$B20</f>
        <v>349997.4571</v>
      </c>
      <c r="F15" s="13">
        <f>F$6*Assumptions!$B20</f>
        <v>445621.7936</v>
      </c>
      <c r="G15" s="13">
        <f>G$6*Assumptions!$B20</f>
        <v>544677.1905</v>
      </c>
      <c r="H15" s="13">
        <f>H$6*Assumptions!$B20</f>
        <v>647258.1067</v>
      </c>
      <c r="I15" s="13">
        <f>I$6*Assumptions!$B20</f>
        <v>753461.3265</v>
      </c>
      <c r="J15" s="13">
        <f>J$6*Assumptions!$B20</f>
        <v>863386.0127</v>
      </c>
      <c r="K15" s="13">
        <f>K$6*Assumptions!$B20</f>
        <v>977133.7622</v>
      </c>
      <c r="L15" s="13">
        <f>L$6*Assumptions!$B20</f>
        <v>1094808.662</v>
      </c>
      <c r="M15" s="13">
        <f>M$6*Assumptions!$B20</f>
        <v>1216517.347</v>
      </c>
    </row>
    <row r="16">
      <c r="A16" s="12" t="s">
        <v>43</v>
      </c>
      <c r="B16" s="13">
        <f>B$6*Assumptions!$B21</f>
        <v>82800</v>
      </c>
      <c r="C16" s="13">
        <f>C$6*Assumptions!$B21</f>
        <v>168675.4404</v>
      </c>
      <c r="D16" s="13">
        <f>D$6*Assumptions!$B21</f>
        <v>257711.9945</v>
      </c>
      <c r="E16" s="13">
        <f>E$6*Assumptions!$B21</f>
        <v>349997.4571</v>
      </c>
      <c r="F16" s="13">
        <f>F$6*Assumptions!$B21</f>
        <v>445621.7936</v>
      </c>
      <c r="G16" s="13">
        <f>G$6*Assumptions!$B21</f>
        <v>544677.1905</v>
      </c>
      <c r="H16" s="13">
        <f>H$6*Assumptions!$B21</f>
        <v>647258.1067</v>
      </c>
      <c r="I16" s="13">
        <f>I$6*Assumptions!$B21</f>
        <v>753461.3265</v>
      </c>
      <c r="J16" s="13">
        <f>J$6*Assumptions!$B21</f>
        <v>863386.0127</v>
      </c>
      <c r="K16" s="13">
        <f>K$6*Assumptions!$B21</f>
        <v>977133.7622</v>
      </c>
      <c r="L16" s="13">
        <f>L$6*Assumptions!$B21</f>
        <v>1094808.662</v>
      </c>
      <c r="M16" s="13">
        <f>M$6*Assumptions!$B21</f>
        <v>1216517.347</v>
      </c>
    </row>
    <row r="17">
      <c r="A17" s="12" t="s">
        <v>44</v>
      </c>
      <c r="B17" s="13">
        <f>B$6*Assumptions!$B22</f>
        <v>103500</v>
      </c>
      <c r="C17" s="13">
        <f>C$6*Assumptions!$B22</f>
        <v>210844.3005</v>
      </c>
      <c r="D17" s="13">
        <f>D$6*Assumptions!$B22</f>
        <v>322139.9931</v>
      </c>
      <c r="E17" s="13">
        <f>E$6*Assumptions!$B22</f>
        <v>437496.8214</v>
      </c>
      <c r="F17" s="13">
        <f>F$6*Assumptions!$B22</f>
        <v>557027.242</v>
      </c>
      <c r="G17" s="13">
        <f>G$6*Assumptions!$B22</f>
        <v>680846.4881</v>
      </c>
      <c r="H17" s="13">
        <f>H$6*Assumptions!$B22</f>
        <v>809072.6334</v>
      </c>
      <c r="I17" s="13">
        <f>I$6*Assumptions!$B22</f>
        <v>941826.6581</v>
      </c>
      <c r="J17" s="13">
        <f>J$6*Assumptions!$B22</f>
        <v>1079232.516</v>
      </c>
      <c r="K17" s="13">
        <f>K$6*Assumptions!$B22</f>
        <v>1221417.203</v>
      </c>
      <c r="L17" s="13">
        <f>L$6*Assumptions!$B22</f>
        <v>1368510.828</v>
      </c>
      <c r="M17" s="13">
        <f>M$6*Assumptions!$B22</f>
        <v>1520646.683</v>
      </c>
    </row>
    <row r="18">
      <c r="A18" s="12" t="s">
        <v>45</v>
      </c>
      <c r="B18" s="13">
        <f>B$6*Assumptions!$B23</f>
        <v>41400</v>
      </c>
      <c r="C18" s="13">
        <f>C$6*Assumptions!$B23</f>
        <v>84337.7202</v>
      </c>
      <c r="D18" s="13">
        <f>D$6*Assumptions!$B23</f>
        <v>128855.9973</v>
      </c>
      <c r="E18" s="13">
        <f>E$6*Assumptions!$B23</f>
        <v>174998.7285</v>
      </c>
      <c r="F18" s="13">
        <f>F$6*Assumptions!$B23</f>
        <v>222810.8968</v>
      </c>
      <c r="G18" s="13">
        <f>G$6*Assumptions!$B23</f>
        <v>272338.5952</v>
      </c>
      <c r="H18" s="13">
        <f>H$6*Assumptions!$B23</f>
        <v>323629.0534</v>
      </c>
      <c r="I18" s="13">
        <f>I$6*Assumptions!$B23</f>
        <v>376730.6632</v>
      </c>
      <c r="J18" s="13">
        <f>J$6*Assumptions!$B23</f>
        <v>431693.0063</v>
      </c>
      <c r="K18" s="13">
        <f>K$6*Assumptions!$B23</f>
        <v>488566.8811</v>
      </c>
      <c r="L18" s="13">
        <f>L$6*Assumptions!$B23</f>
        <v>547404.331</v>
      </c>
      <c r="M18" s="13">
        <f>M$6*Assumptions!$B23</f>
        <v>608258.6734</v>
      </c>
    </row>
    <row r="19">
      <c r="A19" s="10" t="s">
        <v>30</v>
      </c>
      <c r="B19" s="23"/>
      <c r="C19" s="23"/>
      <c r="D19" s="23"/>
      <c r="E19" s="23"/>
      <c r="F19" s="23"/>
      <c r="G19" s="23"/>
      <c r="H19" s="23"/>
      <c r="I19" s="23"/>
      <c r="J19" s="23"/>
      <c r="K19" s="23"/>
      <c r="L19" s="23"/>
      <c r="M19" s="23"/>
    </row>
    <row r="20">
      <c r="A20" s="12" t="s">
        <v>41</v>
      </c>
      <c r="B20" s="13">
        <f>B$7*Assumptions!$C19</f>
        <v>190000</v>
      </c>
      <c r="C20" s="13">
        <f>C$7*Assumptions!$C19</f>
        <v>392445</v>
      </c>
      <c r="D20" s="13">
        <f>D$7*Assumptions!$C19</f>
        <v>607946.3606</v>
      </c>
      <c r="E20" s="13">
        <f>E$7*Assumptions!$C19</f>
        <v>837142.1386</v>
      </c>
      <c r="F20" s="13">
        <f>F$7*Assumptions!$C19</f>
        <v>1080698.18</v>
      </c>
      <c r="G20" s="13">
        <f>G$7*Assumptions!$C19</f>
        <v>1339309.254</v>
      </c>
      <c r="H20" s="13">
        <f>H$7*Assumptions!$C19</f>
        <v>1613700.237</v>
      </c>
      <c r="I20" s="13">
        <f>I$7*Assumptions!$C19</f>
        <v>1904627.337</v>
      </c>
      <c r="J20" s="13">
        <f>J$7*Assumptions!$C19</f>
        <v>2212879.368</v>
      </c>
      <c r="K20" s="13">
        <f>K$7*Assumptions!$C19</f>
        <v>2539279.075</v>
      </c>
      <c r="L20" s="13">
        <f>L$7*Assumptions!$C19</f>
        <v>2884684.511</v>
      </c>
      <c r="M20" s="13">
        <f>M$7*Assumptions!$C19</f>
        <v>3249990.467</v>
      </c>
    </row>
    <row r="21">
      <c r="A21" s="12" t="s">
        <v>42</v>
      </c>
      <c r="B21" s="13">
        <f>B$7*Assumptions!$C20</f>
        <v>135000</v>
      </c>
      <c r="C21" s="13">
        <f>C$7*Assumptions!$C20</f>
        <v>278842.5</v>
      </c>
      <c r="D21" s="13">
        <f>D$7*Assumptions!$C20</f>
        <v>431961.8878</v>
      </c>
      <c r="E21" s="13">
        <f>E$7*Assumptions!$C20</f>
        <v>594811.5195</v>
      </c>
      <c r="F21" s="13">
        <f>F$7*Assumptions!$C20</f>
        <v>767864.496</v>
      </c>
      <c r="G21" s="13">
        <f>G$7*Assumptions!$C20</f>
        <v>951614.4699</v>
      </c>
      <c r="H21" s="13">
        <f>H$7*Assumptions!$C20</f>
        <v>1146576.484</v>
      </c>
      <c r="I21" s="13">
        <f>I$7*Assumptions!$C20</f>
        <v>1353287.845</v>
      </c>
      <c r="J21" s="13">
        <f>J$7*Assumptions!$C20</f>
        <v>1572309.024</v>
      </c>
      <c r="K21" s="13">
        <f>K$7*Assumptions!$C20</f>
        <v>1804224.606</v>
      </c>
      <c r="L21" s="13">
        <f>L$7*Assumptions!$C20</f>
        <v>2049644.258</v>
      </c>
      <c r="M21" s="13">
        <f>M$7*Assumptions!$C20</f>
        <v>2309203.753</v>
      </c>
    </row>
    <row r="22">
      <c r="A22" s="12" t="s">
        <v>43</v>
      </c>
      <c r="B22" s="13">
        <f>B$7*Assumptions!$C21</f>
        <v>0</v>
      </c>
      <c r="C22" s="13">
        <f>C$7*Assumptions!$C21</f>
        <v>0</v>
      </c>
      <c r="D22" s="13">
        <f>D$7*Assumptions!$C21</f>
        <v>0</v>
      </c>
      <c r="E22" s="13">
        <f>E$7*Assumptions!$C21</f>
        <v>0</v>
      </c>
      <c r="F22" s="13">
        <f>F$7*Assumptions!$C21</f>
        <v>0</v>
      </c>
      <c r="G22" s="13">
        <f>G$7*Assumptions!$C21</f>
        <v>0</v>
      </c>
      <c r="H22" s="13">
        <f>H$7*Assumptions!$C21</f>
        <v>0</v>
      </c>
      <c r="I22" s="13">
        <f>I$7*Assumptions!$C21</f>
        <v>0</v>
      </c>
      <c r="J22" s="13">
        <f>J$7*Assumptions!$C21</f>
        <v>0</v>
      </c>
      <c r="K22" s="13">
        <f>K$7*Assumptions!$C21</f>
        <v>0</v>
      </c>
      <c r="L22" s="13">
        <f>L$7*Assumptions!$C21</f>
        <v>0</v>
      </c>
      <c r="M22" s="13">
        <f>M$7*Assumptions!$C21</f>
        <v>0</v>
      </c>
    </row>
    <row r="23">
      <c r="A23" s="12" t="s">
        <v>44</v>
      </c>
      <c r="B23" s="13">
        <f>B$7*Assumptions!$C22</f>
        <v>150000</v>
      </c>
      <c r="C23" s="13">
        <f>C$7*Assumptions!$C22</f>
        <v>309825</v>
      </c>
      <c r="D23" s="13">
        <f>D$7*Assumptions!$C22</f>
        <v>479957.6531</v>
      </c>
      <c r="E23" s="13">
        <f>E$7*Assumptions!$C22</f>
        <v>660901.6884</v>
      </c>
      <c r="F23" s="13">
        <f>F$7*Assumptions!$C22</f>
        <v>853182.7733</v>
      </c>
      <c r="G23" s="13">
        <f>G$7*Assumptions!$C22</f>
        <v>1057349.411</v>
      </c>
      <c r="H23" s="13">
        <f>H$7*Assumptions!$C22</f>
        <v>1273973.872</v>
      </c>
      <c r="I23" s="13">
        <f>I$7*Assumptions!$C22</f>
        <v>1503653.161</v>
      </c>
      <c r="J23" s="13">
        <f>J$7*Assumptions!$C22</f>
        <v>1747010.027</v>
      </c>
      <c r="K23" s="13">
        <f>K$7*Assumptions!$C22</f>
        <v>2004694.006</v>
      </c>
      <c r="L23" s="13">
        <f>L$7*Assumptions!$C22</f>
        <v>2277382.508</v>
      </c>
      <c r="M23" s="13">
        <f>M$7*Assumptions!$C22</f>
        <v>2565781.948</v>
      </c>
    </row>
    <row r="24">
      <c r="A24" s="12" t="s">
        <v>45</v>
      </c>
      <c r="B24" s="13">
        <f>B$7*Assumptions!$C23</f>
        <v>25000</v>
      </c>
      <c r="C24" s="13">
        <f>C$7*Assumptions!$C23</f>
        <v>51637.5</v>
      </c>
      <c r="D24" s="13">
        <f>D$7*Assumptions!$C23</f>
        <v>79992.94219</v>
      </c>
      <c r="E24" s="13">
        <f>E$7*Assumptions!$C23</f>
        <v>110150.2814</v>
      </c>
      <c r="F24" s="13">
        <f>F$7*Assumptions!$C23</f>
        <v>142197.1289</v>
      </c>
      <c r="G24" s="13">
        <f>G$7*Assumptions!$C23</f>
        <v>176224.9018</v>
      </c>
      <c r="H24" s="13">
        <f>H$7*Assumptions!$C23</f>
        <v>212328.9786</v>
      </c>
      <c r="I24" s="13">
        <f>I$7*Assumptions!$C23</f>
        <v>250608.8602</v>
      </c>
      <c r="J24" s="13">
        <f>J$7*Assumptions!$C23</f>
        <v>291168.3379</v>
      </c>
      <c r="K24" s="13">
        <f>K$7*Assumptions!$C23</f>
        <v>334115.6677</v>
      </c>
      <c r="L24" s="13">
        <f>L$7*Assumptions!$C23</f>
        <v>379563.7514</v>
      </c>
      <c r="M24" s="13">
        <f>M$7*Assumptions!$C23</f>
        <v>427630.3246</v>
      </c>
    </row>
    <row r="25">
      <c r="A25" s="10" t="s">
        <v>31</v>
      </c>
      <c r="B25" s="23"/>
      <c r="C25" s="23"/>
      <c r="D25" s="23"/>
      <c r="E25" s="23"/>
      <c r="F25" s="23"/>
      <c r="G25" s="23"/>
      <c r="H25" s="23"/>
      <c r="I25" s="23"/>
      <c r="J25" s="23"/>
      <c r="K25" s="23"/>
      <c r="L25" s="23"/>
      <c r="M25" s="23"/>
    </row>
    <row r="26">
      <c r="A26" s="12" t="s">
        <v>41</v>
      </c>
      <c r="B26" s="13">
        <f>B$8*Assumptions!$D19</f>
        <v>72540</v>
      </c>
      <c r="C26" s="13">
        <f>C$8*Assumptions!$D19</f>
        <v>148728.762</v>
      </c>
      <c r="D26" s="13">
        <f>D$8*Assumptions!$D19</f>
        <v>228703.9355</v>
      </c>
      <c r="E26" s="13">
        <f>E$8*Assumptions!$D19</f>
        <v>312607.786</v>
      </c>
      <c r="F26" s="13">
        <f>F$8*Assumptions!$D19</f>
        <v>400587.3398</v>
      </c>
      <c r="G26" s="13">
        <f>G$8*Assumptions!$D19</f>
        <v>492794.5337</v>
      </c>
      <c r="H26" s="13">
        <f>H$8*Assumptions!$D19</f>
        <v>589386.3689</v>
      </c>
      <c r="I26" s="13">
        <f>I$8*Assumptions!$D19</f>
        <v>690525.0698</v>
      </c>
      <c r="J26" s="13">
        <f>J$8*Assumptions!$D19</f>
        <v>796378.2472</v>
      </c>
      <c r="K26" s="13">
        <f>K$8*Assumptions!$D19</f>
        <v>907119.0669</v>
      </c>
      <c r="L26" s="13">
        <f>L$8*Assumptions!$D19</f>
        <v>1022926.423</v>
      </c>
      <c r="M26" s="13">
        <f>M$8*Assumptions!$D19</f>
        <v>1143985.115</v>
      </c>
    </row>
    <row r="27">
      <c r="A27" s="12" t="s">
        <v>42</v>
      </c>
      <c r="B27" s="13">
        <f>B$8*Assumptions!$D20</f>
        <v>60450</v>
      </c>
      <c r="C27" s="13">
        <f>C$8*Assumptions!$D20</f>
        <v>123940.635</v>
      </c>
      <c r="D27" s="13">
        <f>D$8*Assumptions!$D20</f>
        <v>190586.613</v>
      </c>
      <c r="E27" s="13">
        <f>E$8*Assumptions!$D20</f>
        <v>260506.4884</v>
      </c>
      <c r="F27" s="13">
        <f>F$8*Assumptions!$D20</f>
        <v>333822.7832</v>
      </c>
      <c r="G27" s="13">
        <f>G$8*Assumptions!$D20</f>
        <v>410662.1114</v>
      </c>
      <c r="H27" s="13">
        <f>H$8*Assumptions!$D20</f>
        <v>491155.3074</v>
      </c>
      <c r="I27" s="13">
        <f>I$8*Assumptions!$D20</f>
        <v>575437.5582</v>
      </c>
      <c r="J27" s="13">
        <f>J$8*Assumptions!$D20</f>
        <v>663648.5394</v>
      </c>
      <c r="K27" s="13">
        <f>K$8*Assumptions!$D20</f>
        <v>755932.5557</v>
      </c>
      <c r="L27" s="13">
        <f>L$8*Assumptions!$D20</f>
        <v>852438.6854</v>
      </c>
      <c r="M27" s="13">
        <f>M$8*Assumptions!$D20</f>
        <v>953320.9291</v>
      </c>
    </row>
    <row r="28">
      <c r="A28" s="12" t="s">
        <v>43</v>
      </c>
      <c r="B28" s="13">
        <f>B$8*Assumptions!$D21</f>
        <v>48360</v>
      </c>
      <c r="C28" s="13">
        <f>C$8*Assumptions!$D21</f>
        <v>99152.508</v>
      </c>
      <c r="D28" s="13">
        <f>D$8*Assumptions!$D21</f>
        <v>152469.2904</v>
      </c>
      <c r="E28" s="13">
        <f>E$8*Assumptions!$D21</f>
        <v>208405.1907</v>
      </c>
      <c r="F28" s="13">
        <f>F$8*Assumptions!$D21</f>
        <v>267058.2265</v>
      </c>
      <c r="G28" s="13">
        <f>G$8*Assumptions!$D21</f>
        <v>328529.6891</v>
      </c>
      <c r="H28" s="13">
        <f>H$8*Assumptions!$D21</f>
        <v>392924.2459</v>
      </c>
      <c r="I28" s="13">
        <f>I$8*Assumptions!$D21</f>
        <v>460350.0466</v>
      </c>
      <c r="J28" s="13">
        <f>J$8*Assumptions!$D21</f>
        <v>530918.8315</v>
      </c>
      <c r="K28" s="13">
        <f>K$8*Assumptions!$D21</f>
        <v>604746.0446</v>
      </c>
      <c r="L28" s="13">
        <f>L$8*Assumptions!$D21</f>
        <v>681950.9483</v>
      </c>
      <c r="M28" s="13">
        <f>M$8*Assumptions!$D21</f>
        <v>762656.7433</v>
      </c>
    </row>
    <row r="29">
      <c r="A29" s="12" t="s">
        <v>44</v>
      </c>
      <c r="B29" s="13">
        <f>B$8*Assumptions!$D22</f>
        <v>60450</v>
      </c>
      <c r="C29" s="13">
        <f>C$8*Assumptions!$D22</f>
        <v>123940.635</v>
      </c>
      <c r="D29" s="13">
        <f>D$8*Assumptions!$D22</f>
        <v>190586.613</v>
      </c>
      <c r="E29" s="13">
        <f>E$8*Assumptions!$D22</f>
        <v>260506.4884</v>
      </c>
      <c r="F29" s="13">
        <f>F$8*Assumptions!$D22</f>
        <v>333822.7832</v>
      </c>
      <c r="G29" s="13">
        <f>G$8*Assumptions!$D22</f>
        <v>410662.1114</v>
      </c>
      <c r="H29" s="13">
        <f>H$8*Assumptions!$D22</f>
        <v>491155.3074</v>
      </c>
      <c r="I29" s="13">
        <f>I$8*Assumptions!$D22</f>
        <v>575437.5582</v>
      </c>
      <c r="J29" s="13">
        <f>J$8*Assumptions!$D22</f>
        <v>663648.5394</v>
      </c>
      <c r="K29" s="13">
        <f>K$8*Assumptions!$D22</f>
        <v>755932.5557</v>
      </c>
      <c r="L29" s="13">
        <f>L$8*Assumptions!$D22</f>
        <v>852438.6854</v>
      </c>
      <c r="M29" s="13">
        <f>M$8*Assumptions!$D22</f>
        <v>953320.9291</v>
      </c>
    </row>
    <row r="30">
      <c r="A30" s="12" t="s">
        <v>45</v>
      </c>
      <c r="B30" s="13">
        <f>B$8*Assumptions!$D23</f>
        <v>0</v>
      </c>
      <c r="C30" s="13">
        <f>C$8*Assumptions!$D23</f>
        <v>0</v>
      </c>
      <c r="D30" s="13">
        <f>D$8*Assumptions!$D23</f>
        <v>0</v>
      </c>
      <c r="E30" s="13">
        <f>E$8*Assumptions!$D23</f>
        <v>0</v>
      </c>
      <c r="F30" s="13">
        <f>F$8*Assumptions!$D23</f>
        <v>0</v>
      </c>
      <c r="G30" s="13">
        <f>G$8*Assumptions!$D23</f>
        <v>0</v>
      </c>
      <c r="H30" s="13">
        <f>H$8*Assumptions!$D23</f>
        <v>0</v>
      </c>
      <c r="I30" s="13">
        <f>I$8*Assumptions!$D23</f>
        <v>0</v>
      </c>
      <c r="J30" s="13">
        <f>J$8*Assumptions!$D23</f>
        <v>0</v>
      </c>
      <c r="K30" s="13">
        <f>K$8*Assumptions!$D23</f>
        <v>0</v>
      </c>
      <c r="L30" s="13">
        <f>L$8*Assumptions!$D23</f>
        <v>0</v>
      </c>
      <c r="M30" s="13">
        <f>M$8*Assumptions!$D23</f>
        <v>0</v>
      </c>
    </row>
    <row r="31">
      <c r="A31" s="10" t="s">
        <v>32</v>
      </c>
      <c r="B31" s="6"/>
      <c r="C31" s="6"/>
      <c r="D31" s="6"/>
      <c r="E31" s="6"/>
      <c r="F31" s="6"/>
      <c r="G31" s="6"/>
      <c r="H31" s="6"/>
      <c r="I31" s="6"/>
      <c r="J31" s="6"/>
      <c r="K31" s="6"/>
      <c r="L31" s="6"/>
      <c r="M31" s="6"/>
    </row>
    <row r="32">
      <c r="A32" s="12" t="s">
        <v>41</v>
      </c>
      <c r="B32" s="13">
        <f>B$9*Assumptions!$E19</f>
        <v>31878</v>
      </c>
      <c r="C32" s="13">
        <f>C$9*Assumptions!$E19</f>
        <v>65715.34939</v>
      </c>
      <c r="D32" s="13">
        <f>D$9*Assumptions!$E19</f>
        <v>101602.3703</v>
      </c>
      <c r="E32" s="13">
        <f>E$9*Assumptions!$E19</f>
        <v>139633.0857</v>
      </c>
      <c r="F32" s="13">
        <f>F$9*Assumptions!$E19</f>
        <v>179905.3622</v>
      </c>
      <c r="G32" s="13">
        <f>G$9*Assumptions!$E19</f>
        <v>222521.0565</v>
      </c>
      <c r="H32" s="13">
        <f>H$9*Assumptions!$E19</f>
        <v>267586.1692</v>
      </c>
      <c r="I32" s="13">
        <f>I$9*Assumptions!$E19</f>
        <v>315211.0027</v>
      </c>
      <c r="J32" s="13">
        <f>J$9*Assumptions!$E19</f>
        <v>365510.3257</v>
      </c>
      <c r="K32" s="13">
        <f>K$9*Assumptions!$E19</f>
        <v>418603.5433</v>
      </c>
      <c r="L32" s="13">
        <f>L$9*Assumptions!$E19</f>
        <v>474614.8741</v>
      </c>
      <c r="M32" s="13">
        <f>M$9*Assumptions!$E19</f>
        <v>533673.5329</v>
      </c>
    </row>
    <row r="33">
      <c r="A33" s="12" t="s">
        <v>42</v>
      </c>
      <c r="B33" s="13">
        <f>B$9*Assumptions!$E20</f>
        <v>28980</v>
      </c>
      <c r="C33" s="13">
        <f>C$9*Assumptions!$E20</f>
        <v>59741.22672</v>
      </c>
      <c r="D33" s="13">
        <f>D$9*Assumptions!$E20</f>
        <v>92365.79115</v>
      </c>
      <c r="E33" s="13">
        <f>E$9*Assumptions!$E20</f>
        <v>126939.1689</v>
      </c>
      <c r="F33" s="13">
        <f>F$9*Assumptions!$E20</f>
        <v>163550.3292</v>
      </c>
      <c r="G33" s="13">
        <f>G$9*Assumptions!$E20</f>
        <v>202291.8696</v>
      </c>
      <c r="H33" s="13">
        <f>H$9*Assumptions!$E20</f>
        <v>243260.1538</v>
      </c>
      <c r="I33" s="13">
        <f>I$9*Assumptions!$E20</f>
        <v>286555.457</v>
      </c>
      <c r="J33" s="13">
        <f>J$9*Assumptions!$E20</f>
        <v>332282.1142</v>
      </c>
      <c r="K33" s="13">
        <f>K$9*Assumptions!$E20</f>
        <v>380548.6757</v>
      </c>
      <c r="L33" s="13">
        <f>L$9*Assumptions!$E20</f>
        <v>431468.0674</v>
      </c>
      <c r="M33" s="13">
        <f>M$9*Assumptions!$E20</f>
        <v>485157.7571</v>
      </c>
    </row>
    <row r="34">
      <c r="A34" s="12" t="s">
        <v>43</v>
      </c>
      <c r="B34" s="13">
        <f>B$9*Assumptions!$E21</f>
        <v>33327</v>
      </c>
      <c r="C34" s="13">
        <f>C$9*Assumptions!$E21</f>
        <v>68702.41073</v>
      </c>
      <c r="D34" s="13">
        <f>D$9*Assumptions!$E21</f>
        <v>106220.6598</v>
      </c>
      <c r="E34" s="13">
        <f>E$9*Assumptions!$E21</f>
        <v>145980.0442</v>
      </c>
      <c r="F34" s="13">
        <f>F$9*Assumptions!$E21</f>
        <v>188082.8786</v>
      </c>
      <c r="G34" s="13">
        <f>G$9*Assumptions!$E21</f>
        <v>232635.65</v>
      </c>
      <c r="H34" s="13">
        <f>H$9*Assumptions!$E21</f>
        <v>279749.1769</v>
      </c>
      <c r="I34" s="13">
        <f>I$9*Assumptions!$E21</f>
        <v>329538.7756</v>
      </c>
      <c r="J34" s="13">
        <f>J$9*Assumptions!$E21</f>
        <v>382124.4314</v>
      </c>
      <c r="K34" s="13">
        <f>K$9*Assumptions!$E21</f>
        <v>437630.9771</v>
      </c>
      <c r="L34" s="13">
        <f>L$9*Assumptions!$E21</f>
        <v>496188.2775</v>
      </c>
      <c r="M34" s="13">
        <f>M$9*Assumptions!$E21</f>
        <v>557931.4207</v>
      </c>
    </row>
    <row r="35">
      <c r="A35" s="12" t="s">
        <v>44</v>
      </c>
      <c r="B35" s="13">
        <f>B$9*Assumptions!$E22</f>
        <v>36225</v>
      </c>
      <c r="C35" s="13">
        <f>C$9*Assumptions!$E22</f>
        <v>74676.5334</v>
      </c>
      <c r="D35" s="13">
        <f>D$9*Assumptions!$E22</f>
        <v>115457.2389</v>
      </c>
      <c r="E35" s="13">
        <f>E$9*Assumptions!$E22</f>
        <v>158673.9611</v>
      </c>
      <c r="F35" s="13">
        <f>F$9*Assumptions!$E22</f>
        <v>204437.9116</v>
      </c>
      <c r="G35" s="13">
        <f>G$9*Assumptions!$E22</f>
        <v>252864.8369</v>
      </c>
      <c r="H35" s="13">
        <f>H$9*Assumptions!$E22</f>
        <v>304075.1923</v>
      </c>
      <c r="I35" s="13">
        <f>I$9*Assumptions!$E22</f>
        <v>358194.3213</v>
      </c>
      <c r="J35" s="13">
        <f>J$9*Assumptions!$E22</f>
        <v>415352.6428</v>
      </c>
      <c r="K35" s="13">
        <f>K$9*Assumptions!$E22</f>
        <v>475685.8447</v>
      </c>
      <c r="L35" s="13">
        <f>L$9*Assumptions!$E22</f>
        <v>539335.0843</v>
      </c>
      <c r="M35" s="13">
        <f>M$9*Assumptions!$E22</f>
        <v>606447.1964</v>
      </c>
    </row>
    <row r="36">
      <c r="A36" s="12" t="s">
        <v>45</v>
      </c>
      <c r="B36" s="13">
        <f>B$9*Assumptions!$E23</f>
        <v>14490</v>
      </c>
      <c r="C36" s="13">
        <f>C$9*Assumptions!$E23</f>
        <v>29870.61336</v>
      </c>
      <c r="D36" s="13">
        <f>D$9*Assumptions!$E23</f>
        <v>46182.89557</v>
      </c>
      <c r="E36" s="13">
        <f>E$9*Assumptions!$E23</f>
        <v>63469.58443</v>
      </c>
      <c r="F36" s="13">
        <f>F$9*Assumptions!$E23</f>
        <v>81775.16462</v>
      </c>
      <c r="G36" s="13">
        <f>G$9*Assumptions!$E23</f>
        <v>101145.9348</v>
      </c>
      <c r="H36" s="13">
        <f>H$9*Assumptions!$E23</f>
        <v>121630.0769</v>
      </c>
      <c r="I36" s="13">
        <f>I$9*Assumptions!$E23</f>
        <v>143277.7285</v>
      </c>
      <c r="J36" s="13">
        <f>J$9*Assumptions!$E23</f>
        <v>166141.0571</v>
      </c>
      <c r="K36" s="13">
        <f>K$9*Assumptions!$E23</f>
        <v>190274.3379</v>
      </c>
      <c r="L36" s="13">
        <f>L$9*Assumptions!$E23</f>
        <v>215734.0337</v>
      </c>
      <c r="M36" s="13">
        <f>M$9*Assumptions!$E23</f>
        <v>242578.8786</v>
      </c>
    </row>
    <row r="37">
      <c r="A37" s="6"/>
      <c r="B37" s="6"/>
      <c r="C37" s="6"/>
      <c r="D37" s="6"/>
      <c r="E37" s="6"/>
      <c r="F37" s="6"/>
      <c r="G37" s="6"/>
      <c r="H37" s="6"/>
      <c r="I37" s="6"/>
      <c r="J37" s="6"/>
      <c r="K37" s="6"/>
      <c r="L37" s="6"/>
      <c r="M37" s="6"/>
    </row>
    <row r="38">
      <c r="A38" s="10" t="s">
        <v>82</v>
      </c>
      <c r="B38" s="6"/>
      <c r="C38" s="6"/>
      <c r="D38" s="6"/>
      <c r="E38" s="6"/>
      <c r="F38" s="6"/>
      <c r="G38" s="6"/>
      <c r="H38" s="6"/>
      <c r="I38" s="6"/>
      <c r="J38" s="6"/>
      <c r="K38" s="6"/>
      <c r="L38" s="6"/>
      <c r="M38" s="6"/>
    </row>
    <row r="39">
      <c r="A39" s="10" t="s">
        <v>29</v>
      </c>
      <c r="B39" s="6"/>
      <c r="C39" s="6"/>
      <c r="D39" s="6"/>
      <c r="E39" s="6"/>
      <c r="F39" s="6"/>
      <c r="G39" s="6"/>
      <c r="H39" s="6"/>
      <c r="I39" s="6"/>
      <c r="J39" s="6"/>
      <c r="K39" s="6"/>
      <c r="L39" s="6"/>
      <c r="M39" s="6"/>
    </row>
    <row r="40">
      <c r="A40" s="12" t="s">
        <v>41</v>
      </c>
      <c r="B40" s="13">
        <f>B14*(1-Assumptions!$B26)</f>
        <v>60030</v>
      </c>
      <c r="C40" s="13">
        <f>C14*(1-Assumptions!$B26)</f>
        <v>122289.6943</v>
      </c>
      <c r="D40" s="13">
        <f>D14*(1-Assumptions!$B26)</f>
        <v>186841.196</v>
      </c>
      <c r="E40" s="13">
        <f>E14*(1-Assumptions!$B26)</f>
        <v>253748.1564</v>
      </c>
      <c r="F40" s="13">
        <f>F14*(1-Assumptions!$B26)</f>
        <v>323075.8003</v>
      </c>
      <c r="G40" s="13">
        <f>G14*(1-Assumptions!$B26)</f>
        <v>394890.9631</v>
      </c>
      <c r="H40" s="13">
        <f>H14*(1-Assumptions!$B26)</f>
        <v>469262.1274</v>
      </c>
      <c r="I40" s="13">
        <f>I14*(1-Assumptions!$B26)</f>
        <v>546259.4617</v>
      </c>
      <c r="J40" s="13">
        <f>J14*(1-Assumptions!$B26)</f>
        <v>625954.8592</v>
      </c>
      <c r="K40" s="13">
        <f>K14*(1-Assumptions!$B26)</f>
        <v>708421.9776</v>
      </c>
      <c r="L40" s="13">
        <f>L14*(1-Assumptions!$B26)</f>
        <v>793736.28</v>
      </c>
      <c r="M40" s="13">
        <f>M14*(1-Assumptions!$B26)</f>
        <v>881975.0764</v>
      </c>
    </row>
    <row r="41">
      <c r="A41" s="12" t="s">
        <v>42</v>
      </c>
      <c r="B41" s="13">
        <f>B15*(1-Assumptions!$B27)</f>
        <v>41400</v>
      </c>
      <c r="C41" s="13">
        <f>C15*(1-Assumptions!$B27)</f>
        <v>84337.7202</v>
      </c>
      <c r="D41" s="13">
        <f>D15*(1-Assumptions!$B27)</f>
        <v>128855.9973</v>
      </c>
      <c r="E41" s="13">
        <f>E15*(1-Assumptions!$B27)</f>
        <v>174998.7285</v>
      </c>
      <c r="F41" s="13">
        <f>F15*(1-Assumptions!$B27)</f>
        <v>222810.8968</v>
      </c>
      <c r="G41" s="13">
        <f>G15*(1-Assumptions!$B27)</f>
        <v>272338.5952</v>
      </c>
      <c r="H41" s="13">
        <f>H15*(1-Assumptions!$B27)</f>
        <v>323629.0534</v>
      </c>
      <c r="I41" s="13">
        <f>I15*(1-Assumptions!$B27)</f>
        <v>376730.6632</v>
      </c>
      <c r="J41" s="13">
        <f>J15*(1-Assumptions!$B27)</f>
        <v>431693.0063</v>
      </c>
      <c r="K41" s="13">
        <f>K15*(1-Assumptions!$B27)</f>
        <v>488566.8811</v>
      </c>
      <c r="L41" s="13">
        <f>L15*(1-Assumptions!$B27)</f>
        <v>547404.331</v>
      </c>
      <c r="M41" s="13">
        <f>M15*(1-Assumptions!$B27)</f>
        <v>608258.6734</v>
      </c>
    </row>
    <row r="42">
      <c r="A42" s="12" t="s">
        <v>43</v>
      </c>
      <c r="B42" s="13">
        <f>B16*(1-Assumptions!$B28)</f>
        <v>50508</v>
      </c>
      <c r="C42" s="13">
        <f>C16*(1-Assumptions!$B28)</f>
        <v>102892.0186</v>
      </c>
      <c r="D42" s="13">
        <f>D16*(1-Assumptions!$B28)</f>
        <v>157204.3167</v>
      </c>
      <c r="E42" s="13">
        <f>E16*(1-Assumptions!$B28)</f>
        <v>213498.4488</v>
      </c>
      <c r="F42" s="13">
        <f>F16*(1-Assumptions!$B28)</f>
        <v>271829.2941</v>
      </c>
      <c r="G42" s="13">
        <f>G16*(1-Assumptions!$B28)</f>
        <v>332253.0862</v>
      </c>
      <c r="H42" s="13">
        <f>H16*(1-Assumptions!$B28)</f>
        <v>394827.4451</v>
      </c>
      <c r="I42" s="13">
        <f>I16*(1-Assumptions!$B28)</f>
        <v>459611.4091</v>
      </c>
      <c r="J42" s="13">
        <f>J16*(1-Assumptions!$B28)</f>
        <v>526665.4677</v>
      </c>
      <c r="K42" s="13">
        <f>K16*(1-Assumptions!$B28)</f>
        <v>596051.595</v>
      </c>
      <c r="L42" s="13">
        <f>L16*(1-Assumptions!$B28)</f>
        <v>667833.2839</v>
      </c>
      <c r="M42" s="13">
        <f>M16*(1-Assumptions!$B28)</f>
        <v>742075.5815</v>
      </c>
    </row>
    <row r="43">
      <c r="A43" s="12" t="s">
        <v>44</v>
      </c>
      <c r="B43" s="13">
        <f>B17*(1-Assumptions!$B29)</f>
        <v>52785</v>
      </c>
      <c r="C43" s="13">
        <f>C17*(1-Assumptions!$B29)</f>
        <v>107530.5933</v>
      </c>
      <c r="D43" s="13">
        <f>D17*(1-Assumptions!$B29)</f>
        <v>164291.3965</v>
      </c>
      <c r="E43" s="13">
        <f>E17*(1-Assumptions!$B29)</f>
        <v>223123.3789</v>
      </c>
      <c r="F43" s="13">
        <f>F17*(1-Assumptions!$B29)</f>
        <v>284083.8934</v>
      </c>
      <c r="G43" s="13">
        <f>G17*(1-Assumptions!$B29)</f>
        <v>347231.7089</v>
      </c>
      <c r="H43" s="13">
        <f>H17*(1-Assumptions!$B29)</f>
        <v>412627.043</v>
      </c>
      <c r="I43" s="13">
        <f>I17*(1-Assumptions!$B29)</f>
        <v>480331.5956</v>
      </c>
      <c r="J43" s="13">
        <f>J17*(1-Assumptions!$B29)</f>
        <v>550408.5831</v>
      </c>
      <c r="K43" s="13">
        <f>K17*(1-Assumptions!$B29)</f>
        <v>622922.7734</v>
      </c>
      <c r="L43" s="13">
        <f>L17*(1-Assumptions!$B29)</f>
        <v>697940.5221</v>
      </c>
      <c r="M43" s="13">
        <f>M17*(1-Assumptions!$B29)</f>
        <v>775529.8085</v>
      </c>
    </row>
    <row r="44">
      <c r="A44" s="12" t="s">
        <v>45</v>
      </c>
      <c r="B44" s="13">
        <f>B18*(1-Assumptions!$B30)</f>
        <v>28980</v>
      </c>
      <c r="C44" s="13">
        <f>C18*(1-Assumptions!$B30)</f>
        <v>59036.40414</v>
      </c>
      <c r="D44" s="13">
        <f>D18*(1-Assumptions!$B30)</f>
        <v>90199.19808</v>
      </c>
      <c r="E44" s="13">
        <f>E18*(1-Assumptions!$B30)</f>
        <v>122499.11</v>
      </c>
      <c r="F44" s="13">
        <f>F18*(1-Assumptions!$B30)</f>
        <v>155967.6278</v>
      </c>
      <c r="G44" s="13">
        <f>G18*(1-Assumptions!$B30)</f>
        <v>190637.0167</v>
      </c>
      <c r="H44" s="13">
        <f>H18*(1-Assumptions!$B30)</f>
        <v>226540.3374</v>
      </c>
      <c r="I44" s="13">
        <f>I18*(1-Assumptions!$B30)</f>
        <v>263711.4643</v>
      </c>
      <c r="J44" s="13">
        <f>J18*(1-Assumptions!$B30)</f>
        <v>302185.1044</v>
      </c>
      <c r="K44" s="13">
        <f>K18*(1-Assumptions!$B30)</f>
        <v>341996.8168</v>
      </c>
      <c r="L44" s="13">
        <f>L18*(1-Assumptions!$B30)</f>
        <v>383183.0317</v>
      </c>
      <c r="M44" s="13">
        <f>M18*(1-Assumptions!$B30)</f>
        <v>425781.0713</v>
      </c>
    </row>
    <row r="45">
      <c r="A45" s="10" t="s">
        <v>83</v>
      </c>
      <c r="B45" s="13">
        <f t="shared" ref="B45:M45" si="2">SUM(B40:B44)</f>
        <v>233703</v>
      </c>
      <c r="C45" s="13">
        <f t="shared" si="2"/>
        <v>476086.4305</v>
      </c>
      <c r="D45" s="13">
        <f t="shared" si="2"/>
        <v>727392.1045</v>
      </c>
      <c r="E45" s="13">
        <f t="shared" si="2"/>
        <v>987867.8226</v>
      </c>
      <c r="F45" s="13">
        <f t="shared" si="2"/>
        <v>1257767.512</v>
      </c>
      <c r="G45" s="13">
        <f t="shared" si="2"/>
        <v>1537351.37</v>
      </c>
      <c r="H45" s="13">
        <f t="shared" si="2"/>
        <v>1826886.006</v>
      </c>
      <c r="I45" s="13">
        <f t="shared" si="2"/>
        <v>2126644.594</v>
      </c>
      <c r="J45" s="13">
        <f t="shared" si="2"/>
        <v>2436907.021</v>
      </c>
      <c r="K45" s="13">
        <f t="shared" si="2"/>
        <v>2757960.044</v>
      </c>
      <c r="L45" s="13">
        <f t="shared" si="2"/>
        <v>3090097.449</v>
      </c>
      <c r="M45" s="13">
        <f t="shared" si="2"/>
        <v>3433620.211</v>
      </c>
    </row>
    <row r="46">
      <c r="A46" s="10" t="s">
        <v>30</v>
      </c>
      <c r="B46" s="6"/>
      <c r="C46" s="6"/>
      <c r="D46" s="6"/>
      <c r="E46" s="6"/>
      <c r="F46" s="6"/>
      <c r="G46" s="6"/>
      <c r="H46" s="6"/>
      <c r="I46" s="6"/>
      <c r="J46" s="6"/>
      <c r="K46" s="6"/>
      <c r="L46" s="6"/>
      <c r="M46" s="6"/>
    </row>
    <row r="47">
      <c r="A47" s="12" t="s">
        <v>41</v>
      </c>
      <c r="B47" s="13">
        <f>B20*(1-Assumptions!$C26)</f>
        <v>100700</v>
      </c>
      <c r="C47" s="13">
        <f>C20*(1-Assumptions!$C26)</f>
        <v>207995.85</v>
      </c>
      <c r="D47" s="13">
        <f>D20*(1-Assumptions!$C26)</f>
        <v>322211.5711</v>
      </c>
      <c r="E47" s="13">
        <f>E20*(1-Assumptions!$C26)</f>
        <v>443685.3334</v>
      </c>
      <c r="F47" s="13">
        <f>F20*(1-Assumptions!$C26)</f>
        <v>572770.0351</v>
      </c>
      <c r="G47" s="13">
        <f>G20*(1-Assumptions!$C26)</f>
        <v>709833.9046</v>
      </c>
      <c r="H47" s="13">
        <f>H20*(1-Assumptions!$C26)</f>
        <v>855261.1258</v>
      </c>
      <c r="I47" s="13">
        <f>I20*(1-Assumptions!$C26)</f>
        <v>1009452.489</v>
      </c>
      <c r="J47" s="13">
        <f>J20*(1-Assumptions!$C26)</f>
        <v>1172826.065</v>
      </c>
      <c r="K47" s="13">
        <f>K20*(1-Assumptions!$C26)</f>
        <v>1345817.91</v>
      </c>
      <c r="L47" s="13">
        <f>L20*(1-Assumptions!$C26)</f>
        <v>1528882.791</v>
      </c>
      <c r="M47" s="13">
        <f>M20*(1-Assumptions!$C26)</f>
        <v>1722494.948</v>
      </c>
    </row>
    <row r="48">
      <c r="A48" s="12" t="s">
        <v>42</v>
      </c>
      <c r="B48" s="13">
        <f>B21*(1-Assumptions!$C27)</f>
        <v>64800</v>
      </c>
      <c r="C48" s="13">
        <f>C21*(1-Assumptions!$C27)</f>
        <v>133844.4</v>
      </c>
      <c r="D48" s="13">
        <f>D21*(1-Assumptions!$C27)</f>
        <v>207341.7062</v>
      </c>
      <c r="E48" s="13">
        <f>E21*(1-Assumptions!$C27)</f>
        <v>285509.5294</v>
      </c>
      <c r="F48" s="13">
        <f>F21*(1-Assumptions!$C27)</f>
        <v>368574.9581</v>
      </c>
      <c r="G48" s="13">
        <f>G21*(1-Assumptions!$C27)</f>
        <v>456774.9455</v>
      </c>
      <c r="H48" s="13">
        <f>H21*(1-Assumptions!$C27)</f>
        <v>550356.7125</v>
      </c>
      <c r="I48" s="13">
        <f>I21*(1-Assumptions!$C27)</f>
        <v>649578.1655</v>
      </c>
      <c r="J48" s="13">
        <f>J21*(1-Assumptions!$C27)</f>
        <v>754708.3318</v>
      </c>
      <c r="K48" s="13">
        <f>K21*(1-Assumptions!$C27)</f>
        <v>866027.8107</v>
      </c>
      <c r="L48" s="13">
        <f>L21*(1-Assumptions!$C27)</f>
        <v>983829.2436</v>
      </c>
      <c r="M48" s="13">
        <f>M21*(1-Assumptions!$C27)</f>
        <v>1108417.801</v>
      </c>
    </row>
    <row r="49">
      <c r="A49" s="12" t="s">
        <v>43</v>
      </c>
      <c r="B49" s="13">
        <f>B22*(1-Assumptions!$C28)</f>
        <v>0</v>
      </c>
      <c r="C49" s="13">
        <f>C22*(1-Assumptions!$C28)</f>
        <v>0</v>
      </c>
      <c r="D49" s="13">
        <f>D22*(1-Assumptions!$C28)</f>
        <v>0</v>
      </c>
      <c r="E49" s="13">
        <f>E22*(1-Assumptions!$C28)</f>
        <v>0</v>
      </c>
      <c r="F49" s="13">
        <f>F22*(1-Assumptions!$C28)</f>
        <v>0</v>
      </c>
      <c r="G49" s="13">
        <f>G22*(1-Assumptions!$C28)</f>
        <v>0</v>
      </c>
      <c r="H49" s="13">
        <f>H22*(1-Assumptions!$C28)</f>
        <v>0</v>
      </c>
      <c r="I49" s="13">
        <f>I22*(1-Assumptions!$C28)</f>
        <v>0</v>
      </c>
      <c r="J49" s="13">
        <f>J22*(1-Assumptions!$C28)</f>
        <v>0</v>
      </c>
      <c r="K49" s="13">
        <f>K22*(1-Assumptions!$C28)</f>
        <v>0</v>
      </c>
      <c r="L49" s="13">
        <f>L22*(1-Assumptions!$C28)</f>
        <v>0</v>
      </c>
      <c r="M49" s="13">
        <f>M22*(1-Assumptions!$C28)</f>
        <v>0</v>
      </c>
    </row>
    <row r="50">
      <c r="A50" s="12" t="s">
        <v>44</v>
      </c>
      <c r="B50" s="13">
        <f>B23*(1-Assumptions!$C29)</f>
        <v>75000</v>
      </c>
      <c r="C50" s="13">
        <f>C23*(1-Assumptions!$C29)</f>
        <v>154912.5</v>
      </c>
      <c r="D50" s="13">
        <f>D23*(1-Assumptions!$C29)</f>
        <v>239978.8266</v>
      </c>
      <c r="E50" s="13">
        <f>E23*(1-Assumptions!$C29)</f>
        <v>330450.8442</v>
      </c>
      <c r="F50" s="13">
        <f>F23*(1-Assumptions!$C29)</f>
        <v>426591.3867</v>
      </c>
      <c r="G50" s="13">
        <f>G23*(1-Assumptions!$C29)</f>
        <v>528674.7055</v>
      </c>
      <c r="H50" s="13">
        <f>H23*(1-Assumptions!$C29)</f>
        <v>636986.9358</v>
      </c>
      <c r="I50" s="13">
        <f>I23*(1-Assumptions!$C29)</f>
        <v>751826.5805</v>
      </c>
      <c r="J50" s="13">
        <f>J23*(1-Assumptions!$C29)</f>
        <v>873505.0136</v>
      </c>
      <c r="K50" s="13">
        <f>K23*(1-Assumptions!$C29)</f>
        <v>1002347.003</v>
      </c>
      <c r="L50" s="13">
        <f>L23*(1-Assumptions!$C29)</f>
        <v>1138691.254</v>
      </c>
      <c r="M50" s="13">
        <f>M23*(1-Assumptions!$C29)</f>
        <v>1282890.974</v>
      </c>
    </row>
    <row r="51">
      <c r="A51" s="12" t="s">
        <v>45</v>
      </c>
      <c r="B51" s="13">
        <f>B24*(1-Assumptions!$C30)</f>
        <v>16250</v>
      </c>
      <c r="C51" s="13">
        <f>C24*(1-Assumptions!$C30)</f>
        <v>33564.375</v>
      </c>
      <c r="D51" s="13">
        <f>D24*(1-Assumptions!$C30)</f>
        <v>51995.41242</v>
      </c>
      <c r="E51" s="13">
        <f>E24*(1-Assumptions!$C30)</f>
        <v>71597.6829</v>
      </c>
      <c r="F51" s="13">
        <f>F24*(1-Assumptions!$C30)</f>
        <v>92428.13378</v>
      </c>
      <c r="G51" s="13">
        <f>G24*(1-Assumptions!$C30)</f>
        <v>114546.1862</v>
      </c>
      <c r="H51" s="13">
        <f>H24*(1-Assumptions!$C30)</f>
        <v>138013.8361</v>
      </c>
      <c r="I51" s="13">
        <f>I24*(1-Assumptions!$C30)</f>
        <v>162895.7591</v>
      </c>
      <c r="J51" s="13">
        <f>J24*(1-Assumptions!$C30)</f>
        <v>189259.4196</v>
      </c>
      <c r="K51" s="13">
        <f>K24*(1-Assumptions!$C30)</f>
        <v>217175.184</v>
      </c>
      <c r="L51" s="13">
        <f>L24*(1-Assumptions!$C30)</f>
        <v>246716.4384</v>
      </c>
      <c r="M51" s="13">
        <f>M24*(1-Assumptions!$C30)</f>
        <v>277959.711</v>
      </c>
    </row>
    <row r="52">
      <c r="A52" s="10" t="s">
        <v>83</v>
      </c>
      <c r="B52" s="13">
        <f t="shared" ref="B52:M52" si="3">SUM(B47:B51)</f>
        <v>256750</v>
      </c>
      <c r="C52" s="13">
        <f t="shared" si="3"/>
        <v>530317.125</v>
      </c>
      <c r="D52" s="13">
        <f t="shared" si="3"/>
        <v>821527.5163</v>
      </c>
      <c r="E52" s="13">
        <f t="shared" si="3"/>
        <v>1131243.39</v>
      </c>
      <c r="F52" s="13">
        <f t="shared" si="3"/>
        <v>1460364.514</v>
      </c>
      <c r="G52" s="13">
        <f t="shared" si="3"/>
        <v>1809829.742</v>
      </c>
      <c r="H52" s="13">
        <f t="shared" si="3"/>
        <v>2180618.61</v>
      </c>
      <c r="I52" s="13">
        <f t="shared" si="3"/>
        <v>2573752.994</v>
      </c>
      <c r="J52" s="13">
        <f t="shared" si="3"/>
        <v>2990298.83</v>
      </c>
      <c r="K52" s="13">
        <f t="shared" si="3"/>
        <v>3431367.907</v>
      </c>
      <c r="L52" s="13">
        <f t="shared" si="3"/>
        <v>3898119.727</v>
      </c>
      <c r="M52" s="13">
        <f t="shared" si="3"/>
        <v>4391763.434</v>
      </c>
    </row>
    <row r="53">
      <c r="A53" s="10" t="s">
        <v>31</v>
      </c>
      <c r="B53" s="6"/>
      <c r="C53" s="6"/>
      <c r="D53" s="6"/>
      <c r="E53" s="6"/>
      <c r="F53" s="6"/>
      <c r="G53" s="6"/>
      <c r="H53" s="6"/>
      <c r="I53" s="6"/>
      <c r="J53" s="6"/>
      <c r="K53" s="6"/>
      <c r="L53" s="6"/>
      <c r="M53" s="6"/>
    </row>
    <row r="54">
      <c r="A54" s="12" t="s">
        <v>41</v>
      </c>
      <c r="B54" s="13">
        <f>B26*(1-Assumptions!$D26)</f>
        <v>39897</v>
      </c>
      <c r="C54" s="13">
        <f>C26*(1-Assumptions!$D26)</f>
        <v>81800.8191</v>
      </c>
      <c r="D54" s="13">
        <f>D26*(1-Assumptions!$D26)</f>
        <v>125787.1646</v>
      </c>
      <c r="E54" s="13">
        <f>E26*(1-Assumptions!$D26)</f>
        <v>171934.2823</v>
      </c>
      <c r="F54" s="13">
        <f>F26*(1-Assumptions!$D26)</f>
        <v>220323.0369</v>
      </c>
      <c r="G54" s="13">
        <f>G26*(1-Assumptions!$D26)</f>
        <v>271036.9935</v>
      </c>
      <c r="H54" s="13">
        <f>H26*(1-Assumptions!$D26)</f>
        <v>324162.5029</v>
      </c>
      <c r="I54" s="13">
        <f>I26*(1-Assumptions!$D26)</f>
        <v>379788.7884</v>
      </c>
      <c r="J54" s="13">
        <f>J26*(1-Assumptions!$D26)</f>
        <v>438008.036</v>
      </c>
      <c r="K54" s="13">
        <f>K26*(1-Assumptions!$D26)</f>
        <v>498915.4868</v>
      </c>
      <c r="L54" s="13">
        <f>L26*(1-Assumptions!$D26)</f>
        <v>562609.5324</v>
      </c>
      <c r="M54" s="13">
        <f>M26*(1-Assumptions!$D26)</f>
        <v>629191.8132</v>
      </c>
    </row>
    <row r="55">
      <c r="A55" s="12" t="s">
        <v>42</v>
      </c>
      <c r="B55" s="13">
        <f>B27*(1-Assumptions!$D27)</f>
        <v>28411.5</v>
      </c>
      <c r="C55" s="13">
        <f>C27*(1-Assumptions!$D27)</f>
        <v>58252.09845</v>
      </c>
      <c r="D55" s="13">
        <f>D27*(1-Assumptions!$D27)</f>
        <v>89575.70809</v>
      </c>
      <c r="E55" s="13">
        <f>E27*(1-Assumptions!$D27)</f>
        <v>122438.0495</v>
      </c>
      <c r="F55" s="13">
        <f>F27*(1-Assumptions!$D27)</f>
        <v>156896.7081</v>
      </c>
      <c r="G55" s="13">
        <f>G27*(1-Assumptions!$D27)</f>
        <v>193011.1924</v>
      </c>
      <c r="H55" s="13">
        <f>H27*(1-Assumptions!$D27)</f>
        <v>230842.9945</v>
      </c>
      <c r="I55" s="13">
        <f>I27*(1-Assumptions!$D27)</f>
        <v>270455.6523</v>
      </c>
      <c r="J55" s="13">
        <f>J27*(1-Assumptions!$D27)</f>
        <v>311914.8135</v>
      </c>
      <c r="K55" s="13">
        <f>K27*(1-Assumptions!$D27)</f>
        <v>355288.3012</v>
      </c>
      <c r="L55" s="13">
        <f>L27*(1-Assumptions!$D27)</f>
        <v>400646.1822</v>
      </c>
      <c r="M55" s="13">
        <f>M27*(1-Assumptions!$D27)</f>
        <v>448060.8367</v>
      </c>
    </row>
    <row r="56">
      <c r="A56" s="12" t="s">
        <v>43</v>
      </c>
      <c r="B56" s="13">
        <f>B28*(1-Assumptions!$D28)</f>
        <v>27081.6</v>
      </c>
      <c r="C56" s="13">
        <f>C28*(1-Assumptions!$D28)</f>
        <v>55525.40448</v>
      </c>
      <c r="D56" s="13">
        <f>D28*(1-Assumptions!$D28)</f>
        <v>85382.8026</v>
      </c>
      <c r="E56" s="13">
        <f>E28*(1-Assumptions!$D28)</f>
        <v>116706.9068</v>
      </c>
      <c r="F56" s="13">
        <f>F28*(1-Assumptions!$D28)</f>
        <v>149552.6069</v>
      </c>
      <c r="G56" s="13">
        <f>G28*(1-Assumptions!$D28)</f>
        <v>183976.6259</v>
      </c>
      <c r="H56" s="13">
        <f>H28*(1-Assumptions!$D28)</f>
        <v>220037.5777</v>
      </c>
      <c r="I56" s="13">
        <f>I28*(1-Assumptions!$D28)</f>
        <v>257796.0261</v>
      </c>
      <c r="J56" s="13">
        <f>J28*(1-Assumptions!$D28)</f>
        <v>297314.5456</v>
      </c>
      <c r="K56" s="13">
        <f>K28*(1-Assumptions!$D28)</f>
        <v>338657.785</v>
      </c>
      <c r="L56" s="13">
        <f>L28*(1-Assumptions!$D28)</f>
        <v>381892.5311</v>
      </c>
      <c r="M56" s="13">
        <f>M28*(1-Assumptions!$D28)</f>
        <v>427087.7763</v>
      </c>
    </row>
    <row r="57">
      <c r="A57" s="12" t="s">
        <v>44</v>
      </c>
      <c r="B57" s="13">
        <f>B29*(1-Assumptions!$D29)</f>
        <v>28411.5</v>
      </c>
      <c r="C57" s="13">
        <f>C29*(1-Assumptions!$D29)</f>
        <v>58252.09845</v>
      </c>
      <c r="D57" s="13">
        <f>D29*(1-Assumptions!$D29)</f>
        <v>89575.70809</v>
      </c>
      <c r="E57" s="13">
        <f>E29*(1-Assumptions!$D29)</f>
        <v>122438.0495</v>
      </c>
      <c r="F57" s="13">
        <f>F29*(1-Assumptions!$D29)</f>
        <v>156896.7081</v>
      </c>
      <c r="G57" s="13">
        <f>G29*(1-Assumptions!$D29)</f>
        <v>193011.1924</v>
      </c>
      <c r="H57" s="13">
        <f>H29*(1-Assumptions!$D29)</f>
        <v>230842.9945</v>
      </c>
      <c r="I57" s="13">
        <f>I29*(1-Assumptions!$D29)</f>
        <v>270455.6523</v>
      </c>
      <c r="J57" s="13">
        <f>J29*(1-Assumptions!$D29)</f>
        <v>311914.8135</v>
      </c>
      <c r="K57" s="13">
        <f>K29*(1-Assumptions!$D29)</f>
        <v>355288.3012</v>
      </c>
      <c r="L57" s="13">
        <f>L29*(1-Assumptions!$D29)</f>
        <v>400646.1822</v>
      </c>
      <c r="M57" s="13">
        <f>M29*(1-Assumptions!$D29)</f>
        <v>448060.8367</v>
      </c>
    </row>
    <row r="58">
      <c r="A58" s="12" t="s">
        <v>45</v>
      </c>
      <c r="B58" s="13">
        <f>B30*(1-Assumptions!$D30)</f>
        <v>0</v>
      </c>
      <c r="C58" s="13">
        <f>C30*(1-Assumptions!$D30)</f>
        <v>0</v>
      </c>
      <c r="D58" s="13">
        <f>D30*(1-Assumptions!$D30)</f>
        <v>0</v>
      </c>
      <c r="E58" s="13">
        <f>E30*(1-Assumptions!$D30)</f>
        <v>0</v>
      </c>
      <c r="F58" s="13">
        <f>F30*(1-Assumptions!$D30)</f>
        <v>0</v>
      </c>
      <c r="G58" s="13">
        <f>G30*(1-Assumptions!$D30)</f>
        <v>0</v>
      </c>
      <c r="H58" s="13">
        <f>H30*(1-Assumptions!$D30)</f>
        <v>0</v>
      </c>
      <c r="I58" s="13">
        <f>I30*(1-Assumptions!$D30)</f>
        <v>0</v>
      </c>
      <c r="J58" s="13">
        <f>J30*(1-Assumptions!$D30)</f>
        <v>0</v>
      </c>
      <c r="K58" s="13">
        <f>K30*(1-Assumptions!$D30)</f>
        <v>0</v>
      </c>
      <c r="L58" s="13">
        <f>L30*(1-Assumptions!$D30)</f>
        <v>0</v>
      </c>
      <c r="M58" s="13">
        <f>M30*(1-Assumptions!$D30)</f>
        <v>0</v>
      </c>
    </row>
    <row r="59">
      <c r="A59" s="10" t="s">
        <v>83</v>
      </c>
      <c r="B59" s="13">
        <f t="shared" ref="B59:M59" si="4">SUM(B54:B58)</f>
        <v>123801.6</v>
      </c>
      <c r="C59" s="13">
        <f t="shared" si="4"/>
        <v>253830.4205</v>
      </c>
      <c r="D59" s="13">
        <f t="shared" si="4"/>
        <v>390321.3833</v>
      </c>
      <c r="E59" s="13">
        <f t="shared" si="4"/>
        <v>533517.2882</v>
      </c>
      <c r="F59" s="13">
        <f t="shared" si="4"/>
        <v>683669.06</v>
      </c>
      <c r="G59" s="13">
        <f t="shared" si="4"/>
        <v>841036.0042</v>
      </c>
      <c r="H59" s="13">
        <f t="shared" si="4"/>
        <v>1005886.07</v>
      </c>
      <c r="I59" s="13">
        <f t="shared" si="4"/>
        <v>1178496.119</v>
      </c>
      <c r="J59" s="13">
        <f t="shared" si="4"/>
        <v>1359152.209</v>
      </c>
      <c r="K59" s="13">
        <f t="shared" si="4"/>
        <v>1548149.874</v>
      </c>
      <c r="L59" s="13">
        <f t="shared" si="4"/>
        <v>1745794.428</v>
      </c>
      <c r="M59" s="13">
        <f t="shared" si="4"/>
        <v>1952401.263</v>
      </c>
    </row>
    <row r="60">
      <c r="A60" s="10" t="s">
        <v>32</v>
      </c>
      <c r="B60" s="6"/>
      <c r="C60" s="6"/>
      <c r="D60" s="6"/>
      <c r="E60" s="6"/>
      <c r="F60" s="6"/>
      <c r="G60" s="6"/>
      <c r="H60" s="6"/>
      <c r="I60" s="6"/>
      <c r="J60" s="6"/>
      <c r="K60" s="6"/>
      <c r="L60" s="6"/>
      <c r="M60" s="6"/>
    </row>
    <row r="61">
      <c r="A61" s="12" t="s">
        <v>41</v>
      </c>
      <c r="B61" s="13">
        <f>B32*(1-Assumptions!$E26)</f>
        <v>17851.68</v>
      </c>
      <c r="C61" s="13">
        <f>C32*(1-Assumptions!$E26)</f>
        <v>36800.59566</v>
      </c>
      <c r="D61" s="13">
        <f>D32*(1-Assumptions!$E26)</f>
        <v>56897.32735</v>
      </c>
      <c r="E61" s="13">
        <f>E32*(1-Assumptions!$E26)</f>
        <v>78194.52802</v>
      </c>
      <c r="F61" s="13">
        <f>F32*(1-Assumptions!$E26)</f>
        <v>100747.0028</v>
      </c>
      <c r="G61" s="13">
        <f>G32*(1-Assumptions!$E26)</f>
        <v>124611.7916</v>
      </c>
      <c r="H61" s="13">
        <f>H32*(1-Assumptions!$E26)</f>
        <v>149848.2548</v>
      </c>
      <c r="I61" s="13">
        <f>I32*(1-Assumptions!$E26)</f>
        <v>176518.1615</v>
      </c>
      <c r="J61" s="13">
        <f>J32*(1-Assumptions!$E26)</f>
        <v>204685.7824</v>
      </c>
      <c r="K61" s="13">
        <f>K32*(1-Assumptions!$E26)</f>
        <v>234417.9843</v>
      </c>
      <c r="L61" s="13">
        <f>L32*(1-Assumptions!$E26)</f>
        <v>265784.3295</v>
      </c>
      <c r="M61" s="13">
        <f>M32*(1-Assumptions!$E26)</f>
        <v>298857.1784</v>
      </c>
    </row>
    <row r="62">
      <c r="A62" s="12" t="s">
        <v>42</v>
      </c>
      <c r="B62" s="13">
        <f>B33*(1-Assumptions!$E27)</f>
        <v>14490</v>
      </c>
      <c r="C62" s="13">
        <f>C33*(1-Assumptions!$E27)</f>
        <v>29870.61336</v>
      </c>
      <c r="D62" s="13">
        <f>D33*(1-Assumptions!$E27)</f>
        <v>46182.89557</v>
      </c>
      <c r="E62" s="13">
        <f>E33*(1-Assumptions!$E27)</f>
        <v>63469.58443</v>
      </c>
      <c r="F62" s="13">
        <f>F33*(1-Assumptions!$E27)</f>
        <v>81775.16462</v>
      </c>
      <c r="G62" s="13">
        <f>G33*(1-Assumptions!$E27)</f>
        <v>101145.9348</v>
      </c>
      <c r="H62" s="13">
        <f>H33*(1-Assumptions!$E27)</f>
        <v>121630.0769</v>
      </c>
      <c r="I62" s="13">
        <f>I33*(1-Assumptions!$E27)</f>
        <v>143277.7285</v>
      </c>
      <c r="J62" s="13">
        <f>J33*(1-Assumptions!$E27)</f>
        <v>166141.0571</v>
      </c>
      <c r="K62" s="13">
        <f>K33*(1-Assumptions!$E27)</f>
        <v>190274.3379</v>
      </c>
      <c r="L62" s="13">
        <f>L33*(1-Assumptions!$E27)</f>
        <v>215734.0337</v>
      </c>
      <c r="M62" s="13">
        <f>M33*(1-Assumptions!$E27)</f>
        <v>242578.8786</v>
      </c>
    </row>
    <row r="63">
      <c r="A63" s="12" t="s">
        <v>43</v>
      </c>
      <c r="B63" s="13">
        <f>B34*(1-Assumptions!$E28)</f>
        <v>21329.28</v>
      </c>
      <c r="C63" s="13">
        <f>C34*(1-Assumptions!$E28)</f>
        <v>43969.54287</v>
      </c>
      <c r="D63" s="13">
        <f>D34*(1-Assumptions!$E28)</f>
        <v>67981.22229</v>
      </c>
      <c r="E63" s="13">
        <f>E34*(1-Assumptions!$E28)</f>
        <v>93427.22828</v>
      </c>
      <c r="F63" s="13">
        <f>F34*(1-Assumptions!$E28)</f>
        <v>120373.0423</v>
      </c>
      <c r="G63" s="13">
        <f>G34*(1-Assumptions!$E28)</f>
        <v>148886.816</v>
      </c>
      <c r="H63" s="13">
        <f>H34*(1-Assumptions!$E28)</f>
        <v>179039.4732</v>
      </c>
      <c r="I63" s="13">
        <f>I34*(1-Assumptions!$E28)</f>
        <v>210904.8164</v>
      </c>
      <c r="J63" s="13">
        <f>J34*(1-Assumptions!$E28)</f>
        <v>244559.6361</v>
      </c>
      <c r="K63" s="13">
        <f>K34*(1-Assumptions!$E28)</f>
        <v>280083.8253</v>
      </c>
      <c r="L63" s="13">
        <f>L34*(1-Assumptions!$E28)</f>
        <v>317560.4976</v>
      </c>
      <c r="M63" s="13">
        <f>M34*(1-Assumptions!$E28)</f>
        <v>357076.1093</v>
      </c>
    </row>
    <row r="64">
      <c r="A64" s="12" t="s">
        <v>44</v>
      </c>
      <c r="B64" s="13">
        <f>B35*(1-Assumptions!$E29)</f>
        <v>16301.25</v>
      </c>
      <c r="C64" s="13">
        <f>C35*(1-Assumptions!$E29)</f>
        <v>33604.44003</v>
      </c>
      <c r="D64" s="13">
        <f>D35*(1-Assumptions!$E29)</f>
        <v>51955.75752</v>
      </c>
      <c r="E64" s="13">
        <f>E35*(1-Assumptions!$E29)</f>
        <v>71403.28248</v>
      </c>
      <c r="F64" s="13">
        <f>F35*(1-Assumptions!$E29)</f>
        <v>91997.0602</v>
      </c>
      <c r="G64" s="13">
        <f>G35*(1-Assumptions!$E29)</f>
        <v>113789.1766</v>
      </c>
      <c r="H64" s="13">
        <f>H35*(1-Assumptions!$E29)</f>
        <v>136833.8365</v>
      </c>
      <c r="I64" s="13">
        <f>I35*(1-Assumptions!$E29)</f>
        <v>161187.4446</v>
      </c>
      <c r="J64" s="13">
        <f>J35*(1-Assumptions!$E29)</f>
        <v>186908.6893</v>
      </c>
      <c r="K64" s="13">
        <f>K35*(1-Assumptions!$E29)</f>
        <v>214058.6301</v>
      </c>
      <c r="L64" s="13">
        <f>L35*(1-Assumptions!$E29)</f>
        <v>242700.7879</v>
      </c>
      <c r="M64" s="13">
        <f>M35*(1-Assumptions!$E29)</f>
        <v>272901.2384</v>
      </c>
    </row>
    <row r="65">
      <c r="A65" s="12" t="s">
        <v>45</v>
      </c>
      <c r="B65" s="13">
        <f>B36*(1-Assumptions!$E30)</f>
        <v>10143</v>
      </c>
      <c r="C65" s="13">
        <f>C36*(1-Assumptions!$E30)</f>
        <v>20909.42935</v>
      </c>
      <c r="D65" s="13">
        <f>D36*(1-Assumptions!$E30)</f>
        <v>32328.0269</v>
      </c>
      <c r="E65" s="13">
        <f>E36*(1-Assumptions!$E30)</f>
        <v>44428.7091</v>
      </c>
      <c r="F65" s="13">
        <f>F36*(1-Assumptions!$E30)</f>
        <v>57242.61524</v>
      </c>
      <c r="G65" s="13">
        <f>G36*(1-Assumptions!$E30)</f>
        <v>70802.15434</v>
      </c>
      <c r="H65" s="13">
        <f>H36*(1-Assumptions!$E30)</f>
        <v>85141.05384</v>
      </c>
      <c r="I65" s="13">
        <f>I36*(1-Assumptions!$E30)</f>
        <v>100294.41</v>
      </c>
      <c r="J65" s="13">
        <f>J36*(1-Assumptions!$E30)</f>
        <v>116298.74</v>
      </c>
      <c r="K65" s="13">
        <f>K36*(1-Assumptions!$E30)</f>
        <v>133192.0365</v>
      </c>
      <c r="L65" s="13">
        <f>L36*(1-Assumptions!$E30)</f>
        <v>151013.8236</v>
      </c>
      <c r="M65" s="13">
        <f>M36*(1-Assumptions!$E30)</f>
        <v>169805.215</v>
      </c>
    </row>
    <row r="66">
      <c r="A66" s="10" t="s">
        <v>83</v>
      </c>
      <c r="B66" s="13">
        <f t="shared" ref="B66:M66" si="5">SUM(B61:B65)</f>
        <v>80115.21</v>
      </c>
      <c r="C66" s="13">
        <f t="shared" si="5"/>
        <v>165154.6213</v>
      </c>
      <c r="D66" s="13">
        <f t="shared" si="5"/>
        <v>255345.2296</v>
      </c>
      <c r="E66" s="13">
        <f t="shared" si="5"/>
        <v>350923.3323</v>
      </c>
      <c r="F66" s="13">
        <f t="shared" si="5"/>
        <v>452134.8852</v>
      </c>
      <c r="G66" s="13">
        <f t="shared" si="5"/>
        <v>559235.8734</v>
      </c>
      <c r="H66" s="13">
        <f t="shared" si="5"/>
        <v>672492.6953</v>
      </c>
      <c r="I66" s="13">
        <f t="shared" si="5"/>
        <v>792182.5609</v>
      </c>
      <c r="J66" s="13">
        <f t="shared" si="5"/>
        <v>918593.9048</v>
      </c>
      <c r="K66" s="13">
        <f t="shared" si="5"/>
        <v>1052026.814</v>
      </c>
      <c r="L66" s="13">
        <f t="shared" si="5"/>
        <v>1192793.472</v>
      </c>
      <c r="M66" s="13">
        <f t="shared" si="5"/>
        <v>1341218.62</v>
      </c>
    </row>
    <row r="67">
      <c r="A67" s="6"/>
      <c r="B67" s="6"/>
      <c r="C67" s="6"/>
      <c r="D67" s="6"/>
      <c r="E67" s="6"/>
      <c r="F67" s="6"/>
      <c r="G67" s="6"/>
      <c r="H67" s="6"/>
      <c r="I67" s="6"/>
      <c r="J67" s="6"/>
      <c r="K67" s="6"/>
      <c r="L67" s="6"/>
      <c r="M67" s="6"/>
    </row>
    <row r="68">
      <c r="A68" s="10" t="s">
        <v>84</v>
      </c>
      <c r="B68" s="13">
        <f t="shared" ref="B68:M68" si="6">B45+B52+B59+B66</f>
        <v>694369.81</v>
      </c>
      <c r="C68" s="13">
        <f t="shared" si="6"/>
        <v>1425388.597</v>
      </c>
      <c r="D68" s="13">
        <f t="shared" si="6"/>
        <v>2194586.234</v>
      </c>
      <c r="E68" s="13">
        <f t="shared" si="6"/>
        <v>3003551.833</v>
      </c>
      <c r="F68" s="13">
        <f t="shared" si="6"/>
        <v>3853935.971</v>
      </c>
      <c r="G68" s="13">
        <f t="shared" si="6"/>
        <v>4747452.989</v>
      </c>
      <c r="H68" s="13">
        <f t="shared" si="6"/>
        <v>5685883.381</v>
      </c>
      <c r="I68" s="13">
        <f t="shared" si="6"/>
        <v>6671076.268</v>
      </c>
      <c r="J68" s="13">
        <f t="shared" si="6"/>
        <v>7704951.964</v>
      </c>
      <c r="K68" s="13">
        <f t="shared" si="6"/>
        <v>8789504.639</v>
      </c>
      <c r="L68" s="13">
        <f t="shared" si="6"/>
        <v>9926805.076</v>
      </c>
      <c r="M68" s="13">
        <f t="shared" si="6"/>
        <v>11119003.53</v>
      </c>
    </row>
    <row r="69">
      <c r="A69" s="6"/>
      <c r="B69" s="6"/>
      <c r="C69" s="6"/>
      <c r="D69" s="6"/>
      <c r="E69" s="6"/>
      <c r="F69" s="6"/>
      <c r="G69" s="6"/>
      <c r="H69" s="6"/>
      <c r="I69" s="6"/>
      <c r="J69" s="6"/>
      <c r="K69" s="6"/>
      <c r="L69" s="6"/>
      <c r="M69" s="6"/>
    </row>
    <row r="70">
      <c r="A70" s="10" t="s">
        <v>85</v>
      </c>
      <c r="B70" s="6"/>
      <c r="C70" s="6"/>
      <c r="D70" s="6"/>
      <c r="E70" s="6"/>
      <c r="F70" s="6"/>
      <c r="G70" s="6"/>
      <c r="H70" s="6"/>
      <c r="I70" s="6"/>
      <c r="J70" s="6"/>
      <c r="K70" s="6"/>
      <c r="L70" s="6"/>
      <c r="M70" s="6"/>
    </row>
    <row r="71">
      <c r="A71" s="12" t="s">
        <v>51</v>
      </c>
      <c r="B71" s="14">
        <f>B$3*Assumptions!$B33*Assumptions!$B38</f>
        <v>46000</v>
      </c>
      <c r="C71" s="14">
        <f>C$3*Assumptions!$B33*Assumptions!$B38</f>
        <v>92000</v>
      </c>
      <c r="D71" s="14">
        <f>D$3*Assumptions!$B33*Assumptions!$B38</f>
        <v>138000</v>
      </c>
      <c r="E71" s="14">
        <f>E$3*Assumptions!$B33*Assumptions!$B38</f>
        <v>184000</v>
      </c>
      <c r="F71" s="14">
        <f>F$3*Assumptions!$B33*Assumptions!$B38</f>
        <v>230000</v>
      </c>
      <c r="G71" s="14">
        <f>G$3*Assumptions!$B33*Assumptions!$B38</f>
        <v>276000</v>
      </c>
      <c r="H71" s="14">
        <f>H$3*Assumptions!$B33*Assumptions!$B38</f>
        <v>322000</v>
      </c>
      <c r="I71" s="14">
        <f>I$3*Assumptions!$B33*Assumptions!$B38</f>
        <v>368000</v>
      </c>
      <c r="J71" s="14">
        <f>J$3*Assumptions!$B33*Assumptions!$B38</f>
        <v>414000</v>
      </c>
      <c r="K71" s="14">
        <f>K$3*Assumptions!$B33*Assumptions!$B38</f>
        <v>460000</v>
      </c>
      <c r="L71" s="14">
        <f>L$3*Assumptions!$B33*Assumptions!$B38</f>
        <v>506000</v>
      </c>
      <c r="M71" s="14">
        <f>M$3*Assumptions!$B33*Assumptions!$B38</f>
        <v>552000</v>
      </c>
    </row>
    <row r="72">
      <c r="A72" s="12" t="s">
        <v>52</v>
      </c>
      <c r="B72" s="14">
        <f>B$3*Assumptions!$B34*Assumptions!$B39</f>
        <v>42000</v>
      </c>
      <c r="C72" s="14">
        <f>C$3*Assumptions!$B34*Assumptions!$B39</f>
        <v>84000</v>
      </c>
      <c r="D72" s="14">
        <f>D$3*Assumptions!$B34*Assumptions!$B39</f>
        <v>126000</v>
      </c>
      <c r="E72" s="14">
        <f>E$3*Assumptions!$B34*Assumptions!$B39</f>
        <v>168000</v>
      </c>
      <c r="F72" s="14">
        <f>F$3*Assumptions!$B34*Assumptions!$B39</f>
        <v>210000</v>
      </c>
      <c r="G72" s="14">
        <f>G$3*Assumptions!$B34*Assumptions!$B39</f>
        <v>252000</v>
      </c>
      <c r="H72" s="14">
        <f>H$3*Assumptions!$B34*Assumptions!$B39</f>
        <v>294000</v>
      </c>
      <c r="I72" s="14">
        <f>I$3*Assumptions!$B34*Assumptions!$B39</f>
        <v>336000</v>
      </c>
      <c r="J72" s="14">
        <f>J$3*Assumptions!$B34*Assumptions!$B39</f>
        <v>378000</v>
      </c>
      <c r="K72" s="14">
        <f>K$3*Assumptions!$B34*Assumptions!$B39</f>
        <v>420000</v>
      </c>
      <c r="L72" s="14">
        <f>L$3*Assumptions!$B34*Assumptions!$B39</f>
        <v>462000</v>
      </c>
      <c r="M72" s="14">
        <f>M$3*Assumptions!$B34*Assumptions!$B39</f>
        <v>504000</v>
      </c>
    </row>
    <row r="73">
      <c r="A73" s="12" t="s">
        <v>53</v>
      </c>
      <c r="B73" s="14">
        <f>B$3*Assumptions!$B35*Assumptions!$B40</f>
        <v>11000</v>
      </c>
      <c r="C73" s="14">
        <f>C$3*Assumptions!$B35*Assumptions!$B40</f>
        <v>22000</v>
      </c>
      <c r="D73" s="14">
        <f>D$3*Assumptions!$B35*Assumptions!$B40</f>
        <v>33000</v>
      </c>
      <c r="E73" s="14">
        <f>E$3*Assumptions!$B35*Assumptions!$B40</f>
        <v>44000</v>
      </c>
      <c r="F73" s="14">
        <f>F$3*Assumptions!$B35*Assumptions!$B40</f>
        <v>55000</v>
      </c>
      <c r="G73" s="14">
        <f>G$3*Assumptions!$B35*Assumptions!$B40</f>
        <v>66000</v>
      </c>
      <c r="H73" s="14">
        <f>H$3*Assumptions!$B35*Assumptions!$B40</f>
        <v>77000</v>
      </c>
      <c r="I73" s="14">
        <f>I$3*Assumptions!$B35*Assumptions!$B40</f>
        <v>88000</v>
      </c>
      <c r="J73" s="14">
        <f>J$3*Assumptions!$B35*Assumptions!$B40</f>
        <v>99000</v>
      </c>
      <c r="K73" s="14">
        <f>K$3*Assumptions!$B35*Assumptions!$B40</f>
        <v>110000</v>
      </c>
      <c r="L73" s="14">
        <f>L$3*Assumptions!$B35*Assumptions!$B40</f>
        <v>121000</v>
      </c>
      <c r="M73" s="14">
        <f>M$3*Assumptions!$B35*Assumptions!$B40</f>
        <v>132000</v>
      </c>
    </row>
    <row r="74">
      <c r="A74" s="10" t="s">
        <v>86</v>
      </c>
      <c r="B74" s="14">
        <f t="shared" ref="B74:M74" si="7">SUM(B71:B73)</f>
        <v>99000</v>
      </c>
      <c r="C74" s="14">
        <f t="shared" si="7"/>
        <v>198000</v>
      </c>
      <c r="D74" s="14">
        <f t="shared" si="7"/>
        <v>297000</v>
      </c>
      <c r="E74" s="14">
        <f t="shared" si="7"/>
        <v>396000</v>
      </c>
      <c r="F74" s="14">
        <f t="shared" si="7"/>
        <v>495000</v>
      </c>
      <c r="G74" s="14">
        <f t="shared" si="7"/>
        <v>594000</v>
      </c>
      <c r="H74" s="14">
        <f t="shared" si="7"/>
        <v>693000</v>
      </c>
      <c r="I74" s="14">
        <f t="shared" si="7"/>
        <v>792000</v>
      </c>
      <c r="J74" s="14">
        <f t="shared" si="7"/>
        <v>891000</v>
      </c>
      <c r="K74" s="14">
        <f t="shared" si="7"/>
        <v>990000</v>
      </c>
      <c r="L74" s="14">
        <f t="shared" si="7"/>
        <v>1089000</v>
      </c>
      <c r="M74" s="14">
        <f t="shared" si="7"/>
        <v>1188000</v>
      </c>
    </row>
    <row r="75">
      <c r="A75" s="6"/>
      <c r="B75" s="6"/>
      <c r="C75" s="6"/>
      <c r="D75" s="6"/>
      <c r="E75" s="6"/>
      <c r="F75" s="6"/>
      <c r="G75" s="6"/>
      <c r="H75" s="6"/>
      <c r="I75" s="6"/>
      <c r="J75" s="6"/>
      <c r="K75" s="6"/>
      <c r="L75" s="6"/>
      <c r="M75" s="6"/>
    </row>
    <row r="76">
      <c r="A76" s="10" t="s">
        <v>55</v>
      </c>
      <c r="B76" s="6"/>
      <c r="C76" s="6"/>
      <c r="D76" s="6"/>
      <c r="E76" s="6"/>
      <c r="F76" s="6"/>
      <c r="G76" s="6"/>
      <c r="H76" s="6"/>
      <c r="I76" s="6"/>
      <c r="J76" s="6"/>
      <c r="K76" s="6"/>
      <c r="L76" s="6"/>
      <c r="M76" s="6"/>
    </row>
    <row r="77">
      <c r="A77" s="6" t="s">
        <v>56</v>
      </c>
      <c r="B77" s="14">
        <f>B$3*Assumptions!$B43</f>
        <v>57000</v>
      </c>
      <c r="C77" s="14">
        <f>C$3*Assumptions!$B43</f>
        <v>114000</v>
      </c>
      <c r="D77" s="14">
        <f>D$3*Assumptions!$B43</f>
        <v>171000</v>
      </c>
      <c r="E77" s="14">
        <f>E$3*Assumptions!$B43</f>
        <v>228000</v>
      </c>
      <c r="F77" s="14">
        <f>F$3*Assumptions!$B43</f>
        <v>285000</v>
      </c>
      <c r="G77" s="14">
        <f>G$3*Assumptions!$B43</f>
        <v>342000</v>
      </c>
      <c r="H77" s="14">
        <f>H$3*Assumptions!$B43</f>
        <v>399000</v>
      </c>
      <c r="I77" s="14">
        <f>I$3*Assumptions!$B43</f>
        <v>456000</v>
      </c>
      <c r="J77" s="14">
        <f>J$3*Assumptions!$B43</f>
        <v>513000</v>
      </c>
      <c r="K77" s="14">
        <f>K$3*Assumptions!$B43</f>
        <v>570000</v>
      </c>
      <c r="L77" s="14">
        <f>L$3*Assumptions!$B43</f>
        <v>627000</v>
      </c>
      <c r="M77" s="14">
        <f>M$3*Assumptions!$B43</f>
        <v>684000</v>
      </c>
    </row>
    <row r="78">
      <c r="A78" s="6" t="s">
        <v>57</v>
      </c>
      <c r="B78" s="14">
        <f>B$3*Assumptions!$B44</f>
        <v>13000</v>
      </c>
      <c r="C78" s="14">
        <f>C$3*Assumptions!$B44</f>
        <v>26000</v>
      </c>
      <c r="D78" s="14">
        <f>D$3*Assumptions!$B44</f>
        <v>39000</v>
      </c>
      <c r="E78" s="14">
        <f>E$3*Assumptions!$B44</f>
        <v>52000</v>
      </c>
      <c r="F78" s="14">
        <f>F$3*Assumptions!$B44</f>
        <v>65000</v>
      </c>
      <c r="G78" s="14">
        <f>G$3*Assumptions!$B44</f>
        <v>78000</v>
      </c>
      <c r="H78" s="14">
        <f>H$3*Assumptions!$B44</f>
        <v>91000</v>
      </c>
      <c r="I78" s="14">
        <f>I$3*Assumptions!$B44</f>
        <v>104000</v>
      </c>
      <c r="J78" s="14">
        <f>J$3*Assumptions!$B44</f>
        <v>117000</v>
      </c>
      <c r="K78" s="14">
        <f>K$3*Assumptions!$B44</f>
        <v>130000</v>
      </c>
      <c r="L78" s="14">
        <f>L$3*Assumptions!$B44</f>
        <v>143000</v>
      </c>
      <c r="M78" s="14">
        <f>M$3*Assumptions!$B44</f>
        <v>156000</v>
      </c>
    </row>
    <row r="79">
      <c r="A79" s="10" t="s">
        <v>87</v>
      </c>
      <c r="B79" s="14">
        <f t="shared" ref="B79:M79" si="8">SUM(B77:B78)</f>
        <v>70000</v>
      </c>
      <c r="C79" s="14">
        <f t="shared" si="8"/>
        <v>140000</v>
      </c>
      <c r="D79" s="14">
        <f t="shared" si="8"/>
        <v>210000</v>
      </c>
      <c r="E79" s="14">
        <f t="shared" si="8"/>
        <v>280000</v>
      </c>
      <c r="F79" s="14">
        <f t="shared" si="8"/>
        <v>350000</v>
      </c>
      <c r="G79" s="14">
        <f t="shared" si="8"/>
        <v>420000</v>
      </c>
      <c r="H79" s="14">
        <f t="shared" si="8"/>
        <v>490000</v>
      </c>
      <c r="I79" s="14">
        <f t="shared" si="8"/>
        <v>560000</v>
      </c>
      <c r="J79" s="14">
        <f t="shared" si="8"/>
        <v>630000</v>
      </c>
      <c r="K79" s="14">
        <f t="shared" si="8"/>
        <v>700000</v>
      </c>
      <c r="L79" s="14">
        <f t="shared" si="8"/>
        <v>770000</v>
      </c>
      <c r="M79" s="14">
        <f t="shared" si="8"/>
        <v>840000</v>
      </c>
    </row>
    <row r="80">
      <c r="A80" s="6"/>
      <c r="B80" s="6"/>
      <c r="C80" s="6"/>
      <c r="D80" s="6"/>
      <c r="E80" s="6"/>
      <c r="F80" s="6"/>
      <c r="G80" s="6"/>
      <c r="H80" s="6"/>
      <c r="I80" s="6"/>
      <c r="J80" s="6"/>
      <c r="K80" s="6"/>
      <c r="L80" s="6"/>
      <c r="M80" s="6"/>
    </row>
    <row r="81">
      <c r="A81" s="10" t="s">
        <v>88</v>
      </c>
      <c r="B81" s="13">
        <f t="shared" ref="B81:M81" si="9">B68+B74+B79</f>
        <v>863369.81</v>
      </c>
      <c r="C81" s="13">
        <f t="shared" si="9"/>
        <v>1763388.597</v>
      </c>
      <c r="D81" s="13">
        <f t="shared" si="9"/>
        <v>2701586.234</v>
      </c>
      <c r="E81" s="13">
        <f t="shared" si="9"/>
        <v>3679551.833</v>
      </c>
      <c r="F81" s="13">
        <f t="shared" si="9"/>
        <v>4698935.971</v>
      </c>
      <c r="G81" s="13">
        <f t="shared" si="9"/>
        <v>5761452.989</v>
      </c>
      <c r="H81" s="13">
        <f t="shared" si="9"/>
        <v>6868883.381</v>
      </c>
      <c r="I81" s="13">
        <f t="shared" si="9"/>
        <v>8023076.268</v>
      </c>
      <c r="J81" s="13">
        <f t="shared" si="9"/>
        <v>9225951.964</v>
      </c>
      <c r="K81" s="13">
        <f t="shared" si="9"/>
        <v>10479504.64</v>
      </c>
      <c r="L81" s="13">
        <f t="shared" si="9"/>
        <v>11785805.08</v>
      </c>
      <c r="M81" s="13">
        <f t="shared" si="9"/>
        <v>13147003.53</v>
      </c>
    </row>
    <row r="82">
      <c r="A82" s="6"/>
      <c r="B82" s="6"/>
      <c r="C82" s="6"/>
      <c r="D82" s="6"/>
      <c r="E82" s="6"/>
      <c r="F82" s="6"/>
      <c r="G82" s="6"/>
      <c r="H82" s="6"/>
      <c r="I82" s="6"/>
      <c r="J82" s="6"/>
      <c r="K82" s="6"/>
      <c r="L82" s="6"/>
      <c r="M82" s="6"/>
    </row>
    <row r="83">
      <c r="A83" s="10" t="s">
        <v>89</v>
      </c>
      <c r="B83" s="13">
        <f t="shared" ref="B83:M83" si="10">B10-B81</f>
        <v>437330.19</v>
      </c>
      <c r="C83" s="13">
        <f t="shared" si="10"/>
        <v>907207.2783</v>
      </c>
      <c r="D83" s="13">
        <f t="shared" si="10"/>
        <v>1411007.99</v>
      </c>
      <c r="E83" s="13">
        <f t="shared" si="10"/>
        <v>1950162.878</v>
      </c>
      <c r="F83" s="13">
        <f t="shared" si="10"/>
        <v>2526158.353</v>
      </c>
      <c r="G83" s="13">
        <f t="shared" si="10"/>
        <v>3140538.793</v>
      </c>
      <c r="H83" s="13">
        <f t="shared" si="10"/>
        <v>3794908.723</v>
      </c>
      <c r="I83" s="13">
        <f t="shared" si="10"/>
        <v>4490935.085</v>
      </c>
      <c r="J83" s="13">
        <f t="shared" si="10"/>
        <v>5230349.585</v>
      </c>
      <c r="K83" s="13">
        <f t="shared" si="10"/>
        <v>6014951.127</v>
      </c>
      <c r="L83" s="13">
        <f t="shared" si="10"/>
        <v>6846608.341</v>
      </c>
      <c r="M83" s="13">
        <f t="shared" si="10"/>
        <v>7727262.201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88"/>
    <col customWidth="1" min="2" max="13" width="10.5"/>
  </cols>
  <sheetData>
    <row r="1">
      <c r="A1" s="21"/>
      <c r="B1" s="22" t="s">
        <v>64</v>
      </c>
      <c r="C1" s="22" t="s">
        <v>65</v>
      </c>
      <c r="D1" s="22" t="s">
        <v>66</v>
      </c>
      <c r="E1" s="22" t="s">
        <v>67</v>
      </c>
      <c r="F1" s="22" t="s">
        <v>68</v>
      </c>
      <c r="G1" s="22" t="s">
        <v>69</v>
      </c>
      <c r="H1" s="22" t="s">
        <v>70</v>
      </c>
      <c r="I1" s="22" t="s">
        <v>71</v>
      </c>
      <c r="J1" s="22" t="s">
        <v>72</v>
      </c>
      <c r="K1" s="22" t="s">
        <v>73</v>
      </c>
      <c r="L1" s="22" t="s">
        <v>74</v>
      </c>
      <c r="M1" s="22" t="s">
        <v>75</v>
      </c>
      <c r="N1" s="6"/>
      <c r="O1" s="6"/>
      <c r="P1" s="6"/>
      <c r="Q1" s="6"/>
      <c r="R1" s="6"/>
      <c r="S1" s="6"/>
      <c r="T1" s="6"/>
      <c r="U1" s="6"/>
      <c r="V1" s="6"/>
      <c r="W1" s="6"/>
      <c r="X1" s="6"/>
      <c r="Y1" s="6"/>
      <c r="Z1" s="6"/>
    </row>
    <row r="2">
      <c r="A2" s="6"/>
      <c r="B2" s="6"/>
      <c r="C2" s="6"/>
      <c r="D2" s="6"/>
      <c r="E2" s="6"/>
      <c r="F2" s="6"/>
      <c r="G2" s="6"/>
      <c r="H2" s="6"/>
      <c r="I2" s="6"/>
      <c r="J2" s="6"/>
      <c r="K2" s="6"/>
      <c r="L2" s="6"/>
      <c r="M2" s="6"/>
    </row>
    <row r="3">
      <c r="A3" s="10" t="s">
        <v>76</v>
      </c>
      <c r="B3" s="13">
        <f>'Calcs-1'!B4</f>
        <v>1</v>
      </c>
      <c r="C3" s="13">
        <f>'Calcs-1'!C4</f>
        <v>1</v>
      </c>
      <c r="D3" s="13">
        <f>'Calcs-1'!D4</f>
        <v>2</v>
      </c>
      <c r="E3" s="13">
        <f>'Calcs-1'!E4</f>
        <v>2</v>
      </c>
      <c r="F3" s="13">
        <f>'Calcs-1'!F4</f>
        <v>3</v>
      </c>
      <c r="G3" s="13">
        <f>'Calcs-1'!G4</f>
        <v>3</v>
      </c>
      <c r="H3" s="13">
        <f>'Calcs-1'!H4</f>
        <v>4</v>
      </c>
      <c r="I3" s="13">
        <f>'Calcs-1'!I4</f>
        <v>4</v>
      </c>
      <c r="J3" s="13">
        <f>'Calcs-1'!J4</f>
        <v>5</v>
      </c>
      <c r="K3" s="13">
        <f>'Calcs-1'!K4</f>
        <v>5</v>
      </c>
      <c r="L3" s="13">
        <f>'Calcs-1'!L4</f>
        <v>6</v>
      </c>
      <c r="M3" s="13">
        <f>'Calcs-1'!M4</f>
        <v>6</v>
      </c>
    </row>
    <row r="4">
      <c r="A4" s="6"/>
      <c r="B4" s="23"/>
      <c r="C4" s="23"/>
      <c r="D4" s="23"/>
      <c r="E4" s="23"/>
      <c r="F4" s="23"/>
      <c r="G4" s="23"/>
      <c r="H4" s="23"/>
      <c r="I4" s="23"/>
      <c r="J4" s="23"/>
      <c r="K4" s="23"/>
      <c r="L4" s="23"/>
      <c r="M4" s="23"/>
    </row>
    <row r="5">
      <c r="A5" s="10" t="s">
        <v>79</v>
      </c>
      <c r="B5" s="6"/>
      <c r="C5" s="23"/>
      <c r="D5" s="23"/>
      <c r="E5" s="23"/>
      <c r="F5" s="23"/>
      <c r="G5" s="23"/>
      <c r="H5" s="23"/>
      <c r="I5" s="23"/>
      <c r="J5" s="23"/>
      <c r="K5" s="23"/>
      <c r="L5" s="23"/>
      <c r="M5" s="23"/>
    </row>
    <row r="6">
      <c r="A6" s="23" t="s">
        <v>29</v>
      </c>
      <c r="B6" s="13">
        <f>B$3*'Calcs-1'!B14*'Calcs-1'!B31</f>
        <v>245000</v>
      </c>
      <c r="C6" s="13">
        <f>C$3*'Calcs-1'!C14*'Calcs-1'!C31</f>
        <v>250169.8063</v>
      </c>
      <c r="D6" s="13">
        <f>D$3*'Calcs-1'!D14*'Calcs-1'!D31</f>
        <v>510897.4037</v>
      </c>
      <c r="E6" s="13">
        <f>E$3*'Calcs-1'!E14*'Calcs-1'!E31</f>
        <v>521677.9776</v>
      </c>
      <c r="F6" s="13">
        <f>F$3*'Calcs-1'!F14*'Calcs-1'!F31</f>
        <v>799029.0525</v>
      </c>
      <c r="G6" s="13">
        <f>G$3*'Calcs-1'!G14*'Calcs-1'!G31</f>
        <v>815889.5643</v>
      </c>
      <c r="H6" s="13">
        <f>H$3*'Calcs-1'!H14*'Calcs-1'!H31</f>
        <v>1110807.805</v>
      </c>
      <c r="I6" s="13">
        <f>I$3*'Calcs-1'!I14*'Calcs-1'!I31</f>
        <v>1134247.239</v>
      </c>
      <c r="J6" s="13">
        <f>J$3*'Calcs-1'!J14*'Calcs-1'!J31</f>
        <v>1447726.591</v>
      </c>
      <c r="K6" s="13">
        <f>K$3*'Calcs-1'!K14*'Calcs-1'!K31</f>
        <v>1478275.432</v>
      </c>
      <c r="L6" s="13">
        <f>L$3*'Calcs-1'!L14*'Calcs-1'!L31</f>
        <v>1811362.67</v>
      </c>
      <c r="M6" s="13">
        <f>M$3*'Calcs-1'!M14*'Calcs-1'!M31</f>
        <v>1849584.686</v>
      </c>
    </row>
    <row r="7">
      <c r="A7" s="23" t="s">
        <v>30</v>
      </c>
      <c r="B7" s="13">
        <f>B$3*'Calcs-1'!B15*'Calcs-1'!B32</f>
        <v>308000</v>
      </c>
      <c r="C7" s="13">
        <f>C$3*'Calcs-1'!C15*'Calcs-1'!C32</f>
        <v>319340.252</v>
      </c>
      <c r="D7" s="13">
        <f>D$3*'Calcs-1'!D15*'Calcs-1'!D32</f>
        <v>662196.0815</v>
      </c>
      <c r="E7" s="13">
        <f>E$3*'Calcs-1'!E15*'Calcs-1'!E32</f>
        <v>686577.479</v>
      </c>
      <c r="F7" s="13">
        <f>F$3*'Calcs-1'!F15*'Calcs-1'!F32</f>
        <v>1067784.863</v>
      </c>
      <c r="G7" s="13">
        <f>G$3*'Calcs-1'!G15*'Calcs-1'!G32</f>
        <v>1107099.634</v>
      </c>
      <c r="H7" s="13">
        <f>H$3*'Calcs-1'!H15*'Calcs-1'!H32</f>
        <v>1530482.58</v>
      </c>
      <c r="I7" s="13">
        <f>I$3*'Calcs-1'!I15*'Calcs-1'!I32</f>
        <v>1586833.418</v>
      </c>
      <c r="J7" s="13">
        <f>J$3*'Calcs-1'!J15*'Calcs-1'!J32</f>
        <v>2056573.797</v>
      </c>
      <c r="K7" s="13">
        <f>K$3*'Calcs-1'!K15*'Calcs-1'!K32</f>
        <v>2132294.788</v>
      </c>
      <c r="L7" s="13">
        <f>L$3*'Calcs-1'!L15*'Calcs-1'!L32</f>
        <v>2652964.5</v>
      </c>
      <c r="M7" s="13">
        <f>M$3*'Calcs-1'!M15*'Calcs-1'!M32</f>
        <v>2750644</v>
      </c>
    </row>
    <row r="8">
      <c r="A8" s="23" t="s">
        <v>31</v>
      </c>
      <c r="B8" s="13">
        <f>B$3*'Calcs-1'!B16*'Calcs-1'!B33</f>
        <v>171600</v>
      </c>
      <c r="C8" s="13">
        <f>C$3*'Calcs-1'!C16*'Calcs-1'!C33</f>
        <v>176436.8892</v>
      </c>
      <c r="D8" s="13">
        <f>D$3*'Calcs-1'!D16*'Calcs-1'!D33</f>
        <v>362820.2316</v>
      </c>
      <c r="E8" s="13">
        <f>E$3*'Calcs-1'!E16*'Calcs-1'!E33</f>
        <v>373047.0455</v>
      </c>
      <c r="F8" s="13">
        <f>F$3*'Calcs-1'!F16*'Calcs-1'!F33</f>
        <v>575343.1838</v>
      </c>
      <c r="G8" s="13">
        <f>G$3*'Calcs-1'!G16*'Calcs-1'!G33</f>
        <v>591560.3821</v>
      </c>
      <c r="H8" s="13">
        <f>H$3*'Calcs-1'!H16*'Calcs-1'!H33</f>
        <v>810979.5928</v>
      </c>
      <c r="I8" s="13">
        <f>I$3*'Calcs-1'!I16*'Calcs-1'!I33</f>
        <v>833838.6746</v>
      </c>
      <c r="J8" s="13">
        <f>J$3*'Calcs-1'!J16*'Calcs-1'!J33</f>
        <v>1071677.607</v>
      </c>
      <c r="K8" s="13">
        <f>K$3*'Calcs-1'!K16*'Calcs-1'!K33</f>
        <v>1101884.983</v>
      </c>
      <c r="L8" s="13">
        <f>L$3*'Calcs-1'!L16*'Calcs-1'!L33</f>
        <v>1359532.578</v>
      </c>
      <c r="M8" s="13">
        <f>M$3*'Calcs-1'!M16*'Calcs-1'!M33</f>
        <v>1397853.723</v>
      </c>
    </row>
    <row r="9">
      <c r="A9" s="6" t="s">
        <v>32</v>
      </c>
      <c r="B9" s="13">
        <f>B$3*'Calcs-1'!B17*'Calcs-1'!B34</f>
        <v>97625</v>
      </c>
      <c r="C9" s="13">
        <f>C$3*'Calcs-1'!C17*'Calcs-1'!C34</f>
        <v>100982.3726</v>
      </c>
      <c r="D9" s="13">
        <f>D$3*'Calcs-1'!D17*'Calcs-1'!D34</f>
        <v>208910.4137</v>
      </c>
      <c r="E9" s="13">
        <f>E$3*'Calcs-1'!E17*'Calcs-1'!E34</f>
        <v>216094.9473</v>
      </c>
      <c r="F9" s="13">
        <f>F$3*'Calcs-1'!F17*'Calcs-1'!F34</f>
        <v>335289.8408</v>
      </c>
      <c r="G9" s="13">
        <f>G$3*'Calcs-1'!G17*'Calcs-1'!G34</f>
        <v>346820.6261</v>
      </c>
      <c r="H9" s="13">
        <f>H$3*'Calcs-1'!H17*'Calcs-1'!H34</f>
        <v>478330.6145</v>
      </c>
      <c r="I9" s="13">
        <f>I$3*'Calcs-1'!I17*'Calcs-1'!I34</f>
        <v>494780.6435</v>
      </c>
      <c r="J9" s="13">
        <f>J$3*'Calcs-1'!J17*'Calcs-1'!J34</f>
        <v>639745.4965</v>
      </c>
      <c r="K9" s="13">
        <f>K$3*'Calcs-1'!K17*'Calcs-1'!K34</f>
        <v>661746.664</v>
      </c>
      <c r="L9" s="13">
        <f>L$3*'Calcs-1'!L17*'Calcs-1'!L34</f>
        <v>821405.3551</v>
      </c>
      <c r="M9" s="13">
        <f>M$3*'Calcs-1'!M17*'Calcs-1'!M34</f>
        <v>849653.896</v>
      </c>
    </row>
    <row r="10">
      <c r="A10" s="24" t="s">
        <v>80</v>
      </c>
      <c r="B10" s="13">
        <f t="shared" ref="B10:M10" si="1">SUM(B6:B9)</f>
        <v>822225</v>
      </c>
      <c r="C10" s="13">
        <f t="shared" si="1"/>
        <v>846929.32</v>
      </c>
      <c r="D10" s="13">
        <f t="shared" si="1"/>
        <v>1744824.131</v>
      </c>
      <c r="E10" s="13">
        <f t="shared" si="1"/>
        <v>1797397.449</v>
      </c>
      <c r="F10" s="13">
        <f t="shared" si="1"/>
        <v>2777446.94</v>
      </c>
      <c r="G10" s="13">
        <f t="shared" si="1"/>
        <v>2861370.206</v>
      </c>
      <c r="H10" s="13">
        <f t="shared" si="1"/>
        <v>3930600.593</v>
      </c>
      <c r="I10" s="13">
        <f t="shared" si="1"/>
        <v>4049699.975</v>
      </c>
      <c r="J10" s="13">
        <f t="shared" si="1"/>
        <v>5215723.492</v>
      </c>
      <c r="K10" s="13">
        <f t="shared" si="1"/>
        <v>5374201.867</v>
      </c>
      <c r="L10" s="13">
        <f t="shared" si="1"/>
        <v>6645265.103</v>
      </c>
      <c r="M10" s="13">
        <f t="shared" si="1"/>
        <v>6847736.305</v>
      </c>
    </row>
    <row r="11">
      <c r="A11" s="6"/>
      <c r="B11" s="6"/>
      <c r="C11" s="6"/>
      <c r="D11" s="6"/>
      <c r="E11" s="6"/>
      <c r="F11" s="6"/>
      <c r="G11" s="6"/>
      <c r="H11" s="6"/>
      <c r="I11" s="6"/>
      <c r="J11" s="6"/>
      <c r="K11" s="6"/>
      <c r="L11" s="6"/>
      <c r="M11" s="6"/>
    </row>
    <row r="12">
      <c r="A12" s="10" t="s">
        <v>81</v>
      </c>
      <c r="B12" s="6"/>
      <c r="C12" s="6"/>
      <c r="D12" s="6"/>
      <c r="E12" s="6"/>
      <c r="F12" s="6"/>
      <c r="G12" s="6"/>
      <c r="H12" s="6"/>
      <c r="I12" s="6"/>
      <c r="J12" s="6"/>
      <c r="K12" s="6"/>
      <c r="L12" s="6"/>
      <c r="M12" s="6"/>
    </row>
    <row r="13">
      <c r="A13" s="10" t="s">
        <v>29</v>
      </c>
      <c r="B13" s="6"/>
      <c r="C13" s="6"/>
      <c r="D13" s="6"/>
      <c r="E13" s="6"/>
      <c r="F13" s="6"/>
      <c r="G13" s="6"/>
      <c r="H13" s="6"/>
      <c r="I13" s="6"/>
      <c r="J13" s="6"/>
      <c r="K13" s="6"/>
      <c r="L13" s="6"/>
      <c r="M13" s="6"/>
    </row>
    <row r="14">
      <c r="A14" s="12" t="s">
        <v>41</v>
      </c>
      <c r="B14" s="13">
        <f>B$6*Assumptions!$B19</f>
        <v>61250</v>
      </c>
      <c r="C14" s="13">
        <f>C$6*Assumptions!$B19</f>
        <v>62542.45156</v>
      </c>
      <c r="D14" s="13">
        <f>D$6*Assumptions!$B19</f>
        <v>127724.3509</v>
      </c>
      <c r="E14" s="13">
        <f>E$6*Assumptions!$B19</f>
        <v>130419.4944</v>
      </c>
      <c r="F14" s="13">
        <f>F$6*Assumptions!$B19</f>
        <v>199757.2631</v>
      </c>
      <c r="G14" s="13">
        <f>G$6*Assumptions!$B19</f>
        <v>203972.3911</v>
      </c>
      <c r="H14" s="13">
        <f>H$6*Assumptions!$B19</f>
        <v>277701.9513</v>
      </c>
      <c r="I14" s="13">
        <f>I$6*Assumptions!$B19</f>
        <v>283561.8096</v>
      </c>
      <c r="J14" s="13">
        <f>J$6*Assumptions!$B19</f>
        <v>361931.6478</v>
      </c>
      <c r="K14" s="13">
        <f>K$6*Assumptions!$B19</f>
        <v>369568.858</v>
      </c>
      <c r="L14" s="13">
        <f>L$6*Assumptions!$B19</f>
        <v>452840.6675</v>
      </c>
      <c r="M14" s="13">
        <f>M$6*Assumptions!$B19</f>
        <v>462396.1716</v>
      </c>
    </row>
    <row r="15">
      <c r="A15" s="12" t="s">
        <v>42</v>
      </c>
      <c r="B15" s="13">
        <f>B$6*Assumptions!$B20</f>
        <v>49000</v>
      </c>
      <c r="C15" s="13">
        <f>C$6*Assumptions!$B20</f>
        <v>50033.96125</v>
      </c>
      <c r="D15" s="13">
        <f>D$6*Assumptions!$B20</f>
        <v>102179.4807</v>
      </c>
      <c r="E15" s="13">
        <f>E$6*Assumptions!$B20</f>
        <v>104335.5955</v>
      </c>
      <c r="F15" s="13">
        <f>F$6*Assumptions!$B20</f>
        <v>159805.8105</v>
      </c>
      <c r="G15" s="13">
        <f>G$6*Assumptions!$B20</f>
        <v>163177.9129</v>
      </c>
      <c r="H15" s="13">
        <f>H$6*Assumptions!$B20</f>
        <v>222161.5611</v>
      </c>
      <c r="I15" s="13">
        <f>I$6*Assumptions!$B20</f>
        <v>226849.4477</v>
      </c>
      <c r="J15" s="13">
        <f>J$6*Assumptions!$B20</f>
        <v>289545.3183</v>
      </c>
      <c r="K15" s="13">
        <f>K$6*Assumptions!$B20</f>
        <v>295655.0864</v>
      </c>
      <c r="L15" s="13">
        <f>L$6*Assumptions!$B20</f>
        <v>362272.534</v>
      </c>
      <c r="M15" s="13">
        <f>M$6*Assumptions!$B20</f>
        <v>369916.9373</v>
      </c>
    </row>
    <row r="16">
      <c r="A16" s="12" t="s">
        <v>43</v>
      </c>
      <c r="B16" s="13">
        <f>B$6*Assumptions!$B21</f>
        <v>49000</v>
      </c>
      <c r="C16" s="13">
        <f>C$6*Assumptions!$B21</f>
        <v>50033.96125</v>
      </c>
      <c r="D16" s="13">
        <f>D$6*Assumptions!$B21</f>
        <v>102179.4807</v>
      </c>
      <c r="E16" s="13">
        <f>E$6*Assumptions!$B21</f>
        <v>104335.5955</v>
      </c>
      <c r="F16" s="13">
        <f>F$6*Assumptions!$B21</f>
        <v>159805.8105</v>
      </c>
      <c r="G16" s="13">
        <f>G$6*Assumptions!$B21</f>
        <v>163177.9129</v>
      </c>
      <c r="H16" s="13">
        <f>H$6*Assumptions!$B21</f>
        <v>222161.5611</v>
      </c>
      <c r="I16" s="13">
        <f>I$6*Assumptions!$B21</f>
        <v>226849.4477</v>
      </c>
      <c r="J16" s="13">
        <f>J$6*Assumptions!$B21</f>
        <v>289545.3183</v>
      </c>
      <c r="K16" s="13">
        <f>K$6*Assumptions!$B21</f>
        <v>295655.0864</v>
      </c>
      <c r="L16" s="13">
        <f>L$6*Assumptions!$B21</f>
        <v>362272.534</v>
      </c>
      <c r="M16" s="13">
        <f>M$6*Assumptions!$B21</f>
        <v>369916.9373</v>
      </c>
    </row>
    <row r="17">
      <c r="A17" s="12" t="s">
        <v>44</v>
      </c>
      <c r="B17" s="13">
        <f>B$6*Assumptions!$B22</f>
        <v>61250</v>
      </c>
      <c r="C17" s="13">
        <f>C$6*Assumptions!$B22</f>
        <v>62542.45156</v>
      </c>
      <c r="D17" s="13">
        <f>D$6*Assumptions!$B22</f>
        <v>127724.3509</v>
      </c>
      <c r="E17" s="13">
        <f>E$6*Assumptions!$B22</f>
        <v>130419.4944</v>
      </c>
      <c r="F17" s="13">
        <f>F$6*Assumptions!$B22</f>
        <v>199757.2631</v>
      </c>
      <c r="G17" s="13">
        <f>G$6*Assumptions!$B22</f>
        <v>203972.3911</v>
      </c>
      <c r="H17" s="13">
        <f>H$6*Assumptions!$B22</f>
        <v>277701.9513</v>
      </c>
      <c r="I17" s="13">
        <f>I$6*Assumptions!$B22</f>
        <v>283561.8096</v>
      </c>
      <c r="J17" s="13">
        <f>J$6*Assumptions!$B22</f>
        <v>361931.6478</v>
      </c>
      <c r="K17" s="13">
        <f>K$6*Assumptions!$B22</f>
        <v>369568.858</v>
      </c>
      <c r="L17" s="13">
        <f>L$6*Assumptions!$B22</f>
        <v>452840.6675</v>
      </c>
      <c r="M17" s="13">
        <f>M$6*Assumptions!$B22</f>
        <v>462396.1716</v>
      </c>
    </row>
    <row r="18">
      <c r="A18" s="12" t="s">
        <v>45</v>
      </c>
      <c r="B18" s="13">
        <f>B$6*Assumptions!$B23</f>
        <v>24500</v>
      </c>
      <c r="C18" s="13">
        <f>C$6*Assumptions!$B23</f>
        <v>25016.98063</v>
      </c>
      <c r="D18" s="13">
        <f>D$6*Assumptions!$B23</f>
        <v>51089.74037</v>
      </c>
      <c r="E18" s="13">
        <f>E$6*Assumptions!$B23</f>
        <v>52167.79776</v>
      </c>
      <c r="F18" s="13">
        <f>F$6*Assumptions!$B23</f>
        <v>79902.90525</v>
      </c>
      <c r="G18" s="13">
        <f>G$6*Assumptions!$B23</f>
        <v>81588.95643</v>
      </c>
      <c r="H18" s="13">
        <f>H$6*Assumptions!$B23</f>
        <v>111080.7805</v>
      </c>
      <c r="I18" s="13">
        <f>I$6*Assumptions!$B23</f>
        <v>113424.7239</v>
      </c>
      <c r="J18" s="13">
        <f>J$6*Assumptions!$B23</f>
        <v>144772.6591</v>
      </c>
      <c r="K18" s="13">
        <f>K$6*Assumptions!$B23</f>
        <v>147827.5432</v>
      </c>
      <c r="L18" s="13">
        <f>L$6*Assumptions!$B23</f>
        <v>181136.267</v>
      </c>
      <c r="M18" s="13">
        <f>M$6*Assumptions!$B23</f>
        <v>184958.4686</v>
      </c>
    </row>
    <row r="19">
      <c r="A19" s="10" t="s">
        <v>30</v>
      </c>
      <c r="B19" s="23"/>
      <c r="C19" s="23"/>
      <c r="D19" s="23"/>
      <c r="E19" s="23"/>
      <c r="F19" s="23"/>
      <c r="G19" s="23"/>
      <c r="H19" s="23"/>
      <c r="I19" s="23"/>
      <c r="J19" s="23"/>
      <c r="K19" s="23"/>
      <c r="L19" s="23"/>
      <c r="M19" s="23"/>
    </row>
    <row r="20">
      <c r="A20" s="12" t="s">
        <v>41</v>
      </c>
      <c r="B20" s="13">
        <f>B$7*Assumptions!$C19</f>
        <v>117040</v>
      </c>
      <c r="C20" s="13">
        <f>C$7*Assumptions!$C19</f>
        <v>121349.2958</v>
      </c>
      <c r="D20" s="13">
        <f>D$7*Assumptions!$C19</f>
        <v>251634.511</v>
      </c>
      <c r="E20" s="13">
        <f>E$7*Assumptions!$C19</f>
        <v>260899.442</v>
      </c>
      <c r="F20" s="13">
        <f>F$7*Assumptions!$C19</f>
        <v>405758.2479</v>
      </c>
      <c r="G20" s="13">
        <f>G$7*Assumptions!$C19</f>
        <v>420697.8608</v>
      </c>
      <c r="H20" s="13">
        <f>H$7*Assumptions!$C19</f>
        <v>581583.3804</v>
      </c>
      <c r="I20" s="13">
        <f>I$7*Assumptions!$C19</f>
        <v>602996.6989</v>
      </c>
      <c r="J20" s="13">
        <f>J$7*Assumptions!$C19</f>
        <v>781498.043</v>
      </c>
      <c r="K20" s="13">
        <f>K$7*Assumptions!$C19</f>
        <v>810272.0194</v>
      </c>
      <c r="L20" s="13">
        <f>L$7*Assumptions!$C19</f>
        <v>1008126.51</v>
      </c>
      <c r="M20" s="13">
        <f>M$7*Assumptions!$C19</f>
        <v>1045244.72</v>
      </c>
    </row>
    <row r="21">
      <c r="A21" s="12" t="s">
        <v>42</v>
      </c>
      <c r="B21" s="13">
        <f>B$7*Assumptions!$C20</f>
        <v>83160</v>
      </c>
      <c r="C21" s="13">
        <f>C$7*Assumptions!$C20</f>
        <v>86221.86804</v>
      </c>
      <c r="D21" s="13">
        <f>D$7*Assumptions!$C20</f>
        <v>178792.942</v>
      </c>
      <c r="E21" s="13">
        <f>E$7*Assumptions!$C20</f>
        <v>185375.9193</v>
      </c>
      <c r="F21" s="13">
        <f>F$7*Assumptions!$C20</f>
        <v>288301.913</v>
      </c>
      <c r="G21" s="13">
        <f>G$7*Assumptions!$C20</f>
        <v>298916.9011</v>
      </c>
      <c r="H21" s="13">
        <f>H$7*Assumptions!$C20</f>
        <v>413230.2966</v>
      </c>
      <c r="I21" s="13">
        <f>I$7*Assumptions!$C20</f>
        <v>428445.0229</v>
      </c>
      <c r="J21" s="13">
        <f>J$7*Assumptions!$C20</f>
        <v>555274.9253</v>
      </c>
      <c r="K21" s="13">
        <f>K$7*Assumptions!$C20</f>
        <v>575719.5927</v>
      </c>
      <c r="L21" s="13">
        <f>L$7*Assumptions!$C20</f>
        <v>716300.4149</v>
      </c>
      <c r="M21" s="13">
        <f>M$7*Assumptions!$C20</f>
        <v>742673.8799</v>
      </c>
    </row>
    <row r="22">
      <c r="A22" s="12" t="s">
        <v>43</v>
      </c>
      <c r="B22" s="13">
        <f>B$7*Assumptions!$C21</f>
        <v>0</v>
      </c>
      <c r="C22" s="13">
        <f>C$7*Assumptions!$C21</f>
        <v>0</v>
      </c>
      <c r="D22" s="13">
        <f>D$7*Assumptions!$C21</f>
        <v>0</v>
      </c>
      <c r="E22" s="13">
        <f>E$7*Assumptions!$C21</f>
        <v>0</v>
      </c>
      <c r="F22" s="13">
        <f>F$7*Assumptions!$C21</f>
        <v>0</v>
      </c>
      <c r="G22" s="13">
        <f>G$7*Assumptions!$C21</f>
        <v>0</v>
      </c>
      <c r="H22" s="13">
        <f>H$7*Assumptions!$C21</f>
        <v>0</v>
      </c>
      <c r="I22" s="13">
        <f>I$7*Assumptions!$C21</f>
        <v>0</v>
      </c>
      <c r="J22" s="13">
        <f>J$7*Assumptions!$C21</f>
        <v>0</v>
      </c>
      <c r="K22" s="13">
        <f>K$7*Assumptions!$C21</f>
        <v>0</v>
      </c>
      <c r="L22" s="13">
        <f>L$7*Assumptions!$C21</f>
        <v>0</v>
      </c>
      <c r="M22" s="13">
        <f>M$7*Assumptions!$C21</f>
        <v>0</v>
      </c>
    </row>
    <row r="23">
      <c r="A23" s="12" t="s">
        <v>44</v>
      </c>
      <c r="B23" s="13">
        <f>B$7*Assumptions!$C22</f>
        <v>92400</v>
      </c>
      <c r="C23" s="13">
        <f>C$7*Assumptions!$C22</f>
        <v>95802.0756</v>
      </c>
      <c r="D23" s="13">
        <f>D$7*Assumptions!$C22</f>
        <v>198658.8244</v>
      </c>
      <c r="E23" s="13">
        <f>E$7*Assumptions!$C22</f>
        <v>205973.2437</v>
      </c>
      <c r="F23" s="13">
        <f>F$7*Assumptions!$C22</f>
        <v>320335.4588</v>
      </c>
      <c r="G23" s="13">
        <f>G$7*Assumptions!$C22</f>
        <v>332129.8901</v>
      </c>
      <c r="H23" s="13">
        <f>H$7*Assumptions!$C22</f>
        <v>459144.774</v>
      </c>
      <c r="I23" s="13">
        <f>I$7*Assumptions!$C22</f>
        <v>476050.0255</v>
      </c>
      <c r="J23" s="13">
        <f>J$7*Assumptions!$C22</f>
        <v>616972.1392</v>
      </c>
      <c r="K23" s="13">
        <f>K$7*Assumptions!$C22</f>
        <v>639688.4364</v>
      </c>
      <c r="L23" s="13">
        <f>L$7*Assumptions!$C22</f>
        <v>795889.3499</v>
      </c>
      <c r="M23" s="13">
        <f>M$7*Assumptions!$C22</f>
        <v>825193.1999</v>
      </c>
    </row>
    <row r="24">
      <c r="A24" s="12" t="s">
        <v>45</v>
      </c>
      <c r="B24" s="13">
        <f>B$7*Assumptions!$C23</f>
        <v>15400</v>
      </c>
      <c r="C24" s="13">
        <f>C$7*Assumptions!$C23</f>
        <v>15967.0126</v>
      </c>
      <c r="D24" s="13">
        <f>D$7*Assumptions!$C23</f>
        <v>33109.80407</v>
      </c>
      <c r="E24" s="13">
        <f>E$7*Assumptions!$C23</f>
        <v>34328.87395</v>
      </c>
      <c r="F24" s="13">
        <f>F$7*Assumptions!$C23</f>
        <v>53389.24314</v>
      </c>
      <c r="G24" s="13">
        <f>G$7*Assumptions!$C23</f>
        <v>55354.98168</v>
      </c>
      <c r="H24" s="13">
        <f>H$7*Assumptions!$C23</f>
        <v>76524.12901</v>
      </c>
      <c r="I24" s="13">
        <f>I$7*Assumptions!$C23</f>
        <v>79341.67091</v>
      </c>
      <c r="J24" s="13">
        <f>J$7*Assumptions!$C23</f>
        <v>102828.6899</v>
      </c>
      <c r="K24" s="13">
        <f>K$7*Assumptions!$C23</f>
        <v>106614.7394</v>
      </c>
      <c r="L24" s="13">
        <f>L$7*Assumptions!$C23</f>
        <v>132648.225</v>
      </c>
      <c r="M24" s="13">
        <f>M$7*Assumptions!$C23</f>
        <v>137532.2</v>
      </c>
    </row>
    <row r="25">
      <c r="A25" s="10" t="s">
        <v>31</v>
      </c>
      <c r="B25" s="23"/>
      <c r="C25" s="23"/>
      <c r="D25" s="23"/>
      <c r="E25" s="23"/>
      <c r="F25" s="23"/>
      <c r="G25" s="23"/>
      <c r="H25" s="23"/>
      <c r="I25" s="23"/>
      <c r="J25" s="23"/>
      <c r="K25" s="23"/>
      <c r="L25" s="23"/>
      <c r="M25" s="23"/>
    </row>
    <row r="26">
      <c r="A26" s="12" t="s">
        <v>41</v>
      </c>
      <c r="B26" s="13">
        <f>B$8*Assumptions!$D19</f>
        <v>51480</v>
      </c>
      <c r="C26" s="13">
        <f>C$8*Assumptions!$D19</f>
        <v>52931.06676</v>
      </c>
      <c r="D26" s="13">
        <f>D$8*Assumptions!$D19</f>
        <v>108846.0695</v>
      </c>
      <c r="E26" s="13">
        <f>E$8*Assumptions!$D19</f>
        <v>111914.1136</v>
      </c>
      <c r="F26" s="13">
        <f>F$8*Assumptions!$D19</f>
        <v>172602.9551</v>
      </c>
      <c r="G26" s="13">
        <f>G$8*Assumptions!$D19</f>
        <v>177468.1146</v>
      </c>
      <c r="H26" s="13">
        <f>H$8*Assumptions!$D19</f>
        <v>243293.8778</v>
      </c>
      <c r="I26" s="13">
        <f>I$8*Assumptions!$D19</f>
        <v>250151.6024</v>
      </c>
      <c r="J26" s="13">
        <f>J$8*Assumptions!$D19</f>
        <v>321503.282</v>
      </c>
      <c r="K26" s="13">
        <f>K$8*Assumptions!$D19</f>
        <v>330565.495</v>
      </c>
      <c r="L26" s="13">
        <f>L$8*Assumptions!$D19</f>
        <v>407859.7735</v>
      </c>
      <c r="M26" s="13">
        <f>M$8*Assumptions!$D19</f>
        <v>419356.117</v>
      </c>
    </row>
    <row r="27">
      <c r="A27" s="12" t="s">
        <v>42</v>
      </c>
      <c r="B27" s="13">
        <f>B$8*Assumptions!$D20</f>
        <v>42900</v>
      </c>
      <c r="C27" s="13">
        <f>C$8*Assumptions!$D20</f>
        <v>44109.2223</v>
      </c>
      <c r="D27" s="13">
        <f>D$8*Assumptions!$D20</f>
        <v>90705.0579</v>
      </c>
      <c r="E27" s="13">
        <f>E$8*Assumptions!$D20</f>
        <v>93261.76136</v>
      </c>
      <c r="F27" s="13">
        <f>F$8*Assumptions!$D20</f>
        <v>143835.7959</v>
      </c>
      <c r="G27" s="13">
        <f>G$8*Assumptions!$D20</f>
        <v>147890.0955</v>
      </c>
      <c r="H27" s="13">
        <f>H$8*Assumptions!$D20</f>
        <v>202744.8982</v>
      </c>
      <c r="I27" s="13">
        <f>I$8*Assumptions!$D20</f>
        <v>208459.6686</v>
      </c>
      <c r="J27" s="13">
        <f>J$8*Assumptions!$D20</f>
        <v>267919.4017</v>
      </c>
      <c r="K27" s="13">
        <f>K$8*Assumptions!$D20</f>
        <v>275471.2458</v>
      </c>
      <c r="L27" s="13">
        <f>L$8*Assumptions!$D20</f>
        <v>339883.1446</v>
      </c>
      <c r="M27" s="13">
        <f>M$8*Assumptions!$D20</f>
        <v>349463.4308</v>
      </c>
    </row>
    <row r="28">
      <c r="A28" s="12" t="s">
        <v>43</v>
      </c>
      <c r="B28" s="13">
        <f>B$8*Assumptions!$D21</f>
        <v>34320</v>
      </c>
      <c r="C28" s="13">
        <f>C$8*Assumptions!$D21</f>
        <v>35287.37784</v>
      </c>
      <c r="D28" s="13">
        <f>D$8*Assumptions!$D21</f>
        <v>72564.04632</v>
      </c>
      <c r="E28" s="13">
        <f>E$8*Assumptions!$D21</f>
        <v>74609.40909</v>
      </c>
      <c r="F28" s="13">
        <f>F$8*Assumptions!$D21</f>
        <v>115068.6368</v>
      </c>
      <c r="G28" s="13">
        <f>G$8*Assumptions!$D21</f>
        <v>118312.0764</v>
      </c>
      <c r="H28" s="13">
        <f>H$8*Assumptions!$D21</f>
        <v>162195.9186</v>
      </c>
      <c r="I28" s="13">
        <f>I$8*Assumptions!$D21</f>
        <v>166767.7349</v>
      </c>
      <c r="J28" s="13">
        <f>J$8*Assumptions!$D21</f>
        <v>214335.5213</v>
      </c>
      <c r="K28" s="13">
        <f>K$8*Assumptions!$D21</f>
        <v>220376.9967</v>
      </c>
      <c r="L28" s="13">
        <f>L$8*Assumptions!$D21</f>
        <v>271906.5157</v>
      </c>
      <c r="M28" s="13">
        <f>M$8*Assumptions!$D21</f>
        <v>279570.7446</v>
      </c>
    </row>
    <row r="29">
      <c r="A29" s="12" t="s">
        <v>44</v>
      </c>
      <c r="B29" s="13">
        <f>B$8*Assumptions!$D22</f>
        <v>42900</v>
      </c>
      <c r="C29" s="13">
        <f>C$8*Assumptions!$D22</f>
        <v>44109.2223</v>
      </c>
      <c r="D29" s="13">
        <f>D$8*Assumptions!$D22</f>
        <v>90705.0579</v>
      </c>
      <c r="E29" s="13">
        <f>E$8*Assumptions!$D22</f>
        <v>93261.76136</v>
      </c>
      <c r="F29" s="13">
        <f>F$8*Assumptions!$D22</f>
        <v>143835.7959</v>
      </c>
      <c r="G29" s="13">
        <f>G$8*Assumptions!$D22</f>
        <v>147890.0955</v>
      </c>
      <c r="H29" s="13">
        <f>H$8*Assumptions!$D22</f>
        <v>202744.8982</v>
      </c>
      <c r="I29" s="13">
        <f>I$8*Assumptions!$D22</f>
        <v>208459.6686</v>
      </c>
      <c r="J29" s="13">
        <f>J$8*Assumptions!$D22</f>
        <v>267919.4017</v>
      </c>
      <c r="K29" s="13">
        <f>K$8*Assumptions!$D22</f>
        <v>275471.2458</v>
      </c>
      <c r="L29" s="13">
        <f>L$8*Assumptions!$D22</f>
        <v>339883.1446</v>
      </c>
      <c r="M29" s="13">
        <f>M$8*Assumptions!$D22</f>
        <v>349463.4308</v>
      </c>
    </row>
    <row r="30">
      <c r="A30" s="12" t="s">
        <v>45</v>
      </c>
      <c r="B30" s="13">
        <f>B$8*Assumptions!$D23</f>
        <v>0</v>
      </c>
      <c r="C30" s="13">
        <f>C$8*Assumptions!$D23</f>
        <v>0</v>
      </c>
      <c r="D30" s="13">
        <f>D$8*Assumptions!$D23</f>
        <v>0</v>
      </c>
      <c r="E30" s="13">
        <f>E$8*Assumptions!$D23</f>
        <v>0</v>
      </c>
      <c r="F30" s="13">
        <f>F$8*Assumptions!$D23</f>
        <v>0</v>
      </c>
      <c r="G30" s="13">
        <f>G$8*Assumptions!$D23</f>
        <v>0</v>
      </c>
      <c r="H30" s="13">
        <f>H$8*Assumptions!$D23</f>
        <v>0</v>
      </c>
      <c r="I30" s="13">
        <f>I$8*Assumptions!$D23</f>
        <v>0</v>
      </c>
      <c r="J30" s="13">
        <f>J$8*Assumptions!$D23</f>
        <v>0</v>
      </c>
      <c r="K30" s="13">
        <f>K$8*Assumptions!$D23</f>
        <v>0</v>
      </c>
      <c r="L30" s="13">
        <f>L$8*Assumptions!$D23</f>
        <v>0</v>
      </c>
      <c r="M30" s="13">
        <f>M$8*Assumptions!$D23</f>
        <v>0</v>
      </c>
    </row>
    <row r="31">
      <c r="A31" s="10" t="s">
        <v>32</v>
      </c>
      <c r="B31" s="6"/>
      <c r="C31" s="6"/>
      <c r="D31" s="6"/>
      <c r="E31" s="6"/>
      <c r="F31" s="6"/>
      <c r="G31" s="6"/>
      <c r="H31" s="6"/>
      <c r="I31" s="6"/>
      <c r="J31" s="6"/>
      <c r="K31" s="6"/>
      <c r="L31" s="6"/>
      <c r="M31" s="6"/>
    </row>
    <row r="32">
      <c r="A32" s="12" t="s">
        <v>41</v>
      </c>
      <c r="B32" s="13">
        <f>B$9*Assumptions!$E19</f>
        <v>21477.5</v>
      </c>
      <c r="C32" s="13">
        <f>C$9*Assumptions!$E19</f>
        <v>22216.12196</v>
      </c>
      <c r="D32" s="13">
        <f>D$9*Assumptions!$E19</f>
        <v>45960.29101</v>
      </c>
      <c r="E32" s="13">
        <f>E$9*Assumptions!$E19</f>
        <v>47540.8884</v>
      </c>
      <c r="F32" s="13">
        <f>F$9*Assumptions!$E19</f>
        <v>73763.76498</v>
      </c>
      <c r="G32" s="13">
        <f>G$9*Assumptions!$E19</f>
        <v>76300.53774</v>
      </c>
      <c r="H32" s="13">
        <f>H$9*Assumptions!$E19</f>
        <v>105232.7352</v>
      </c>
      <c r="I32" s="13">
        <f>I$9*Assumptions!$E19</f>
        <v>108851.7416</v>
      </c>
      <c r="J32" s="13">
        <f>J$9*Assumptions!$E19</f>
        <v>140744.0092</v>
      </c>
      <c r="K32" s="13">
        <f>K$9*Assumptions!$E19</f>
        <v>145584.2661</v>
      </c>
      <c r="L32" s="13">
        <f>L$9*Assumptions!$E19</f>
        <v>180709.1781</v>
      </c>
      <c r="M32" s="13">
        <f>M$9*Assumptions!$E19</f>
        <v>186923.8571</v>
      </c>
    </row>
    <row r="33">
      <c r="A33" s="12" t="s">
        <v>42</v>
      </c>
      <c r="B33" s="13">
        <f>B$9*Assumptions!$E20</f>
        <v>19525</v>
      </c>
      <c r="C33" s="13">
        <f>C$9*Assumptions!$E20</f>
        <v>20196.47451</v>
      </c>
      <c r="D33" s="13">
        <f>D$9*Assumptions!$E20</f>
        <v>41782.08274</v>
      </c>
      <c r="E33" s="13">
        <f>E$9*Assumptions!$E20</f>
        <v>43218.98945</v>
      </c>
      <c r="F33" s="13">
        <f>F$9*Assumptions!$E20</f>
        <v>67057.96817</v>
      </c>
      <c r="G33" s="13">
        <f>G$9*Assumptions!$E20</f>
        <v>69364.12522</v>
      </c>
      <c r="H33" s="13">
        <f>H$9*Assumptions!$E20</f>
        <v>95666.12289</v>
      </c>
      <c r="I33" s="13">
        <f>I$9*Assumptions!$E20</f>
        <v>98956.12869</v>
      </c>
      <c r="J33" s="13">
        <f>J$9*Assumptions!$E20</f>
        <v>127949.0993</v>
      </c>
      <c r="K33" s="13">
        <f>K$9*Assumptions!$E20</f>
        <v>132349.3328</v>
      </c>
      <c r="L33" s="13">
        <f>L$9*Assumptions!$E20</f>
        <v>164281.071</v>
      </c>
      <c r="M33" s="13">
        <f>M$9*Assumptions!$E20</f>
        <v>169930.7792</v>
      </c>
    </row>
    <row r="34">
      <c r="A34" s="12" t="s">
        <v>43</v>
      </c>
      <c r="B34" s="13">
        <f>B$9*Assumptions!$E21</f>
        <v>22453.75</v>
      </c>
      <c r="C34" s="13">
        <f>C$9*Assumptions!$E21</f>
        <v>23225.94569</v>
      </c>
      <c r="D34" s="13">
        <f>D$9*Assumptions!$E21</f>
        <v>48049.39515</v>
      </c>
      <c r="E34" s="13">
        <f>E$9*Assumptions!$E21</f>
        <v>49701.83787</v>
      </c>
      <c r="F34" s="13">
        <f>F$9*Assumptions!$E21</f>
        <v>77116.66339</v>
      </c>
      <c r="G34" s="13">
        <f>G$9*Assumptions!$E21</f>
        <v>79768.74401</v>
      </c>
      <c r="H34" s="13">
        <f>H$9*Assumptions!$E21</f>
        <v>110016.0413</v>
      </c>
      <c r="I34" s="13">
        <f>I$9*Assumptions!$E21</f>
        <v>113799.548</v>
      </c>
      <c r="J34" s="13">
        <f>J$9*Assumptions!$E21</f>
        <v>147141.4642</v>
      </c>
      <c r="K34" s="13">
        <f>K$9*Assumptions!$E21</f>
        <v>152201.7327</v>
      </c>
      <c r="L34" s="13">
        <f>L$9*Assumptions!$E21</f>
        <v>188923.2317</v>
      </c>
      <c r="M34" s="13">
        <f>M$9*Assumptions!$E21</f>
        <v>195420.3961</v>
      </c>
    </row>
    <row r="35">
      <c r="A35" s="12" t="s">
        <v>44</v>
      </c>
      <c r="B35" s="13">
        <f>B$9*Assumptions!$E22</f>
        <v>24406.25</v>
      </c>
      <c r="C35" s="13">
        <f>C$9*Assumptions!$E22</f>
        <v>25245.59314</v>
      </c>
      <c r="D35" s="13">
        <f>D$9*Assumptions!$E22</f>
        <v>52227.60342</v>
      </c>
      <c r="E35" s="13">
        <f>E$9*Assumptions!$E22</f>
        <v>54023.73682</v>
      </c>
      <c r="F35" s="13">
        <f>F$9*Assumptions!$E22</f>
        <v>83822.46021</v>
      </c>
      <c r="G35" s="13">
        <f>G$9*Assumptions!$E22</f>
        <v>86705.15653</v>
      </c>
      <c r="H35" s="13">
        <f>H$9*Assumptions!$E22</f>
        <v>119582.6536</v>
      </c>
      <c r="I35" s="13">
        <f>I$9*Assumptions!$E22</f>
        <v>123695.1609</v>
      </c>
      <c r="J35" s="13">
        <f>J$9*Assumptions!$E22</f>
        <v>159936.3741</v>
      </c>
      <c r="K35" s="13">
        <f>K$9*Assumptions!$E22</f>
        <v>165436.666</v>
      </c>
      <c r="L35" s="13">
        <f>L$9*Assumptions!$E22</f>
        <v>205351.3388</v>
      </c>
      <c r="M35" s="13">
        <f>M$9*Assumptions!$E22</f>
        <v>212413.474</v>
      </c>
    </row>
    <row r="36">
      <c r="A36" s="12" t="s">
        <v>45</v>
      </c>
      <c r="B36" s="13">
        <f>B$9*Assumptions!$E23</f>
        <v>9762.5</v>
      </c>
      <c r="C36" s="13">
        <f>C$9*Assumptions!$E23</f>
        <v>10098.23726</v>
      </c>
      <c r="D36" s="13">
        <f>D$9*Assumptions!$E23</f>
        <v>20891.04137</v>
      </c>
      <c r="E36" s="13">
        <f>E$9*Assumptions!$E23</f>
        <v>21609.49473</v>
      </c>
      <c r="F36" s="13">
        <f>F$9*Assumptions!$E23</f>
        <v>33528.98408</v>
      </c>
      <c r="G36" s="13">
        <f>G$9*Assumptions!$E23</f>
        <v>34682.06261</v>
      </c>
      <c r="H36" s="13">
        <f>H$9*Assumptions!$E23</f>
        <v>47833.06145</v>
      </c>
      <c r="I36" s="13">
        <f>I$9*Assumptions!$E23</f>
        <v>49478.06435</v>
      </c>
      <c r="J36" s="13">
        <f>J$9*Assumptions!$E23</f>
        <v>63974.54965</v>
      </c>
      <c r="K36" s="13">
        <f>K$9*Assumptions!$E23</f>
        <v>66174.6664</v>
      </c>
      <c r="L36" s="13">
        <f>L$9*Assumptions!$E23</f>
        <v>82140.53551</v>
      </c>
      <c r="M36" s="13">
        <f>M$9*Assumptions!$E23</f>
        <v>84965.3896</v>
      </c>
    </row>
    <row r="37">
      <c r="A37" s="6"/>
      <c r="B37" s="6"/>
      <c r="C37" s="6"/>
      <c r="D37" s="6"/>
      <c r="E37" s="6"/>
      <c r="F37" s="6"/>
      <c r="G37" s="6"/>
      <c r="H37" s="6"/>
      <c r="I37" s="6"/>
      <c r="J37" s="6"/>
      <c r="K37" s="6"/>
      <c r="L37" s="6"/>
      <c r="M37" s="6"/>
    </row>
    <row r="38">
      <c r="A38" s="10" t="s">
        <v>82</v>
      </c>
      <c r="B38" s="6"/>
      <c r="C38" s="6"/>
      <c r="D38" s="6"/>
      <c r="E38" s="6"/>
      <c r="F38" s="6"/>
      <c r="G38" s="6"/>
      <c r="H38" s="6"/>
      <c r="I38" s="6"/>
      <c r="J38" s="6"/>
      <c r="K38" s="6"/>
      <c r="L38" s="6"/>
      <c r="M38" s="6"/>
    </row>
    <row r="39">
      <c r="A39" s="10" t="s">
        <v>29</v>
      </c>
      <c r="B39" s="6"/>
      <c r="C39" s="6"/>
      <c r="D39" s="6"/>
      <c r="E39" s="6"/>
      <c r="F39" s="6"/>
      <c r="G39" s="6"/>
      <c r="H39" s="6"/>
      <c r="I39" s="6"/>
      <c r="J39" s="6"/>
      <c r="K39" s="6"/>
      <c r="L39" s="6"/>
      <c r="M39" s="6"/>
    </row>
    <row r="40">
      <c r="A40" s="12" t="s">
        <v>41</v>
      </c>
      <c r="B40" s="13">
        <f>B14*(1-Assumptions!$B26)</f>
        <v>35525</v>
      </c>
      <c r="C40" s="13">
        <f>C14*(1-Assumptions!$B26)</f>
        <v>36274.62191</v>
      </c>
      <c r="D40" s="13">
        <f>D14*(1-Assumptions!$B26)</f>
        <v>74080.12354</v>
      </c>
      <c r="E40" s="13">
        <f>E14*(1-Assumptions!$B26)</f>
        <v>75643.30675</v>
      </c>
      <c r="F40" s="13">
        <f>F14*(1-Assumptions!$B26)</f>
        <v>115859.2126</v>
      </c>
      <c r="G40" s="13">
        <f>G14*(1-Assumptions!$B26)</f>
        <v>118303.9868</v>
      </c>
      <c r="H40" s="13">
        <f>H14*(1-Assumptions!$B26)</f>
        <v>161067.1318</v>
      </c>
      <c r="I40" s="13">
        <f>I14*(1-Assumptions!$B26)</f>
        <v>164465.8496</v>
      </c>
      <c r="J40" s="13">
        <f>J14*(1-Assumptions!$B26)</f>
        <v>209920.3557</v>
      </c>
      <c r="K40" s="13">
        <f>K14*(1-Assumptions!$B26)</f>
        <v>214349.9376</v>
      </c>
      <c r="L40" s="13">
        <f>L14*(1-Assumptions!$B26)</f>
        <v>262647.5871</v>
      </c>
      <c r="M40" s="13">
        <f>M14*(1-Assumptions!$B26)</f>
        <v>268189.7795</v>
      </c>
    </row>
    <row r="41">
      <c r="A41" s="12" t="s">
        <v>42</v>
      </c>
      <c r="B41" s="13">
        <f>B15*(1-Assumptions!$B27)</f>
        <v>24500</v>
      </c>
      <c r="C41" s="13">
        <f>C15*(1-Assumptions!$B27)</f>
        <v>25016.98063</v>
      </c>
      <c r="D41" s="13">
        <f>D15*(1-Assumptions!$B27)</f>
        <v>51089.74037</v>
      </c>
      <c r="E41" s="13">
        <f>E15*(1-Assumptions!$B27)</f>
        <v>52167.79776</v>
      </c>
      <c r="F41" s="13">
        <f>F15*(1-Assumptions!$B27)</f>
        <v>79902.90525</v>
      </c>
      <c r="G41" s="13">
        <f>G15*(1-Assumptions!$B27)</f>
        <v>81588.95643</v>
      </c>
      <c r="H41" s="13">
        <f>H15*(1-Assumptions!$B27)</f>
        <v>111080.7805</v>
      </c>
      <c r="I41" s="13">
        <f>I15*(1-Assumptions!$B27)</f>
        <v>113424.7239</v>
      </c>
      <c r="J41" s="13">
        <f>J15*(1-Assumptions!$B27)</f>
        <v>144772.6591</v>
      </c>
      <c r="K41" s="13">
        <f>K15*(1-Assumptions!$B27)</f>
        <v>147827.5432</v>
      </c>
      <c r="L41" s="13">
        <f>L15*(1-Assumptions!$B27)</f>
        <v>181136.267</v>
      </c>
      <c r="M41" s="13">
        <f>M15*(1-Assumptions!$B27)</f>
        <v>184958.4686</v>
      </c>
    </row>
    <row r="42">
      <c r="A42" s="12" t="s">
        <v>43</v>
      </c>
      <c r="B42" s="13">
        <f>B16*(1-Assumptions!$B28)</f>
        <v>29890</v>
      </c>
      <c r="C42" s="13">
        <f>C16*(1-Assumptions!$B28)</f>
        <v>30520.71636</v>
      </c>
      <c r="D42" s="13">
        <f>D16*(1-Assumptions!$B28)</f>
        <v>62329.48326</v>
      </c>
      <c r="E42" s="13">
        <f>E16*(1-Assumptions!$B28)</f>
        <v>63644.71327</v>
      </c>
      <c r="F42" s="13">
        <f>F16*(1-Assumptions!$B28)</f>
        <v>97481.54441</v>
      </c>
      <c r="G42" s="13">
        <f>G16*(1-Assumptions!$B28)</f>
        <v>99538.52685</v>
      </c>
      <c r="H42" s="13">
        <f>H16*(1-Assumptions!$B28)</f>
        <v>135518.5522</v>
      </c>
      <c r="I42" s="13">
        <f>I16*(1-Assumptions!$B28)</f>
        <v>138378.1631</v>
      </c>
      <c r="J42" s="13">
        <f>J16*(1-Assumptions!$B28)</f>
        <v>176622.6441</v>
      </c>
      <c r="K42" s="13">
        <f>K16*(1-Assumptions!$B28)</f>
        <v>180349.6027</v>
      </c>
      <c r="L42" s="13">
        <f>L16*(1-Assumptions!$B28)</f>
        <v>220986.2457</v>
      </c>
      <c r="M42" s="13">
        <f>M16*(1-Assumptions!$B28)</f>
        <v>225649.3317</v>
      </c>
    </row>
    <row r="43">
      <c r="A43" s="12" t="s">
        <v>44</v>
      </c>
      <c r="B43" s="13">
        <f>B17*(1-Assumptions!$B29)</f>
        <v>31237.5</v>
      </c>
      <c r="C43" s="13">
        <f>C17*(1-Assumptions!$B29)</f>
        <v>31896.6503</v>
      </c>
      <c r="D43" s="13">
        <f>D17*(1-Assumptions!$B29)</f>
        <v>65139.41898</v>
      </c>
      <c r="E43" s="13">
        <f>E17*(1-Assumptions!$B29)</f>
        <v>66513.94214</v>
      </c>
      <c r="F43" s="13">
        <f>F17*(1-Assumptions!$B29)</f>
        <v>101876.2042</v>
      </c>
      <c r="G43" s="13">
        <f>G17*(1-Assumptions!$B29)</f>
        <v>104025.9195</v>
      </c>
      <c r="H43" s="13">
        <f>H17*(1-Assumptions!$B29)</f>
        <v>141627.9952</v>
      </c>
      <c r="I43" s="13">
        <f>I17*(1-Assumptions!$B29)</f>
        <v>144616.5229</v>
      </c>
      <c r="J43" s="13">
        <f>J17*(1-Assumptions!$B29)</f>
        <v>184585.1404</v>
      </c>
      <c r="K43" s="13">
        <f>K17*(1-Assumptions!$B29)</f>
        <v>188480.1176</v>
      </c>
      <c r="L43" s="13">
        <f>L17*(1-Assumptions!$B29)</f>
        <v>230948.7404</v>
      </c>
      <c r="M43" s="13">
        <f>M17*(1-Assumptions!$B29)</f>
        <v>235822.0475</v>
      </c>
    </row>
    <row r="44">
      <c r="A44" s="12" t="s">
        <v>45</v>
      </c>
      <c r="B44" s="13">
        <f>B18*(1-Assumptions!$B30)</f>
        <v>17150</v>
      </c>
      <c r="C44" s="13">
        <f>C18*(1-Assumptions!$B30)</f>
        <v>17511.88644</v>
      </c>
      <c r="D44" s="13">
        <f>D18*(1-Assumptions!$B30)</f>
        <v>35762.81826</v>
      </c>
      <c r="E44" s="13">
        <f>E18*(1-Assumptions!$B30)</f>
        <v>36517.45843</v>
      </c>
      <c r="F44" s="13">
        <f>F18*(1-Assumptions!$B30)</f>
        <v>55932.03368</v>
      </c>
      <c r="G44" s="13">
        <f>G18*(1-Assumptions!$B30)</f>
        <v>57112.2695</v>
      </c>
      <c r="H44" s="13">
        <f>H18*(1-Assumptions!$B30)</f>
        <v>77756.54637</v>
      </c>
      <c r="I44" s="13">
        <f>I18*(1-Assumptions!$B30)</f>
        <v>79397.3067</v>
      </c>
      <c r="J44" s="13">
        <f>J18*(1-Assumptions!$B30)</f>
        <v>101340.8614</v>
      </c>
      <c r="K44" s="13">
        <f>K18*(1-Assumptions!$B30)</f>
        <v>103479.2802</v>
      </c>
      <c r="L44" s="13">
        <f>L18*(1-Assumptions!$B30)</f>
        <v>126795.3869</v>
      </c>
      <c r="M44" s="13">
        <f>M18*(1-Assumptions!$B30)</f>
        <v>129470.928</v>
      </c>
    </row>
    <row r="45">
      <c r="A45" s="10" t="s">
        <v>83</v>
      </c>
      <c r="B45" s="13">
        <f t="shared" ref="B45:M45" si="2">SUM(B40:B44)</f>
        <v>138302.5</v>
      </c>
      <c r="C45" s="13">
        <f t="shared" si="2"/>
        <v>141220.8556</v>
      </c>
      <c r="D45" s="13">
        <f t="shared" si="2"/>
        <v>288401.5844</v>
      </c>
      <c r="E45" s="13">
        <f t="shared" si="2"/>
        <v>294487.2183</v>
      </c>
      <c r="F45" s="13">
        <f t="shared" si="2"/>
        <v>451051.9001</v>
      </c>
      <c r="G45" s="13">
        <f t="shared" si="2"/>
        <v>460569.6591</v>
      </c>
      <c r="H45" s="13">
        <f t="shared" si="2"/>
        <v>627051.0061</v>
      </c>
      <c r="I45" s="13">
        <f t="shared" si="2"/>
        <v>640282.5661</v>
      </c>
      <c r="J45" s="13">
        <f t="shared" si="2"/>
        <v>817241.6608</v>
      </c>
      <c r="K45" s="13">
        <f t="shared" si="2"/>
        <v>834486.4814</v>
      </c>
      <c r="L45" s="13">
        <f t="shared" si="2"/>
        <v>1022514.227</v>
      </c>
      <c r="M45" s="13">
        <f t="shared" si="2"/>
        <v>1044090.555</v>
      </c>
    </row>
    <row r="46">
      <c r="A46" s="10" t="s">
        <v>30</v>
      </c>
      <c r="B46" s="6"/>
      <c r="C46" s="6"/>
      <c r="D46" s="6"/>
      <c r="E46" s="6"/>
      <c r="F46" s="6"/>
      <c r="G46" s="6"/>
      <c r="H46" s="6"/>
      <c r="I46" s="6"/>
      <c r="J46" s="6"/>
      <c r="K46" s="6"/>
      <c r="L46" s="6"/>
      <c r="M46" s="6"/>
    </row>
    <row r="47">
      <c r="A47" s="12" t="s">
        <v>41</v>
      </c>
      <c r="B47" s="13">
        <f>B20*(1-Assumptions!$C26)</f>
        <v>62031.2</v>
      </c>
      <c r="C47" s="13">
        <f>C20*(1-Assumptions!$C26)</f>
        <v>64315.12675</v>
      </c>
      <c r="D47" s="13">
        <f>D20*(1-Assumptions!$C26)</f>
        <v>133366.2908</v>
      </c>
      <c r="E47" s="13">
        <f>E20*(1-Assumptions!$C26)</f>
        <v>138276.7043</v>
      </c>
      <c r="F47" s="13">
        <f>F20*(1-Assumptions!$C26)</f>
        <v>215051.8714</v>
      </c>
      <c r="G47" s="13">
        <f>G20*(1-Assumptions!$C26)</f>
        <v>222969.8662</v>
      </c>
      <c r="H47" s="13">
        <f>H20*(1-Assumptions!$C26)</f>
        <v>308239.1916</v>
      </c>
      <c r="I47" s="13">
        <f>I20*(1-Assumptions!$C26)</f>
        <v>319588.2504</v>
      </c>
      <c r="J47" s="13">
        <f>J20*(1-Assumptions!$C26)</f>
        <v>414193.9628</v>
      </c>
      <c r="K47" s="13">
        <f>K20*(1-Assumptions!$C26)</f>
        <v>429444.1703</v>
      </c>
      <c r="L47" s="13">
        <f>L20*(1-Assumptions!$C26)</f>
        <v>534307.0502</v>
      </c>
      <c r="M47" s="13">
        <f>M20*(1-Assumptions!$C26)</f>
        <v>553979.7015</v>
      </c>
    </row>
    <row r="48">
      <c r="A48" s="12" t="s">
        <v>42</v>
      </c>
      <c r="B48" s="13">
        <f>B21*(1-Assumptions!$C27)</f>
        <v>39916.8</v>
      </c>
      <c r="C48" s="13">
        <f>C21*(1-Assumptions!$C27)</f>
        <v>41386.49666</v>
      </c>
      <c r="D48" s="13">
        <f>D21*(1-Assumptions!$C27)</f>
        <v>85820.61216</v>
      </c>
      <c r="E48" s="13">
        <f>E21*(1-Assumptions!$C27)</f>
        <v>88980.44128</v>
      </c>
      <c r="F48" s="13">
        <f>F21*(1-Assumptions!$C27)</f>
        <v>138384.9182</v>
      </c>
      <c r="G48" s="13">
        <f>G21*(1-Assumptions!$C27)</f>
        <v>143480.1125</v>
      </c>
      <c r="H48" s="13">
        <f>H21*(1-Assumptions!$C27)</f>
        <v>198350.5424</v>
      </c>
      <c r="I48" s="13">
        <f>I21*(1-Assumptions!$C27)</f>
        <v>205653.611</v>
      </c>
      <c r="J48" s="13">
        <f>J21*(1-Assumptions!$C27)</f>
        <v>266531.9641</v>
      </c>
      <c r="K48" s="13">
        <f>K21*(1-Assumptions!$C27)</f>
        <v>276345.4045</v>
      </c>
      <c r="L48" s="13">
        <f>L21*(1-Assumptions!$C27)</f>
        <v>343824.1992</v>
      </c>
      <c r="M48" s="13">
        <f>M21*(1-Assumptions!$C27)</f>
        <v>356483.4623</v>
      </c>
    </row>
    <row r="49">
      <c r="A49" s="12" t="s">
        <v>43</v>
      </c>
      <c r="B49" s="13">
        <f>B22*(1-Assumptions!$C28)</f>
        <v>0</v>
      </c>
      <c r="C49" s="13">
        <f>C22*(1-Assumptions!$C28)</f>
        <v>0</v>
      </c>
      <c r="D49" s="13">
        <f>D22*(1-Assumptions!$C28)</f>
        <v>0</v>
      </c>
      <c r="E49" s="13">
        <f>E22*(1-Assumptions!$C28)</f>
        <v>0</v>
      </c>
      <c r="F49" s="13">
        <f>F22*(1-Assumptions!$C28)</f>
        <v>0</v>
      </c>
      <c r="G49" s="13">
        <f>G22*(1-Assumptions!$C28)</f>
        <v>0</v>
      </c>
      <c r="H49" s="13">
        <f>H22*(1-Assumptions!$C28)</f>
        <v>0</v>
      </c>
      <c r="I49" s="13">
        <f>I22*(1-Assumptions!$C28)</f>
        <v>0</v>
      </c>
      <c r="J49" s="13">
        <f>J22*(1-Assumptions!$C28)</f>
        <v>0</v>
      </c>
      <c r="K49" s="13">
        <f>K22*(1-Assumptions!$C28)</f>
        <v>0</v>
      </c>
      <c r="L49" s="13">
        <f>L22*(1-Assumptions!$C28)</f>
        <v>0</v>
      </c>
      <c r="M49" s="13">
        <f>M22*(1-Assumptions!$C28)</f>
        <v>0</v>
      </c>
    </row>
    <row r="50">
      <c r="A50" s="12" t="s">
        <v>44</v>
      </c>
      <c r="B50" s="13">
        <f>B23*(1-Assumptions!$C29)</f>
        <v>46200</v>
      </c>
      <c r="C50" s="13">
        <f>C23*(1-Assumptions!$C29)</f>
        <v>47901.0378</v>
      </c>
      <c r="D50" s="13">
        <f>D23*(1-Assumptions!$C29)</f>
        <v>99329.41222</v>
      </c>
      <c r="E50" s="13">
        <f>E23*(1-Assumptions!$C29)</f>
        <v>102986.6219</v>
      </c>
      <c r="F50" s="13">
        <f>F23*(1-Assumptions!$C29)</f>
        <v>160167.7294</v>
      </c>
      <c r="G50" s="13">
        <f>G23*(1-Assumptions!$C29)</f>
        <v>166064.945</v>
      </c>
      <c r="H50" s="13">
        <f>H23*(1-Assumptions!$C29)</f>
        <v>229572.387</v>
      </c>
      <c r="I50" s="13">
        <f>I23*(1-Assumptions!$C29)</f>
        <v>238025.0127</v>
      </c>
      <c r="J50" s="13">
        <f>J23*(1-Assumptions!$C29)</f>
        <v>308486.0696</v>
      </c>
      <c r="K50" s="13">
        <f>K23*(1-Assumptions!$C29)</f>
        <v>319844.2182</v>
      </c>
      <c r="L50" s="13">
        <f>L23*(1-Assumptions!$C29)</f>
        <v>397944.675</v>
      </c>
      <c r="M50" s="13">
        <f>M23*(1-Assumptions!$C29)</f>
        <v>412596.5999</v>
      </c>
    </row>
    <row r="51">
      <c r="A51" s="12" t="s">
        <v>45</v>
      </c>
      <c r="B51" s="13">
        <f>B24*(1-Assumptions!$C30)</f>
        <v>10010</v>
      </c>
      <c r="C51" s="13">
        <f>C24*(1-Assumptions!$C30)</f>
        <v>10378.55819</v>
      </c>
      <c r="D51" s="13">
        <f>D24*(1-Assumptions!$C30)</f>
        <v>21521.37265</v>
      </c>
      <c r="E51" s="13">
        <f>E24*(1-Assumptions!$C30)</f>
        <v>22313.76807</v>
      </c>
      <c r="F51" s="13">
        <f>F24*(1-Assumptions!$C30)</f>
        <v>34703.00804</v>
      </c>
      <c r="G51" s="13">
        <f>G24*(1-Assumptions!$C30)</f>
        <v>35980.73809</v>
      </c>
      <c r="H51" s="13">
        <f>H24*(1-Assumptions!$C30)</f>
        <v>49740.68385</v>
      </c>
      <c r="I51" s="13">
        <f>I24*(1-Assumptions!$C30)</f>
        <v>51572.08609</v>
      </c>
      <c r="J51" s="13">
        <f>J24*(1-Assumptions!$C30)</f>
        <v>66838.64841</v>
      </c>
      <c r="K51" s="13">
        <f>K24*(1-Assumptions!$C30)</f>
        <v>69299.58061</v>
      </c>
      <c r="L51" s="13">
        <f>L24*(1-Assumptions!$C30)</f>
        <v>86221.34624</v>
      </c>
      <c r="M51" s="13">
        <f>M24*(1-Assumptions!$C30)</f>
        <v>89395.92999</v>
      </c>
    </row>
    <row r="52">
      <c r="A52" s="10" t="s">
        <v>83</v>
      </c>
      <c r="B52" s="13">
        <f t="shared" ref="B52:M52" si="3">SUM(B47:B51)</f>
        <v>158158</v>
      </c>
      <c r="C52" s="13">
        <f t="shared" si="3"/>
        <v>163981.2194</v>
      </c>
      <c r="D52" s="13">
        <f t="shared" si="3"/>
        <v>340037.6878</v>
      </c>
      <c r="E52" s="13">
        <f t="shared" si="3"/>
        <v>352557.5355</v>
      </c>
      <c r="F52" s="13">
        <f t="shared" si="3"/>
        <v>548307.527</v>
      </c>
      <c r="G52" s="13">
        <f t="shared" si="3"/>
        <v>568495.6619</v>
      </c>
      <c r="H52" s="13">
        <f t="shared" si="3"/>
        <v>785902.8049</v>
      </c>
      <c r="I52" s="13">
        <f t="shared" si="3"/>
        <v>814838.9603</v>
      </c>
      <c r="J52" s="13">
        <f t="shared" si="3"/>
        <v>1056050.645</v>
      </c>
      <c r="K52" s="13">
        <f t="shared" si="3"/>
        <v>1094933.374</v>
      </c>
      <c r="L52" s="13">
        <f t="shared" si="3"/>
        <v>1362297.271</v>
      </c>
      <c r="M52" s="13">
        <f t="shared" si="3"/>
        <v>1412455.694</v>
      </c>
    </row>
    <row r="53">
      <c r="A53" s="10" t="s">
        <v>31</v>
      </c>
      <c r="B53" s="6"/>
      <c r="C53" s="6"/>
      <c r="D53" s="6"/>
      <c r="E53" s="6"/>
      <c r="F53" s="6"/>
      <c r="G53" s="6"/>
      <c r="H53" s="6"/>
      <c r="I53" s="6"/>
      <c r="J53" s="6"/>
      <c r="K53" s="6"/>
      <c r="L53" s="6"/>
      <c r="M53" s="6"/>
    </row>
    <row r="54">
      <c r="A54" s="12" t="s">
        <v>41</v>
      </c>
      <c r="B54" s="13">
        <f>B26*(1-Assumptions!$D26)</f>
        <v>28314</v>
      </c>
      <c r="C54" s="13">
        <f>C26*(1-Assumptions!$D26)</f>
        <v>29112.08672</v>
      </c>
      <c r="D54" s="13">
        <f>D26*(1-Assumptions!$D26)</f>
        <v>59865.33821</v>
      </c>
      <c r="E54" s="13">
        <f>E26*(1-Assumptions!$D26)</f>
        <v>61552.7625</v>
      </c>
      <c r="F54" s="13">
        <f>F26*(1-Assumptions!$D26)</f>
        <v>94931.62533</v>
      </c>
      <c r="G54" s="13">
        <f>G26*(1-Assumptions!$D26)</f>
        <v>97607.46305</v>
      </c>
      <c r="H54" s="13">
        <f>H26*(1-Assumptions!$D26)</f>
        <v>133811.6328</v>
      </c>
      <c r="I54" s="13">
        <f>I26*(1-Assumptions!$D26)</f>
        <v>137583.3813</v>
      </c>
      <c r="J54" s="13">
        <f>J26*(1-Assumptions!$D26)</f>
        <v>176826.8051</v>
      </c>
      <c r="K54" s="13">
        <f>K26*(1-Assumptions!$D26)</f>
        <v>181811.0223</v>
      </c>
      <c r="L54" s="13">
        <f>L26*(1-Assumptions!$D26)</f>
        <v>224322.8754</v>
      </c>
      <c r="M54" s="13">
        <f>M26*(1-Assumptions!$D26)</f>
        <v>230645.8643</v>
      </c>
    </row>
    <row r="55">
      <c r="A55" s="12" t="s">
        <v>42</v>
      </c>
      <c r="B55" s="13">
        <f>B27*(1-Assumptions!$D27)</f>
        <v>20163</v>
      </c>
      <c r="C55" s="13">
        <f>C27*(1-Assumptions!$D27)</f>
        <v>20731.33448</v>
      </c>
      <c r="D55" s="13">
        <f>D27*(1-Assumptions!$D27)</f>
        <v>42631.37721</v>
      </c>
      <c r="E55" s="13">
        <f>E27*(1-Assumptions!$D27)</f>
        <v>43833.02784</v>
      </c>
      <c r="F55" s="13">
        <f>F27*(1-Assumptions!$D27)</f>
        <v>67602.8241</v>
      </c>
      <c r="G55" s="13">
        <f>G27*(1-Assumptions!$D27)</f>
        <v>69508.3449</v>
      </c>
      <c r="H55" s="13">
        <f>H27*(1-Assumptions!$D27)</f>
        <v>95290.10216</v>
      </c>
      <c r="I55" s="13">
        <f>I27*(1-Assumptions!$D27)</f>
        <v>97976.04426</v>
      </c>
      <c r="J55" s="13">
        <f>J27*(1-Assumptions!$D27)</f>
        <v>125922.1188</v>
      </c>
      <c r="K55" s="13">
        <f>K27*(1-Assumptions!$D27)</f>
        <v>129471.4855</v>
      </c>
      <c r="L55" s="13">
        <f>L27*(1-Assumptions!$D27)</f>
        <v>159745.078</v>
      </c>
      <c r="M55" s="13">
        <f>M27*(1-Assumptions!$D27)</f>
        <v>164247.8125</v>
      </c>
    </row>
    <row r="56">
      <c r="A56" s="12" t="s">
        <v>43</v>
      </c>
      <c r="B56" s="13">
        <f>B28*(1-Assumptions!$D28)</f>
        <v>19219.2</v>
      </c>
      <c r="C56" s="13">
        <f>C28*(1-Assumptions!$D28)</f>
        <v>19760.93159</v>
      </c>
      <c r="D56" s="13">
        <f>D28*(1-Assumptions!$D28)</f>
        <v>40635.86594</v>
      </c>
      <c r="E56" s="13">
        <f>E28*(1-Assumptions!$D28)</f>
        <v>41781.26909</v>
      </c>
      <c r="F56" s="13">
        <f>F28*(1-Assumptions!$D28)</f>
        <v>64438.43659</v>
      </c>
      <c r="G56" s="13">
        <f>G28*(1-Assumptions!$D28)</f>
        <v>66254.7628</v>
      </c>
      <c r="H56" s="13">
        <f>H28*(1-Assumptions!$D28)</f>
        <v>90829.71439</v>
      </c>
      <c r="I56" s="13">
        <f>I28*(1-Assumptions!$D28)</f>
        <v>93389.93155</v>
      </c>
      <c r="J56" s="13">
        <f>J28*(1-Assumptions!$D28)</f>
        <v>120027.8919</v>
      </c>
      <c r="K56" s="13">
        <f>K28*(1-Assumptions!$D28)</f>
        <v>123411.1181</v>
      </c>
      <c r="L56" s="13">
        <f>L28*(1-Assumptions!$D28)</f>
        <v>152267.6488</v>
      </c>
      <c r="M56" s="13">
        <f>M28*(1-Assumptions!$D28)</f>
        <v>156559.617</v>
      </c>
    </row>
    <row r="57">
      <c r="A57" s="12" t="s">
        <v>44</v>
      </c>
      <c r="B57" s="13">
        <f>B29*(1-Assumptions!$D29)</f>
        <v>20163</v>
      </c>
      <c r="C57" s="13">
        <f>C29*(1-Assumptions!$D29)</f>
        <v>20731.33448</v>
      </c>
      <c r="D57" s="13">
        <f>D29*(1-Assumptions!$D29)</f>
        <v>42631.37721</v>
      </c>
      <c r="E57" s="13">
        <f>E29*(1-Assumptions!$D29)</f>
        <v>43833.02784</v>
      </c>
      <c r="F57" s="13">
        <f>F29*(1-Assumptions!$D29)</f>
        <v>67602.8241</v>
      </c>
      <c r="G57" s="13">
        <f>G29*(1-Assumptions!$D29)</f>
        <v>69508.3449</v>
      </c>
      <c r="H57" s="13">
        <f>H29*(1-Assumptions!$D29)</f>
        <v>95290.10216</v>
      </c>
      <c r="I57" s="13">
        <f>I29*(1-Assumptions!$D29)</f>
        <v>97976.04426</v>
      </c>
      <c r="J57" s="13">
        <f>J29*(1-Assumptions!$D29)</f>
        <v>125922.1188</v>
      </c>
      <c r="K57" s="13">
        <f>K29*(1-Assumptions!$D29)</f>
        <v>129471.4855</v>
      </c>
      <c r="L57" s="13">
        <f>L29*(1-Assumptions!$D29)</f>
        <v>159745.078</v>
      </c>
      <c r="M57" s="13">
        <f>M29*(1-Assumptions!$D29)</f>
        <v>164247.8125</v>
      </c>
    </row>
    <row r="58">
      <c r="A58" s="12" t="s">
        <v>45</v>
      </c>
      <c r="B58" s="13">
        <f>B30*(1-Assumptions!$D30)</f>
        <v>0</v>
      </c>
      <c r="C58" s="13">
        <f>C30*(1-Assumptions!$D30)</f>
        <v>0</v>
      </c>
      <c r="D58" s="13">
        <f>D30*(1-Assumptions!$D30)</f>
        <v>0</v>
      </c>
      <c r="E58" s="13">
        <f>E30*(1-Assumptions!$D30)</f>
        <v>0</v>
      </c>
      <c r="F58" s="13">
        <f>F30*(1-Assumptions!$D30)</f>
        <v>0</v>
      </c>
      <c r="G58" s="13">
        <f>G30*(1-Assumptions!$D30)</f>
        <v>0</v>
      </c>
      <c r="H58" s="13">
        <f>H30*(1-Assumptions!$D30)</f>
        <v>0</v>
      </c>
      <c r="I58" s="13">
        <f>I30*(1-Assumptions!$D30)</f>
        <v>0</v>
      </c>
      <c r="J58" s="13">
        <f>J30*(1-Assumptions!$D30)</f>
        <v>0</v>
      </c>
      <c r="K58" s="13">
        <f>K30*(1-Assumptions!$D30)</f>
        <v>0</v>
      </c>
      <c r="L58" s="13">
        <f>L30*(1-Assumptions!$D30)</f>
        <v>0</v>
      </c>
      <c r="M58" s="13">
        <f>M30*(1-Assumptions!$D30)</f>
        <v>0</v>
      </c>
    </row>
    <row r="59">
      <c r="A59" s="10" t="s">
        <v>83</v>
      </c>
      <c r="B59" s="13">
        <f t="shared" ref="B59:M59" si="4">SUM(B54:B58)</f>
        <v>87859.2</v>
      </c>
      <c r="C59" s="13">
        <f t="shared" si="4"/>
        <v>90335.68727</v>
      </c>
      <c r="D59" s="13">
        <f t="shared" si="4"/>
        <v>185763.9586</v>
      </c>
      <c r="E59" s="13">
        <f t="shared" si="4"/>
        <v>191000.0873</v>
      </c>
      <c r="F59" s="13">
        <f t="shared" si="4"/>
        <v>294575.7101</v>
      </c>
      <c r="G59" s="13">
        <f t="shared" si="4"/>
        <v>302878.9156</v>
      </c>
      <c r="H59" s="13">
        <f t="shared" si="4"/>
        <v>415221.5515</v>
      </c>
      <c r="I59" s="13">
        <f t="shared" si="4"/>
        <v>426925.4014</v>
      </c>
      <c r="J59" s="13">
        <f t="shared" si="4"/>
        <v>548698.9346</v>
      </c>
      <c r="K59" s="13">
        <f t="shared" si="4"/>
        <v>564165.1115</v>
      </c>
      <c r="L59" s="13">
        <f t="shared" si="4"/>
        <v>696080.6802</v>
      </c>
      <c r="M59" s="13">
        <f t="shared" si="4"/>
        <v>715701.1063</v>
      </c>
    </row>
    <row r="60">
      <c r="A60" s="10" t="s">
        <v>32</v>
      </c>
      <c r="B60" s="6"/>
      <c r="C60" s="6"/>
      <c r="D60" s="6"/>
      <c r="E60" s="6"/>
      <c r="F60" s="6"/>
      <c r="G60" s="6"/>
      <c r="H60" s="6"/>
      <c r="I60" s="6"/>
      <c r="J60" s="6"/>
      <c r="K60" s="6"/>
      <c r="L60" s="6"/>
      <c r="M60" s="6"/>
    </row>
    <row r="61">
      <c r="A61" s="12" t="s">
        <v>41</v>
      </c>
      <c r="B61" s="13">
        <f>B32*(1-Assumptions!$E26)</f>
        <v>12027.4</v>
      </c>
      <c r="C61" s="13">
        <f>C32*(1-Assumptions!$E26)</f>
        <v>12441.0283</v>
      </c>
      <c r="D61" s="13">
        <f>D32*(1-Assumptions!$E26)</f>
        <v>25737.76297</v>
      </c>
      <c r="E61" s="13">
        <f>E32*(1-Assumptions!$E26)</f>
        <v>26622.8975</v>
      </c>
      <c r="F61" s="13">
        <f>F32*(1-Assumptions!$E26)</f>
        <v>41307.70839</v>
      </c>
      <c r="G61" s="13">
        <f>G32*(1-Assumptions!$E26)</f>
        <v>42728.30114</v>
      </c>
      <c r="H61" s="13">
        <f>H32*(1-Assumptions!$E26)</f>
        <v>58930.3317</v>
      </c>
      <c r="I61" s="13">
        <f>I32*(1-Assumptions!$E26)</f>
        <v>60956.97527</v>
      </c>
      <c r="J61" s="13">
        <f>J32*(1-Assumptions!$E26)</f>
        <v>78816.64517</v>
      </c>
      <c r="K61" s="13">
        <f>K32*(1-Assumptions!$E26)</f>
        <v>81527.189</v>
      </c>
      <c r="L61" s="13">
        <f>L32*(1-Assumptions!$E26)</f>
        <v>101197.1398</v>
      </c>
      <c r="M61" s="13">
        <f>M32*(1-Assumptions!$E26)</f>
        <v>104677.36</v>
      </c>
    </row>
    <row r="62">
      <c r="A62" s="12" t="s">
        <v>42</v>
      </c>
      <c r="B62" s="13">
        <f>B33*(1-Assumptions!$E27)</f>
        <v>9762.5</v>
      </c>
      <c r="C62" s="13">
        <f>C33*(1-Assumptions!$E27)</f>
        <v>10098.23726</v>
      </c>
      <c r="D62" s="13">
        <f>D33*(1-Assumptions!$E27)</f>
        <v>20891.04137</v>
      </c>
      <c r="E62" s="13">
        <f>E33*(1-Assumptions!$E27)</f>
        <v>21609.49473</v>
      </c>
      <c r="F62" s="13">
        <f>F33*(1-Assumptions!$E27)</f>
        <v>33528.98408</v>
      </c>
      <c r="G62" s="13">
        <f>G33*(1-Assumptions!$E27)</f>
        <v>34682.06261</v>
      </c>
      <c r="H62" s="13">
        <f>H33*(1-Assumptions!$E27)</f>
        <v>47833.06145</v>
      </c>
      <c r="I62" s="13">
        <f>I33*(1-Assumptions!$E27)</f>
        <v>49478.06435</v>
      </c>
      <c r="J62" s="13">
        <f>J33*(1-Assumptions!$E27)</f>
        <v>63974.54965</v>
      </c>
      <c r="K62" s="13">
        <f>K33*(1-Assumptions!$E27)</f>
        <v>66174.6664</v>
      </c>
      <c r="L62" s="13">
        <f>L33*(1-Assumptions!$E27)</f>
        <v>82140.53551</v>
      </c>
      <c r="M62" s="13">
        <f>M33*(1-Assumptions!$E27)</f>
        <v>84965.3896</v>
      </c>
    </row>
    <row r="63">
      <c r="A63" s="12" t="s">
        <v>43</v>
      </c>
      <c r="B63" s="13">
        <f>B34*(1-Assumptions!$E28)</f>
        <v>14370.4</v>
      </c>
      <c r="C63" s="13">
        <f>C34*(1-Assumptions!$E28)</f>
        <v>14864.60524</v>
      </c>
      <c r="D63" s="13">
        <f>D34*(1-Assumptions!$E28)</f>
        <v>30751.6129</v>
      </c>
      <c r="E63" s="13">
        <f>E34*(1-Assumptions!$E28)</f>
        <v>31809.17624</v>
      </c>
      <c r="F63" s="13">
        <f>F34*(1-Assumptions!$E28)</f>
        <v>49354.66457</v>
      </c>
      <c r="G63" s="13">
        <f>G34*(1-Assumptions!$E28)</f>
        <v>51051.99616</v>
      </c>
      <c r="H63" s="13">
        <f>H34*(1-Assumptions!$E28)</f>
        <v>70410.26645</v>
      </c>
      <c r="I63" s="13">
        <f>I34*(1-Assumptions!$E28)</f>
        <v>72831.71072</v>
      </c>
      <c r="J63" s="13">
        <f>J34*(1-Assumptions!$E28)</f>
        <v>94170.53708</v>
      </c>
      <c r="K63" s="13">
        <f>K34*(1-Assumptions!$E28)</f>
        <v>97409.10894</v>
      </c>
      <c r="L63" s="13">
        <f>L34*(1-Assumptions!$E28)</f>
        <v>120910.8683</v>
      </c>
      <c r="M63" s="13">
        <f>M34*(1-Assumptions!$E28)</f>
        <v>125069.0535</v>
      </c>
    </row>
    <row r="64">
      <c r="A64" s="12" t="s">
        <v>44</v>
      </c>
      <c r="B64" s="13">
        <f>B35*(1-Assumptions!$E29)</f>
        <v>10982.8125</v>
      </c>
      <c r="C64" s="13">
        <f>C35*(1-Assumptions!$E29)</f>
        <v>11360.51691</v>
      </c>
      <c r="D64" s="13">
        <f>D35*(1-Assumptions!$E29)</f>
        <v>23502.42154</v>
      </c>
      <c r="E64" s="13">
        <f>E35*(1-Assumptions!$E29)</f>
        <v>24310.68157</v>
      </c>
      <c r="F64" s="13">
        <f>F35*(1-Assumptions!$E29)</f>
        <v>37720.10709</v>
      </c>
      <c r="G64" s="13">
        <f>G35*(1-Assumptions!$E29)</f>
        <v>39017.32044</v>
      </c>
      <c r="H64" s="13">
        <f>H35*(1-Assumptions!$E29)</f>
        <v>53812.19413</v>
      </c>
      <c r="I64" s="13">
        <f>I35*(1-Assumptions!$E29)</f>
        <v>55662.82239</v>
      </c>
      <c r="J64" s="13">
        <f>J35*(1-Assumptions!$E29)</f>
        <v>71971.36835</v>
      </c>
      <c r="K64" s="13">
        <f>K35*(1-Assumptions!$E29)</f>
        <v>74446.4997</v>
      </c>
      <c r="L64" s="13">
        <f>L35*(1-Assumptions!$E29)</f>
        <v>92408.10245</v>
      </c>
      <c r="M64" s="13">
        <f>M35*(1-Assumptions!$E29)</f>
        <v>95586.0633</v>
      </c>
    </row>
    <row r="65">
      <c r="A65" s="12" t="s">
        <v>45</v>
      </c>
      <c r="B65" s="13">
        <f>B36*(1-Assumptions!$E30)</f>
        <v>6833.75</v>
      </c>
      <c r="C65" s="13">
        <f>C36*(1-Assumptions!$E30)</f>
        <v>7068.766079</v>
      </c>
      <c r="D65" s="13">
        <f>D36*(1-Assumptions!$E30)</f>
        <v>14623.72896</v>
      </c>
      <c r="E65" s="13">
        <f>E36*(1-Assumptions!$E30)</f>
        <v>15126.64631</v>
      </c>
      <c r="F65" s="13">
        <f>F36*(1-Assumptions!$E30)</f>
        <v>23470.28886</v>
      </c>
      <c r="G65" s="13">
        <f>G36*(1-Assumptions!$E30)</f>
        <v>24277.44383</v>
      </c>
      <c r="H65" s="13">
        <f>H36*(1-Assumptions!$E30)</f>
        <v>33483.14301</v>
      </c>
      <c r="I65" s="13">
        <f>I36*(1-Assumptions!$E30)</f>
        <v>34634.64504</v>
      </c>
      <c r="J65" s="13">
        <f>J36*(1-Assumptions!$E30)</f>
        <v>44782.18475</v>
      </c>
      <c r="K65" s="13">
        <f>K36*(1-Assumptions!$E30)</f>
        <v>46322.26648</v>
      </c>
      <c r="L65" s="13">
        <f>L36*(1-Assumptions!$E30)</f>
        <v>57498.37486</v>
      </c>
      <c r="M65" s="13">
        <f>M36*(1-Assumptions!$E30)</f>
        <v>59475.77272</v>
      </c>
    </row>
    <row r="66">
      <c r="A66" s="10" t="s">
        <v>83</v>
      </c>
      <c r="B66" s="13">
        <f t="shared" ref="B66:M66" si="5">SUM(B61:B65)</f>
        <v>53976.8625</v>
      </c>
      <c r="C66" s="13">
        <f t="shared" si="5"/>
        <v>55833.15379</v>
      </c>
      <c r="D66" s="13">
        <f t="shared" si="5"/>
        <v>115506.5677</v>
      </c>
      <c r="E66" s="13">
        <f t="shared" si="5"/>
        <v>119478.8963</v>
      </c>
      <c r="F66" s="13">
        <f t="shared" si="5"/>
        <v>185381.753</v>
      </c>
      <c r="G66" s="13">
        <f t="shared" si="5"/>
        <v>191757.1242</v>
      </c>
      <c r="H66" s="13">
        <f t="shared" si="5"/>
        <v>264468.9967</v>
      </c>
      <c r="I66" s="13">
        <f t="shared" si="5"/>
        <v>273564.2178</v>
      </c>
      <c r="J66" s="13">
        <f t="shared" si="5"/>
        <v>353715.285</v>
      </c>
      <c r="K66" s="13">
        <f t="shared" si="5"/>
        <v>365879.7305</v>
      </c>
      <c r="L66" s="13">
        <f t="shared" si="5"/>
        <v>454155.0209</v>
      </c>
      <c r="M66" s="13">
        <f t="shared" si="5"/>
        <v>469773.6391</v>
      </c>
    </row>
    <row r="67">
      <c r="A67" s="6"/>
      <c r="B67" s="6"/>
      <c r="C67" s="6"/>
      <c r="D67" s="6"/>
      <c r="E67" s="6"/>
      <c r="F67" s="6"/>
      <c r="G67" s="6"/>
      <c r="H67" s="6"/>
      <c r="I67" s="6"/>
      <c r="J67" s="6"/>
      <c r="K67" s="6"/>
      <c r="L67" s="6"/>
      <c r="M67" s="6"/>
    </row>
    <row r="68">
      <c r="A68" s="10" t="s">
        <v>84</v>
      </c>
      <c r="B68" s="13">
        <f t="shared" ref="B68:M68" si="6">B45+B52+B59+B66</f>
        <v>438296.5625</v>
      </c>
      <c r="C68" s="13">
        <f t="shared" si="6"/>
        <v>451370.9161</v>
      </c>
      <c r="D68" s="13">
        <f t="shared" si="6"/>
        <v>929709.7986</v>
      </c>
      <c r="E68" s="13">
        <f t="shared" si="6"/>
        <v>957523.7374</v>
      </c>
      <c r="F68" s="13">
        <f t="shared" si="6"/>
        <v>1479316.89</v>
      </c>
      <c r="G68" s="13">
        <f t="shared" si="6"/>
        <v>1523701.361</v>
      </c>
      <c r="H68" s="13">
        <f t="shared" si="6"/>
        <v>2092644.359</v>
      </c>
      <c r="I68" s="13">
        <f t="shared" si="6"/>
        <v>2155611.146</v>
      </c>
      <c r="J68" s="13">
        <f t="shared" si="6"/>
        <v>2775706.525</v>
      </c>
      <c r="K68" s="13">
        <f t="shared" si="6"/>
        <v>2859464.697</v>
      </c>
      <c r="L68" s="13">
        <f t="shared" si="6"/>
        <v>3535047.199</v>
      </c>
      <c r="M68" s="13">
        <f t="shared" si="6"/>
        <v>3642020.995</v>
      </c>
    </row>
    <row r="69">
      <c r="A69" s="6"/>
      <c r="B69" s="6"/>
      <c r="C69" s="6"/>
      <c r="D69" s="6"/>
      <c r="E69" s="6"/>
      <c r="F69" s="6"/>
      <c r="G69" s="6"/>
      <c r="H69" s="6"/>
      <c r="I69" s="6"/>
      <c r="J69" s="6"/>
      <c r="K69" s="6"/>
      <c r="L69" s="6"/>
      <c r="M69" s="6"/>
    </row>
    <row r="70">
      <c r="A70" s="10" t="s">
        <v>85</v>
      </c>
      <c r="B70" s="6"/>
      <c r="C70" s="6"/>
      <c r="D70" s="6"/>
      <c r="E70" s="6"/>
      <c r="F70" s="6"/>
      <c r="G70" s="6"/>
      <c r="H70" s="6"/>
      <c r="I70" s="6"/>
      <c r="J70" s="6"/>
      <c r="K70" s="6"/>
      <c r="L70" s="6"/>
      <c r="M70" s="6"/>
    </row>
    <row r="71">
      <c r="A71" s="12" t="s">
        <v>51</v>
      </c>
      <c r="B71" s="14">
        <f>B$3*Assumptions!$C33*Assumptions!$B38</f>
        <v>46000</v>
      </c>
      <c r="C71" s="14">
        <f>C$3*Assumptions!$C33*Assumptions!$B38</f>
        <v>46000</v>
      </c>
      <c r="D71" s="14">
        <f>D$3*Assumptions!$C33*Assumptions!$B38</f>
        <v>92000</v>
      </c>
      <c r="E71" s="14">
        <f>E$3*Assumptions!$C33*Assumptions!$B38</f>
        <v>92000</v>
      </c>
      <c r="F71" s="14">
        <f>F$3*Assumptions!$C33*Assumptions!$B38</f>
        <v>138000</v>
      </c>
      <c r="G71" s="14">
        <f>G$3*Assumptions!$C33*Assumptions!$B38</f>
        <v>138000</v>
      </c>
      <c r="H71" s="14">
        <f>H$3*Assumptions!$C33*Assumptions!$B38</f>
        <v>184000</v>
      </c>
      <c r="I71" s="14">
        <f>I$3*Assumptions!$C33*Assumptions!$B38</f>
        <v>184000</v>
      </c>
      <c r="J71" s="14">
        <f>J$3*Assumptions!$C33*Assumptions!$B38</f>
        <v>230000</v>
      </c>
      <c r="K71" s="14">
        <f>K$3*Assumptions!$C33*Assumptions!$B38</f>
        <v>230000</v>
      </c>
      <c r="L71" s="14">
        <f>L$3*Assumptions!$C33*Assumptions!$B38</f>
        <v>276000</v>
      </c>
      <c r="M71" s="14">
        <f>M$3*Assumptions!$C33*Assumptions!$B38</f>
        <v>276000</v>
      </c>
    </row>
    <row r="72">
      <c r="A72" s="12" t="s">
        <v>52</v>
      </c>
      <c r="B72" s="14">
        <f>B$3*Assumptions!$C34*Assumptions!$B39</f>
        <v>42000</v>
      </c>
      <c r="C72" s="14">
        <f>C$3*Assumptions!$C34*Assumptions!$B39</f>
        <v>42000</v>
      </c>
      <c r="D72" s="14">
        <f>D$3*Assumptions!$C34*Assumptions!$B39</f>
        <v>84000</v>
      </c>
      <c r="E72" s="14">
        <f>E$3*Assumptions!$C34*Assumptions!$B39</f>
        <v>84000</v>
      </c>
      <c r="F72" s="14">
        <f>F$3*Assumptions!$C34*Assumptions!$B39</f>
        <v>126000</v>
      </c>
      <c r="G72" s="14">
        <f>G$3*Assumptions!$C34*Assumptions!$B39</f>
        <v>126000</v>
      </c>
      <c r="H72" s="14">
        <f>H$3*Assumptions!$C34*Assumptions!$B39</f>
        <v>168000</v>
      </c>
      <c r="I72" s="14">
        <f>I$3*Assumptions!$C34*Assumptions!$B39</f>
        <v>168000</v>
      </c>
      <c r="J72" s="14">
        <f>J$3*Assumptions!$C34*Assumptions!$B39</f>
        <v>210000</v>
      </c>
      <c r="K72" s="14">
        <f>K$3*Assumptions!$C34*Assumptions!$B39</f>
        <v>210000</v>
      </c>
      <c r="L72" s="14">
        <f>L$3*Assumptions!$C34*Assumptions!$B39</f>
        <v>252000</v>
      </c>
      <c r="M72" s="14">
        <f>M$3*Assumptions!$C34*Assumptions!$B39</f>
        <v>252000</v>
      </c>
    </row>
    <row r="73">
      <c r="A73" s="12" t="s">
        <v>53</v>
      </c>
      <c r="B73" s="14">
        <f>B$3*Assumptions!$C35*Assumptions!$B40</f>
        <v>11000</v>
      </c>
      <c r="C73" s="14">
        <f>C$3*Assumptions!$C35*Assumptions!$B40</f>
        <v>11000</v>
      </c>
      <c r="D73" s="14">
        <f>D$3*Assumptions!$C35*Assumptions!$B40</f>
        <v>22000</v>
      </c>
      <c r="E73" s="14">
        <f>E$3*Assumptions!$C35*Assumptions!$B40</f>
        <v>22000</v>
      </c>
      <c r="F73" s="14">
        <f>F$3*Assumptions!$C35*Assumptions!$B40</f>
        <v>33000</v>
      </c>
      <c r="G73" s="14">
        <f>G$3*Assumptions!$C35*Assumptions!$B40</f>
        <v>33000</v>
      </c>
      <c r="H73" s="14">
        <f>H$3*Assumptions!$C35*Assumptions!$B40</f>
        <v>44000</v>
      </c>
      <c r="I73" s="14">
        <f>I$3*Assumptions!$C35*Assumptions!$B40</f>
        <v>44000</v>
      </c>
      <c r="J73" s="14">
        <f>J$3*Assumptions!$C35*Assumptions!$B40</f>
        <v>55000</v>
      </c>
      <c r="K73" s="14">
        <f>K$3*Assumptions!$C35*Assumptions!$B40</f>
        <v>55000</v>
      </c>
      <c r="L73" s="14">
        <f>L$3*Assumptions!$C35*Assumptions!$B40</f>
        <v>66000</v>
      </c>
      <c r="M73" s="14">
        <f>M$3*Assumptions!$C35*Assumptions!$B40</f>
        <v>66000</v>
      </c>
    </row>
    <row r="74">
      <c r="A74" s="10" t="s">
        <v>86</v>
      </c>
      <c r="B74" s="14">
        <f t="shared" ref="B74:M74" si="7">SUM(B71:B73)</f>
        <v>99000</v>
      </c>
      <c r="C74" s="14">
        <f t="shared" si="7"/>
        <v>99000</v>
      </c>
      <c r="D74" s="14">
        <f t="shared" si="7"/>
        <v>198000</v>
      </c>
      <c r="E74" s="14">
        <f t="shared" si="7"/>
        <v>198000</v>
      </c>
      <c r="F74" s="14">
        <f t="shared" si="7"/>
        <v>297000</v>
      </c>
      <c r="G74" s="14">
        <f t="shared" si="7"/>
        <v>297000</v>
      </c>
      <c r="H74" s="14">
        <f t="shared" si="7"/>
        <v>396000</v>
      </c>
      <c r="I74" s="14">
        <f t="shared" si="7"/>
        <v>396000</v>
      </c>
      <c r="J74" s="14">
        <f t="shared" si="7"/>
        <v>495000</v>
      </c>
      <c r="K74" s="14">
        <f t="shared" si="7"/>
        <v>495000</v>
      </c>
      <c r="L74" s="14">
        <f t="shared" si="7"/>
        <v>594000</v>
      </c>
      <c r="M74" s="14">
        <f t="shared" si="7"/>
        <v>594000</v>
      </c>
    </row>
    <row r="75">
      <c r="A75" s="6"/>
      <c r="B75" s="6"/>
      <c r="C75" s="6"/>
      <c r="D75" s="6"/>
      <c r="E75" s="6"/>
      <c r="F75" s="6"/>
      <c r="G75" s="6"/>
      <c r="H75" s="6"/>
      <c r="I75" s="6"/>
      <c r="J75" s="6"/>
      <c r="K75" s="6"/>
      <c r="L75" s="6"/>
      <c r="M75" s="6"/>
    </row>
    <row r="76">
      <c r="A76" s="10" t="s">
        <v>55</v>
      </c>
      <c r="B76" s="6"/>
      <c r="C76" s="6"/>
      <c r="D76" s="6"/>
      <c r="E76" s="6"/>
      <c r="F76" s="6"/>
      <c r="G76" s="6"/>
      <c r="H76" s="6"/>
      <c r="I76" s="6"/>
      <c r="J76" s="6"/>
      <c r="K76" s="6"/>
      <c r="L76" s="6"/>
      <c r="M76" s="6"/>
    </row>
    <row r="77">
      <c r="A77" s="6" t="s">
        <v>56</v>
      </c>
      <c r="B77" s="14">
        <f>B$3*Assumptions!$C43</f>
        <v>33000</v>
      </c>
      <c r="C77" s="14">
        <f>C$3*Assumptions!$C43</f>
        <v>33000</v>
      </c>
      <c r="D77" s="14">
        <f>D$3*Assumptions!$C43</f>
        <v>66000</v>
      </c>
      <c r="E77" s="14">
        <f>E$3*Assumptions!$C43</f>
        <v>66000</v>
      </c>
      <c r="F77" s="14">
        <f>F$3*Assumptions!$C43</f>
        <v>99000</v>
      </c>
      <c r="G77" s="14">
        <f>G$3*Assumptions!$C43</f>
        <v>99000</v>
      </c>
      <c r="H77" s="14">
        <f>H$3*Assumptions!$C43</f>
        <v>132000</v>
      </c>
      <c r="I77" s="14">
        <f>I$3*Assumptions!$C43</f>
        <v>132000</v>
      </c>
      <c r="J77" s="14">
        <f>J$3*Assumptions!$C43</f>
        <v>165000</v>
      </c>
      <c r="K77" s="14">
        <f>K$3*Assumptions!$C43</f>
        <v>165000</v>
      </c>
      <c r="L77" s="14">
        <f>L$3*Assumptions!$C43</f>
        <v>198000</v>
      </c>
      <c r="M77" s="14">
        <f>M$3*Assumptions!$C43</f>
        <v>198000</v>
      </c>
    </row>
    <row r="78">
      <c r="A78" s="6" t="s">
        <v>57</v>
      </c>
      <c r="B78" s="14">
        <f>B$3*Assumptions!$C44</f>
        <v>8000</v>
      </c>
      <c r="C78" s="14">
        <f>C$3*Assumptions!$C44</f>
        <v>8000</v>
      </c>
      <c r="D78" s="14">
        <f>D$3*Assumptions!$C44</f>
        <v>16000</v>
      </c>
      <c r="E78" s="14">
        <f>E$3*Assumptions!$C44</f>
        <v>16000</v>
      </c>
      <c r="F78" s="14">
        <f>F$3*Assumptions!$C44</f>
        <v>24000</v>
      </c>
      <c r="G78" s="14">
        <f>G$3*Assumptions!$C44</f>
        <v>24000</v>
      </c>
      <c r="H78" s="14">
        <f>H$3*Assumptions!$C44</f>
        <v>32000</v>
      </c>
      <c r="I78" s="14">
        <f>I$3*Assumptions!$C44</f>
        <v>32000</v>
      </c>
      <c r="J78" s="14">
        <f>J$3*Assumptions!$C44</f>
        <v>40000</v>
      </c>
      <c r="K78" s="14">
        <f>K$3*Assumptions!$C44</f>
        <v>40000</v>
      </c>
      <c r="L78" s="14">
        <f>L$3*Assumptions!$C44</f>
        <v>48000</v>
      </c>
      <c r="M78" s="14">
        <f>M$3*Assumptions!$C44</f>
        <v>48000</v>
      </c>
    </row>
    <row r="79">
      <c r="A79" s="10" t="s">
        <v>87</v>
      </c>
      <c r="B79" s="14">
        <f t="shared" ref="B79:M79" si="8">SUM(B77:B78)</f>
        <v>41000</v>
      </c>
      <c r="C79" s="14">
        <f t="shared" si="8"/>
        <v>41000</v>
      </c>
      <c r="D79" s="14">
        <f t="shared" si="8"/>
        <v>82000</v>
      </c>
      <c r="E79" s="14">
        <f t="shared" si="8"/>
        <v>82000</v>
      </c>
      <c r="F79" s="14">
        <f t="shared" si="8"/>
        <v>123000</v>
      </c>
      <c r="G79" s="14">
        <f t="shared" si="8"/>
        <v>123000</v>
      </c>
      <c r="H79" s="14">
        <f t="shared" si="8"/>
        <v>164000</v>
      </c>
      <c r="I79" s="14">
        <f t="shared" si="8"/>
        <v>164000</v>
      </c>
      <c r="J79" s="14">
        <f t="shared" si="8"/>
        <v>205000</v>
      </c>
      <c r="K79" s="14">
        <f t="shared" si="8"/>
        <v>205000</v>
      </c>
      <c r="L79" s="14">
        <f t="shared" si="8"/>
        <v>246000</v>
      </c>
      <c r="M79" s="14">
        <f t="shared" si="8"/>
        <v>246000</v>
      </c>
    </row>
    <row r="80">
      <c r="A80" s="6"/>
      <c r="B80" s="6"/>
      <c r="C80" s="6"/>
      <c r="D80" s="6"/>
      <c r="E80" s="6"/>
      <c r="F80" s="6"/>
      <c r="G80" s="6"/>
      <c r="H80" s="6"/>
      <c r="I80" s="6"/>
      <c r="J80" s="6"/>
      <c r="K80" s="6"/>
      <c r="L80" s="6"/>
      <c r="M80" s="6"/>
    </row>
    <row r="81">
      <c r="A81" s="10" t="s">
        <v>88</v>
      </c>
      <c r="B81" s="13">
        <f t="shared" ref="B81:M81" si="9">B68+B74+B79</f>
        <v>578296.5625</v>
      </c>
      <c r="C81" s="13">
        <f t="shared" si="9"/>
        <v>591370.9161</v>
      </c>
      <c r="D81" s="13">
        <f t="shared" si="9"/>
        <v>1209709.799</v>
      </c>
      <c r="E81" s="13">
        <f t="shared" si="9"/>
        <v>1237523.737</v>
      </c>
      <c r="F81" s="13">
        <f t="shared" si="9"/>
        <v>1899316.89</v>
      </c>
      <c r="G81" s="13">
        <f t="shared" si="9"/>
        <v>1943701.361</v>
      </c>
      <c r="H81" s="13">
        <f t="shared" si="9"/>
        <v>2652644.359</v>
      </c>
      <c r="I81" s="13">
        <f t="shared" si="9"/>
        <v>2715611.146</v>
      </c>
      <c r="J81" s="13">
        <f t="shared" si="9"/>
        <v>3475706.525</v>
      </c>
      <c r="K81" s="13">
        <f t="shared" si="9"/>
        <v>3559464.697</v>
      </c>
      <c r="L81" s="13">
        <f t="shared" si="9"/>
        <v>4375047.199</v>
      </c>
      <c r="M81" s="13">
        <f t="shared" si="9"/>
        <v>4482020.995</v>
      </c>
    </row>
    <row r="82">
      <c r="A82" s="6"/>
      <c r="B82" s="6"/>
      <c r="C82" s="6"/>
      <c r="D82" s="6"/>
      <c r="E82" s="6"/>
      <c r="F82" s="6"/>
      <c r="G82" s="6"/>
      <c r="H82" s="6"/>
      <c r="I82" s="6"/>
      <c r="J82" s="6"/>
      <c r="K82" s="6"/>
      <c r="L82" s="6"/>
      <c r="M82" s="6"/>
    </row>
    <row r="83">
      <c r="A83" s="10" t="s">
        <v>89</v>
      </c>
      <c r="B83" s="13">
        <f t="shared" ref="B83:M83" si="10">B10-B81</f>
        <v>243928.4375</v>
      </c>
      <c r="C83" s="13">
        <f t="shared" si="10"/>
        <v>255558.4039</v>
      </c>
      <c r="D83" s="13">
        <f t="shared" si="10"/>
        <v>535114.3319</v>
      </c>
      <c r="E83" s="13">
        <f t="shared" si="10"/>
        <v>559873.7119</v>
      </c>
      <c r="F83" s="13">
        <f t="shared" si="10"/>
        <v>878130.0497</v>
      </c>
      <c r="G83" s="13">
        <f t="shared" si="10"/>
        <v>917668.8454</v>
      </c>
      <c r="H83" s="13">
        <f t="shared" si="10"/>
        <v>1277956.233</v>
      </c>
      <c r="I83" s="13">
        <f t="shared" si="10"/>
        <v>1334088.829</v>
      </c>
      <c r="J83" s="13">
        <f t="shared" si="10"/>
        <v>1740016.966</v>
      </c>
      <c r="K83" s="13">
        <f t="shared" si="10"/>
        <v>1814737.17</v>
      </c>
      <c r="L83" s="13">
        <f t="shared" si="10"/>
        <v>2270217.904</v>
      </c>
      <c r="M83" s="13">
        <f t="shared" si="10"/>
        <v>2365715.311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88"/>
    <col customWidth="1" min="2" max="13" width="10.5"/>
  </cols>
  <sheetData>
    <row r="1">
      <c r="A1" s="21"/>
      <c r="B1" s="22" t="s">
        <v>64</v>
      </c>
      <c r="C1" s="22" t="s">
        <v>65</v>
      </c>
      <c r="D1" s="22" t="s">
        <v>66</v>
      </c>
      <c r="E1" s="22" t="s">
        <v>67</v>
      </c>
      <c r="F1" s="22" t="s">
        <v>68</v>
      </c>
      <c r="G1" s="22" t="s">
        <v>69</v>
      </c>
      <c r="H1" s="22" t="s">
        <v>70</v>
      </c>
      <c r="I1" s="22" t="s">
        <v>71</v>
      </c>
      <c r="J1" s="22" t="s">
        <v>72</v>
      </c>
      <c r="K1" s="22" t="s">
        <v>73</v>
      </c>
      <c r="L1" s="22" t="s">
        <v>74</v>
      </c>
      <c r="M1" s="22" t="s">
        <v>75</v>
      </c>
      <c r="N1" s="6"/>
      <c r="O1" s="6"/>
      <c r="P1" s="6"/>
      <c r="Q1" s="6"/>
      <c r="R1" s="6"/>
      <c r="S1" s="6"/>
      <c r="T1" s="6"/>
      <c r="U1" s="6"/>
      <c r="V1" s="6"/>
      <c r="W1" s="6"/>
      <c r="X1" s="6"/>
      <c r="Y1" s="6"/>
      <c r="Z1" s="6"/>
    </row>
    <row r="2">
      <c r="A2" s="6"/>
      <c r="B2" s="6"/>
      <c r="C2" s="6"/>
      <c r="D2" s="6"/>
      <c r="E2" s="6"/>
      <c r="F2" s="6"/>
      <c r="G2" s="6"/>
      <c r="H2" s="6"/>
      <c r="I2" s="6"/>
      <c r="J2" s="6"/>
      <c r="K2" s="6"/>
      <c r="L2" s="6"/>
      <c r="M2" s="6"/>
    </row>
    <row r="3">
      <c r="A3" s="10" t="s">
        <v>76</v>
      </c>
      <c r="B3" s="13">
        <f>'Calcs-1'!B5</f>
        <v>0</v>
      </c>
      <c r="C3" s="13">
        <f>'Calcs-1'!C5</f>
        <v>0</v>
      </c>
      <c r="D3" s="13">
        <f>'Calcs-1'!D5</f>
        <v>1</v>
      </c>
      <c r="E3" s="13">
        <f>'Calcs-1'!E5</f>
        <v>1</v>
      </c>
      <c r="F3" s="13">
        <f>'Calcs-1'!F5</f>
        <v>1</v>
      </c>
      <c r="G3" s="13">
        <f>'Calcs-1'!G5</f>
        <v>2</v>
      </c>
      <c r="H3" s="13">
        <f>'Calcs-1'!H5</f>
        <v>2</v>
      </c>
      <c r="I3" s="13">
        <f>'Calcs-1'!I5</f>
        <v>2</v>
      </c>
      <c r="J3" s="13">
        <f>'Calcs-1'!J5</f>
        <v>3</v>
      </c>
      <c r="K3" s="13">
        <f>'Calcs-1'!K5</f>
        <v>3</v>
      </c>
      <c r="L3" s="13">
        <f>'Calcs-1'!L5</f>
        <v>3</v>
      </c>
      <c r="M3" s="13">
        <f>'Calcs-1'!M5</f>
        <v>4</v>
      </c>
    </row>
    <row r="4">
      <c r="A4" s="6"/>
      <c r="B4" s="23"/>
      <c r="C4" s="23"/>
      <c r="D4" s="23"/>
      <c r="E4" s="23"/>
      <c r="F4" s="23"/>
      <c r="G4" s="23"/>
      <c r="H4" s="23"/>
      <c r="I4" s="23"/>
      <c r="J4" s="23"/>
      <c r="K4" s="23"/>
      <c r="L4" s="23"/>
      <c r="M4" s="23"/>
    </row>
    <row r="5">
      <c r="A5" s="10" t="s">
        <v>79</v>
      </c>
      <c r="B5" s="6"/>
      <c r="C5" s="23"/>
      <c r="D5" s="23"/>
      <c r="E5" s="23"/>
      <c r="F5" s="23"/>
      <c r="G5" s="23"/>
      <c r="H5" s="23"/>
      <c r="I5" s="23"/>
      <c r="J5" s="23"/>
      <c r="K5" s="23"/>
      <c r="L5" s="23"/>
      <c r="M5" s="23"/>
    </row>
    <row r="6">
      <c r="A6" s="23" t="s">
        <v>29</v>
      </c>
      <c r="B6" s="13">
        <f>B$3*'Calcs-1'!B19*'Calcs-1'!B36</f>
        <v>0</v>
      </c>
      <c r="C6" s="13">
        <f>C$3*'Calcs-1'!C19*'Calcs-1'!C36</f>
        <v>0</v>
      </c>
      <c r="D6" s="13">
        <f>D$3*'Calcs-1'!D19*'Calcs-1'!D36</f>
        <v>280500</v>
      </c>
      <c r="E6" s="13">
        <f>E$3*'Calcs-1'!E19*'Calcs-1'!E36</f>
        <v>287553.8036</v>
      </c>
      <c r="F6" s="13">
        <f>F$3*'Calcs-1'!F19*'Calcs-1'!F36</f>
        <v>294784.991</v>
      </c>
      <c r="G6" s="13">
        <f>G$3*'Calcs-1'!G19*'Calcs-1'!G36</f>
        <v>604396.0458</v>
      </c>
      <c r="H6" s="13">
        <f>H$3*'Calcs-1'!H19*'Calcs-1'!H36</f>
        <v>619594.9442</v>
      </c>
      <c r="I6" s="13">
        <f>I$3*'Calcs-1'!I19*'Calcs-1'!I36</f>
        <v>635176.0532</v>
      </c>
      <c r="J6" s="13">
        <f>J$3*'Calcs-1'!J19*'Calcs-1'!J36</f>
        <v>976723.4763</v>
      </c>
      <c r="K6" s="13">
        <f>K$3*'Calcs-1'!K19*'Calcs-1'!K36</f>
        <v>1001285.386</v>
      </c>
      <c r="L6" s="13">
        <f>L$3*'Calcs-1'!L19*'Calcs-1'!L36</f>
        <v>1026464.96</v>
      </c>
      <c r="M6" s="13">
        <f>M$3*'Calcs-1'!M19*'Calcs-1'!M36</f>
        <v>1403036.974</v>
      </c>
    </row>
    <row r="7">
      <c r="A7" s="23" t="s">
        <v>30</v>
      </c>
      <c r="B7" s="13">
        <f>B$3*'Calcs-1'!B20*'Calcs-1'!B37</f>
        <v>0</v>
      </c>
      <c r="C7" s="13">
        <f>C$3*'Calcs-1'!C20*'Calcs-1'!C37</f>
        <v>0</v>
      </c>
      <c r="D7" s="13">
        <f>D$3*'Calcs-1'!D20*'Calcs-1'!D37</f>
        <v>390600</v>
      </c>
      <c r="E7" s="13">
        <f>E$3*'Calcs-1'!E20*'Calcs-1'!E37</f>
        <v>407368.0674</v>
      </c>
      <c r="F7" s="13">
        <f>F$3*'Calcs-1'!F20*'Calcs-1'!F37</f>
        <v>424855.9712</v>
      </c>
      <c r="G7" s="13">
        <f>G$3*'Calcs-1'!G20*'Calcs-1'!G37</f>
        <v>886189.2263</v>
      </c>
      <c r="H7" s="13">
        <f>H$3*'Calcs-1'!H20*'Calcs-1'!H37</f>
        <v>924232.4436</v>
      </c>
      <c r="I7" s="13">
        <f>I$3*'Calcs-1'!I20*'Calcs-1'!I37</f>
        <v>963908.8182</v>
      </c>
      <c r="J7" s="13">
        <f>J$3*'Calcs-1'!J20*'Calcs-1'!J37</f>
        <v>1507932.69</v>
      </c>
      <c r="K7" s="13">
        <f>K$3*'Calcs-1'!K20*'Calcs-1'!K37</f>
        <v>1572666.732</v>
      </c>
      <c r="L7" s="13">
        <f>L$3*'Calcs-1'!L20*'Calcs-1'!L37</f>
        <v>1640179.742</v>
      </c>
      <c r="M7" s="13">
        <f>M$3*'Calcs-1'!M20*'Calcs-1'!M37</f>
        <v>2280788.025</v>
      </c>
    </row>
    <row r="8">
      <c r="A8" s="23" t="s">
        <v>31</v>
      </c>
      <c r="B8" s="13">
        <f>B$3*'Calcs-1'!B21*'Calcs-1'!B38</f>
        <v>0</v>
      </c>
      <c r="C8" s="13">
        <f>C$3*'Calcs-1'!C21*'Calcs-1'!C38</f>
        <v>0</v>
      </c>
      <c r="D8" s="13">
        <f>D$3*'Calcs-1'!D21*'Calcs-1'!D38</f>
        <v>225400</v>
      </c>
      <c r="E8" s="13">
        <f>E$3*'Calcs-1'!E21*'Calcs-1'!E38</f>
        <v>233701.482</v>
      </c>
      <c r="F8" s="13">
        <f>F$3*'Calcs-1'!F21*'Calcs-1'!F38</f>
        <v>242308.7076</v>
      </c>
      <c r="G8" s="13">
        <f>G$3*'Calcs-1'!G21*'Calcs-1'!G38</f>
        <v>502465.8746</v>
      </c>
      <c r="H8" s="13">
        <f>H$3*'Calcs-1'!H21*'Calcs-1'!H38</f>
        <v>520971.6927</v>
      </c>
      <c r="I8" s="13">
        <f>I$3*'Calcs-1'!I21*'Calcs-1'!I38</f>
        <v>540159.0802</v>
      </c>
      <c r="J8" s="13">
        <f>J$3*'Calcs-1'!J21*'Calcs-1'!J38</f>
        <v>840079.7086</v>
      </c>
      <c r="K8" s="13">
        <f>K$3*'Calcs-1'!K21*'Calcs-1'!K38</f>
        <v>871019.8443</v>
      </c>
      <c r="L8" s="13">
        <f>L$3*'Calcs-1'!L21*'Calcs-1'!L38</f>
        <v>903099.5052</v>
      </c>
      <c r="M8" s="13">
        <f>M$3*'Calcs-1'!M21*'Calcs-1'!M38</f>
        <v>1248480.88</v>
      </c>
    </row>
    <row r="9">
      <c r="A9" s="6" t="s">
        <v>32</v>
      </c>
      <c r="B9" s="13">
        <f>B$3*'Calcs-1'!B22*'Calcs-1'!B39</f>
        <v>0</v>
      </c>
      <c r="C9" s="13">
        <f>C$3*'Calcs-1'!C22*'Calcs-1'!C39</f>
        <v>0</v>
      </c>
      <c r="D9" s="13">
        <f>D$3*'Calcs-1'!D22*'Calcs-1'!D39</f>
        <v>122000</v>
      </c>
      <c r="E9" s="13">
        <f>E$3*'Calcs-1'!E22*'Calcs-1'!E39</f>
        <v>126555.724</v>
      </c>
      <c r="F9" s="13">
        <f>F$3*'Calcs-1'!F22*'Calcs-1'!F39</f>
        <v>131281.5678</v>
      </c>
      <c r="G9" s="13">
        <f>G$3*'Calcs-1'!G22*'Calcs-1'!G39</f>
        <v>272367.7683</v>
      </c>
      <c r="H9" s="13">
        <f>H$3*'Calcs-1'!H22*'Calcs-1'!H39</f>
        <v>282538.5255</v>
      </c>
      <c r="I9" s="13">
        <f>I$3*'Calcs-1'!I22*'Calcs-1'!I39</f>
        <v>293089.0791</v>
      </c>
      <c r="J9" s="13">
        <f>J$3*'Calcs-1'!J22*'Calcs-1'!J39</f>
        <v>456050.4173</v>
      </c>
      <c r="K9" s="13">
        <f>K$3*'Calcs-1'!K22*'Calcs-1'!K39</f>
        <v>473080.252</v>
      </c>
      <c r="L9" s="13">
        <f>L$3*'Calcs-1'!L22*'Calcs-1'!L39</f>
        <v>490746.0147</v>
      </c>
      <c r="M9" s="13">
        <f>M$3*'Calcs-1'!M22*'Calcs-1'!M39</f>
        <v>678761.9366</v>
      </c>
    </row>
    <row r="10">
      <c r="A10" s="24" t="s">
        <v>80</v>
      </c>
      <c r="B10" s="13">
        <f t="shared" ref="B10:M10" si="1">SUM(B6:B9)</f>
        <v>0</v>
      </c>
      <c r="C10" s="13">
        <f t="shared" si="1"/>
        <v>0</v>
      </c>
      <c r="D10" s="13">
        <f t="shared" si="1"/>
        <v>1018500</v>
      </c>
      <c r="E10" s="13">
        <f t="shared" si="1"/>
        <v>1055179.077</v>
      </c>
      <c r="F10" s="13">
        <f t="shared" si="1"/>
        <v>1093231.238</v>
      </c>
      <c r="G10" s="13">
        <f t="shared" si="1"/>
        <v>2265418.915</v>
      </c>
      <c r="H10" s="13">
        <f t="shared" si="1"/>
        <v>2347337.606</v>
      </c>
      <c r="I10" s="13">
        <f t="shared" si="1"/>
        <v>2432333.031</v>
      </c>
      <c r="J10" s="13">
        <f t="shared" si="1"/>
        <v>3780786.292</v>
      </c>
      <c r="K10" s="13">
        <f t="shared" si="1"/>
        <v>3918052.214</v>
      </c>
      <c r="L10" s="13">
        <f t="shared" si="1"/>
        <v>4060490.222</v>
      </c>
      <c r="M10" s="13">
        <f t="shared" si="1"/>
        <v>5611067.815</v>
      </c>
    </row>
    <row r="11">
      <c r="A11" s="6"/>
      <c r="B11" s="6"/>
      <c r="C11" s="6"/>
      <c r="D11" s="6"/>
      <c r="E11" s="6"/>
      <c r="F11" s="6"/>
      <c r="G11" s="6"/>
      <c r="H11" s="6"/>
      <c r="I11" s="6"/>
      <c r="J11" s="6"/>
      <c r="K11" s="6"/>
      <c r="L11" s="6"/>
      <c r="M11" s="6"/>
    </row>
    <row r="12">
      <c r="A12" s="10" t="s">
        <v>81</v>
      </c>
      <c r="B12" s="6"/>
      <c r="C12" s="6"/>
      <c r="D12" s="6"/>
      <c r="E12" s="6"/>
      <c r="F12" s="6"/>
      <c r="G12" s="6"/>
      <c r="H12" s="6"/>
      <c r="I12" s="6"/>
      <c r="J12" s="6"/>
      <c r="K12" s="6"/>
      <c r="L12" s="6"/>
      <c r="M12" s="6"/>
    </row>
    <row r="13">
      <c r="A13" s="10" t="s">
        <v>29</v>
      </c>
      <c r="B13" s="6"/>
      <c r="C13" s="6"/>
      <c r="D13" s="6"/>
      <c r="E13" s="6"/>
      <c r="F13" s="6"/>
      <c r="G13" s="6"/>
      <c r="H13" s="6"/>
      <c r="I13" s="6"/>
      <c r="J13" s="6"/>
      <c r="K13" s="6"/>
      <c r="L13" s="6"/>
      <c r="M13" s="6"/>
    </row>
    <row r="14">
      <c r="A14" s="12" t="s">
        <v>41</v>
      </c>
      <c r="B14" s="13">
        <f>B$6*Assumptions!$B19</f>
        <v>0</v>
      </c>
      <c r="C14" s="13">
        <f>C$6*Assumptions!$B19</f>
        <v>0</v>
      </c>
      <c r="D14" s="13">
        <f>D$6*Assumptions!$B19</f>
        <v>70125</v>
      </c>
      <c r="E14" s="13">
        <f>E$6*Assumptions!$B19</f>
        <v>71888.45091</v>
      </c>
      <c r="F14" s="13">
        <f>F$6*Assumptions!$B19</f>
        <v>73696.24775</v>
      </c>
      <c r="G14" s="13">
        <f>G$6*Assumptions!$B19</f>
        <v>151099.0114</v>
      </c>
      <c r="H14" s="13">
        <f>H$6*Assumptions!$B19</f>
        <v>154898.7361</v>
      </c>
      <c r="I14" s="13">
        <f>I$6*Assumptions!$B19</f>
        <v>158794.0133</v>
      </c>
      <c r="J14" s="13">
        <f>J$6*Assumptions!$B19</f>
        <v>244180.8691</v>
      </c>
      <c r="K14" s="13">
        <f>K$6*Assumptions!$B19</f>
        <v>250321.3464</v>
      </c>
      <c r="L14" s="13">
        <f>L$6*Assumptions!$B19</f>
        <v>256616.2399</v>
      </c>
      <c r="M14" s="13">
        <f>M$6*Assumptions!$B19</f>
        <v>350759.2435</v>
      </c>
    </row>
    <row r="15">
      <c r="A15" s="12" t="s">
        <v>42</v>
      </c>
      <c r="B15" s="13">
        <f>B$6*Assumptions!$B20</f>
        <v>0</v>
      </c>
      <c r="C15" s="13">
        <f>C$6*Assumptions!$B20</f>
        <v>0</v>
      </c>
      <c r="D15" s="13">
        <f>D$6*Assumptions!$B20</f>
        <v>56100</v>
      </c>
      <c r="E15" s="13">
        <f>E$6*Assumptions!$B20</f>
        <v>57510.76073</v>
      </c>
      <c r="F15" s="13">
        <f>F$6*Assumptions!$B20</f>
        <v>58956.9982</v>
      </c>
      <c r="G15" s="13">
        <f>G$6*Assumptions!$B20</f>
        <v>120879.2092</v>
      </c>
      <c r="H15" s="13">
        <f>H$6*Assumptions!$B20</f>
        <v>123918.9888</v>
      </c>
      <c r="I15" s="13">
        <f>I$6*Assumptions!$B20</f>
        <v>127035.2106</v>
      </c>
      <c r="J15" s="13">
        <f>J$6*Assumptions!$B20</f>
        <v>195344.6953</v>
      </c>
      <c r="K15" s="13">
        <f>K$6*Assumptions!$B20</f>
        <v>200257.0771</v>
      </c>
      <c r="L15" s="13">
        <f>L$6*Assumptions!$B20</f>
        <v>205292.9919</v>
      </c>
      <c r="M15" s="13">
        <f>M$6*Assumptions!$B20</f>
        <v>280607.3948</v>
      </c>
    </row>
    <row r="16">
      <c r="A16" s="12" t="s">
        <v>43</v>
      </c>
      <c r="B16" s="13">
        <f>B$6*Assumptions!$B21</f>
        <v>0</v>
      </c>
      <c r="C16" s="13">
        <f>C$6*Assumptions!$B21</f>
        <v>0</v>
      </c>
      <c r="D16" s="13">
        <f>D$6*Assumptions!$B21</f>
        <v>56100</v>
      </c>
      <c r="E16" s="13">
        <f>E$6*Assumptions!$B21</f>
        <v>57510.76073</v>
      </c>
      <c r="F16" s="13">
        <f>F$6*Assumptions!$B21</f>
        <v>58956.9982</v>
      </c>
      <c r="G16" s="13">
        <f>G$6*Assumptions!$B21</f>
        <v>120879.2092</v>
      </c>
      <c r="H16" s="13">
        <f>H$6*Assumptions!$B21</f>
        <v>123918.9888</v>
      </c>
      <c r="I16" s="13">
        <f>I$6*Assumptions!$B21</f>
        <v>127035.2106</v>
      </c>
      <c r="J16" s="13">
        <f>J$6*Assumptions!$B21</f>
        <v>195344.6953</v>
      </c>
      <c r="K16" s="13">
        <f>K$6*Assumptions!$B21</f>
        <v>200257.0771</v>
      </c>
      <c r="L16" s="13">
        <f>L$6*Assumptions!$B21</f>
        <v>205292.9919</v>
      </c>
      <c r="M16" s="13">
        <f>M$6*Assumptions!$B21</f>
        <v>280607.3948</v>
      </c>
    </row>
    <row r="17">
      <c r="A17" s="12" t="s">
        <v>44</v>
      </c>
      <c r="B17" s="13">
        <f>B$6*Assumptions!$B22</f>
        <v>0</v>
      </c>
      <c r="C17" s="13">
        <f>C$6*Assumptions!$B22</f>
        <v>0</v>
      </c>
      <c r="D17" s="13">
        <f>D$6*Assumptions!$B22</f>
        <v>70125</v>
      </c>
      <c r="E17" s="13">
        <f>E$6*Assumptions!$B22</f>
        <v>71888.45091</v>
      </c>
      <c r="F17" s="13">
        <f>F$6*Assumptions!$B22</f>
        <v>73696.24775</v>
      </c>
      <c r="G17" s="13">
        <f>G$6*Assumptions!$B22</f>
        <v>151099.0114</v>
      </c>
      <c r="H17" s="13">
        <f>H$6*Assumptions!$B22</f>
        <v>154898.7361</v>
      </c>
      <c r="I17" s="13">
        <f>I$6*Assumptions!$B22</f>
        <v>158794.0133</v>
      </c>
      <c r="J17" s="13">
        <f>J$6*Assumptions!$B22</f>
        <v>244180.8691</v>
      </c>
      <c r="K17" s="13">
        <f>K$6*Assumptions!$B22</f>
        <v>250321.3464</v>
      </c>
      <c r="L17" s="13">
        <f>L$6*Assumptions!$B22</f>
        <v>256616.2399</v>
      </c>
      <c r="M17" s="13">
        <f>M$6*Assumptions!$B22</f>
        <v>350759.2435</v>
      </c>
    </row>
    <row r="18">
      <c r="A18" s="12" t="s">
        <v>45</v>
      </c>
      <c r="B18" s="13">
        <f>B$6*Assumptions!$B23</f>
        <v>0</v>
      </c>
      <c r="C18" s="13">
        <f>C$6*Assumptions!$B23</f>
        <v>0</v>
      </c>
      <c r="D18" s="13">
        <f>D$6*Assumptions!$B23</f>
        <v>28050</v>
      </c>
      <c r="E18" s="13">
        <f>E$6*Assumptions!$B23</f>
        <v>28755.38036</v>
      </c>
      <c r="F18" s="13">
        <f>F$6*Assumptions!$B23</f>
        <v>29478.4991</v>
      </c>
      <c r="G18" s="13">
        <f>G$6*Assumptions!$B23</f>
        <v>60439.60458</v>
      </c>
      <c r="H18" s="13">
        <f>H$6*Assumptions!$B23</f>
        <v>61959.49442</v>
      </c>
      <c r="I18" s="13">
        <f>I$6*Assumptions!$B23</f>
        <v>63517.60532</v>
      </c>
      <c r="J18" s="13">
        <f>J$6*Assumptions!$B23</f>
        <v>97672.34763</v>
      </c>
      <c r="K18" s="13">
        <f>K$6*Assumptions!$B23</f>
        <v>100128.5386</v>
      </c>
      <c r="L18" s="13">
        <f>L$6*Assumptions!$B23</f>
        <v>102646.496</v>
      </c>
      <c r="M18" s="13">
        <f>M$6*Assumptions!$B23</f>
        <v>140303.6974</v>
      </c>
    </row>
    <row r="19">
      <c r="A19" s="10" t="s">
        <v>30</v>
      </c>
      <c r="B19" s="23"/>
      <c r="C19" s="23"/>
      <c r="D19" s="23"/>
      <c r="E19" s="23"/>
      <c r="F19" s="23"/>
      <c r="G19" s="23"/>
      <c r="H19" s="23"/>
      <c r="I19" s="23"/>
      <c r="J19" s="23"/>
      <c r="K19" s="23"/>
      <c r="L19" s="23"/>
      <c r="M19" s="23"/>
    </row>
    <row r="20">
      <c r="A20" s="12" t="s">
        <v>41</v>
      </c>
      <c r="B20" s="13">
        <f>B$7*Assumptions!$C19</f>
        <v>0</v>
      </c>
      <c r="C20" s="13">
        <f>C$7*Assumptions!$C19</f>
        <v>0</v>
      </c>
      <c r="D20" s="13">
        <f>D$7*Assumptions!$C19</f>
        <v>148428</v>
      </c>
      <c r="E20" s="13">
        <f>E$7*Assumptions!$C19</f>
        <v>154799.8656</v>
      </c>
      <c r="F20" s="13">
        <f>F$7*Assumptions!$C19</f>
        <v>161445.269</v>
      </c>
      <c r="G20" s="13">
        <f>G$7*Assumptions!$C19</f>
        <v>336751.906</v>
      </c>
      <c r="H20" s="13">
        <f>H$7*Assumptions!$C19</f>
        <v>351208.3286</v>
      </c>
      <c r="I20" s="13">
        <f>I$7*Assumptions!$C19</f>
        <v>366285.3509</v>
      </c>
      <c r="J20" s="13">
        <f>J$7*Assumptions!$C19</f>
        <v>573014.4221</v>
      </c>
      <c r="K20" s="13">
        <f>K$7*Assumptions!$C19</f>
        <v>597613.3582</v>
      </c>
      <c r="L20" s="13">
        <f>L$7*Assumptions!$C19</f>
        <v>623268.3021</v>
      </c>
      <c r="M20" s="13">
        <f>M$7*Assumptions!$C19</f>
        <v>866699.4494</v>
      </c>
    </row>
    <row r="21">
      <c r="A21" s="12" t="s">
        <v>42</v>
      </c>
      <c r="B21" s="13">
        <f>B$7*Assumptions!$C20</f>
        <v>0</v>
      </c>
      <c r="C21" s="13">
        <f>C$7*Assumptions!$C20</f>
        <v>0</v>
      </c>
      <c r="D21" s="13">
        <f>D$7*Assumptions!$C20</f>
        <v>105462</v>
      </c>
      <c r="E21" s="13">
        <f>E$7*Assumptions!$C20</f>
        <v>109989.3782</v>
      </c>
      <c r="F21" s="13">
        <f>F$7*Assumptions!$C20</f>
        <v>114711.1122</v>
      </c>
      <c r="G21" s="13">
        <f>G$7*Assumptions!$C20</f>
        <v>239271.0911</v>
      </c>
      <c r="H21" s="13">
        <f>H$7*Assumptions!$C20</f>
        <v>249542.7598</v>
      </c>
      <c r="I21" s="13">
        <f>I$7*Assumptions!$C20</f>
        <v>260255.3809</v>
      </c>
      <c r="J21" s="13">
        <f>J$7*Assumptions!$C20</f>
        <v>407141.8262</v>
      </c>
      <c r="K21" s="13">
        <f>K$7*Assumptions!$C20</f>
        <v>424620.0177</v>
      </c>
      <c r="L21" s="13">
        <f>L$7*Assumptions!$C20</f>
        <v>442848.5304</v>
      </c>
      <c r="M21" s="13">
        <f>M$7*Assumptions!$C20</f>
        <v>615812.7667</v>
      </c>
    </row>
    <row r="22">
      <c r="A22" s="12" t="s">
        <v>43</v>
      </c>
      <c r="B22" s="13">
        <f>B$7*Assumptions!$C21</f>
        <v>0</v>
      </c>
      <c r="C22" s="13">
        <f>C$7*Assumptions!$C21</f>
        <v>0</v>
      </c>
      <c r="D22" s="13">
        <f>D$7*Assumptions!$C21</f>
        <v>0</v>
      </c>
      <c r="E22" s="13">
        <f>E$7*Assumptions!$C21</f>
        <v>0</v>
      </c>
      <c r="F22" s="13">
        <f>F$7*Assumptions!$C21</f>
        <v>0</v>
      </c>
      <c r="G22" s="13">
        <f>G$7*Assumptions!$C21</f>
        <v>0</v>
      </c>
      <c r="H22" s="13">
        <f>H$7*Assumptions!$C21</f>
        <v>0</v>
      </c>
      <c r="I22" s="13">
        <f>I$7*Assumptions!$C21</f>
        <v>0</v>
      </c>
      <c r="J22" s="13">
        <f>J$7*Assumptions!$C21</f>
        <v>0</v>
      </c>
      <c r="K22" s="13">
        <f>K$7*Assumptions!$C21</f>
        <v>0</v>
      </c>
      <c r="L22" s="13">
        <f>L$7*Assumptions!$C21</f>
        <v>0</v>
      </c>
      <c r="M22" s="13">
        <f>M$7*Assumptions!$C21</f>
        <v>0</v>
      </c>
    </row>
    <row r="23">
      <c r="A23" s="12" t="s">
        <v>44</v>
      </c>
      <c r="B23" s="13">
        <f>B$7*Assumptions!$C22</f>
        <v>0</v>
      </c>
      <c r="C23" s="13">
        <f>C$7*Assumptions!$C22</f>
        <v>0</v>
      </c>
      <c r="D23" s="13">
        <f>D$7*Assumptions!$C22</f>
        <v>117180</v>
      </c>
      <c r="E23" s="13">
        <f>E$7*Assumptions!$C22</f>
        <v>122210.4202</v>
      </c>
      <c r="F23" s="13">
        <f>F$7*Assumptions!$C22</f>
        <v>127456.7913</v>
      </c>
      <c r="G23" s="13">
        <f>G$7*Assumptions!$C22</f>
        <v>265856.7679</v>
      </c>
      <c r="H23" s="13">
        <f>H$7*Assumptions!$C22</f>
        <v>277269.7331</v>
      </c>
      <c r="I23" s="13">
        <f>I$7*Assumptions!$C22</f>
        <v>289172.6455</v>
      </c>
      <c r="J23" s="13">
        <f>J$7*Assumptions!$C22</f>
        <v>452379.8069</v>
      </c>
      <c r="K23" s="13">
        <f>K$7*Assumptions!$C22</f>
        <v>471800.0197</v>
      </c>
      <c r="L23" s="13">
        <f>L$7*Assumptions!$C22</f>
        <v>492053.9227</v>
      </c>
      <c r="M23" s="13">
        <f>M$7*Assumptions!$C22</f>
        <v>684236.4074</v>
      </c>
    </row>
    <row r="24">
      <c r="A24" s="12" t="s">
        <v>45</v>
      </c>
      <c r="B24" s="13">
        <f>B$7*Assumptions!$C23</f>
        <v>0</v>
      </c>
      <c r="C24" s="13">
        <f>C$7*Assumptions!$C23</f>
        <v>0</v>
      </c>
      <c r="D24" s="13">
        <f>D$7*Assumptions!$C23</f>
        <v>19530</v>
      </c>
      <c r="E24" s="13">
        <f>E$7*Assumptions!$C23</f>
        <v>20368.40337</v>
      </c>
      <c r="F24" s="13">
        <f>F$7*Assumptions!$C23</f>
        <v>21242.79856</v>
      </c>
      <c r="G24" s="13">
        <f>G$7*Assumptions!$C23</f>
        <v>44309.46132</v>
      </c>
      <c r="H24" s="13">
        <f>H$7*Assumptions!$C23</f>
        <v>46211.62218</v>
      </c>
      <c r="I24" s="13">
        <f>I$7*Assumptions!$C23</f>
        <v>48195.44091</v>
      </c>
      <c r="J24" s="13">
        <f>J$7*Assumptions!$C23</f>
        <v>75396.63449</v>
      </c>
      <c r="K24" s="13">
        <f>K$7*Assumptions!$C23</f>
        <v>78633.33661</v>
      </c>
      <c r="L24" s="13">
        <f>L$7*Assumptions!$C23</f>
        <v>82008.98712</v>
      </c>
      <c r="M24" s="13">
        <f>M$7*Assumptions!$C23</f>
        <v>114039.4012</v>
      </c>
    </row>
    <row r="25">
      <c r="A25" s="10" t="s">
        <v>31</v>
      </c>
      <c r="B25" s="23"/>
      <c r="C25" s="23"/>
      <c r="D25" s="23"/>
      <c r="E25" s="23"/>
      <c r="F25" s="23"/>
      <c r="G25" s="23"/>
      <c r="H25" s="23"/>
      <c r="I25" s="23"/>
      <c r="J25" s="23"/>
      <c r="K25" s="23"/>
      <c r="L25" s="23"/>
      <c r="M25" s="23"/>
    </row>
    <row r="26">
      <c r="A26" s="12" t="s">
        <v>41</v>
      </c>
      <c r="B26" s="13">
        <f>B$8*Assumptions!$D19</f>
        <v>0</v>
      </c>
      <c r="C26" s="13">
        <f>C$8*Assumptions!$D19</f>
        <v>0</v>
      </c>
      <c r="D26" s="13">
        <f>D$8*Assumptions!$D19</f>
        <v>67620</v>
      </c>
      <c r="E26" s="13">
        <f>E$8*Assumptions!$D19</f>
        <v>70110.4446</v>
      </c>
      <c r="F26" s="13">
        <f>F$8*Assumptions!$D19</f>
        <v>72692.61227</v>
      </c>
      <c r="G26" s="13">
        <f>G$8*Assumptions!$D19</f>
        <v>150739.7624</v>
      </c>
      <c r="H26" s="13">
        <f>H$8*Assumptions!$D19</f>
        <v>156291.5078</v>
      </c>
      <c r="I26" s="13">
        <f>I$8*Assumptions!$D19</f>
        <v>162047.7241</v>
      </c>
      <c r="J26" s="13">
        <f>J$8*Assumptions!$D19</f>
        <v>252023.9126</v>
      </c>
      <c r="K26" s="13">
        <f>K$8*Assumptions!$D19</f>
        <v>261305.9533</v>
      </c>
      <c r="L26" s="13">
        <f>L$8*Assumptions!$D19</f>
        <v>270929.8516</v>
      </c>
      <c r="M26" s="13">
        <f>M$8*Assumptions!$D19</f>
        <v>374544.264</v>
      </c>
    </row>
    <row r="27">
      <c r="A27" s="12" t="s">
        <v>42</v>
      </c>
      <c r="B27" s="13">
        <f>B$8*Assumptions!$D20</f>
        <v>0</v>
      </c>
      <c r="C27" s="13">
        <f>C$8*Assumptions!$D20</f>
        <v>0</v>
      </c>
      <c r="D27" s="13">
        <f>D$8*Assumptions!$D20</f>
        <v>56350</v>
      </c>
      <c r="E27" s="13">
        <f>E$8*Assumptions!$D20</f>
        <v>58425.3705</v>
      </c>
      <c r="F27" s="13">
        <f>F$8*Assumptions!$D20</f>
        <v>60577.1769</v>
      </c>
      <c r="G27" s="13">
        <f>G$8*Assumptions!$D20</f>
        <v>125616.4686</v>
      </c>
      <c r="H27" s="13">
        <f>H$8*Assumptions!$D20</f>
        <v>130242.9232</v>
      </c>
      <c r="I27" s="13">
        <f>I$8*Assumptions!$D20</f>
        <v>135039.77</v>
      </c>
      <c r="J27" s="13">
        <f>J$8*Assumptions!$D20</f>
        <v>210019.9272</v>
      </c>
      <c r="K27" s="13">
        <f>K$8*Assumptions!$D20</f>
        <v>217754.9611</v>
      </c>
      <c r="L27" s="13">
        <f>L$8*Assumptions!$D20</f>
        <v>225774.8763</v>
      </c>
      <c r="M27" s="13">
        <f>M$8*Assumptions!$D20</f>
        <v>312120.22</v>
      </c>
    </row>
    <row r="28">
      <c r="A28" s="12" t="s">
        <v>43</v>
      </c>
      <c r="B28" s="13">
        <f>B$8*Assumptions!$D21</f>
        <v>0</v>
      </c>
      <c r="C28" s="13">
        <f>C$8*Assumptions!$D21</f>
        <v>0</v>
      </c>
      <c r="D28" s="13">
        <f>D$8*Assumptions!$D21</f>
        <v>45080</v>
      </c>
      <c r="E28" s="13">
        <f>E$8*Assumptions!$D21</f>
        <v>46740.2964</v>
      </c>
      <c r="F28" s="13">
        <f>F$8*Assumptions!$D21</f>
        <v>48461.74152</v>
      </c>
      <c r="G28" s="13">
        <f>G$8*Assumptions!$D21</f>
        <v>100493.1749</v>
      </c>
      <c r="H28" s="13">
        <f>H$8*Assumptions!$D21</f>
        <v>104194.3385</v>
      </c>
      <c r="I28" s="13">
        <f>I$8*Assumptions!$D21</f>
        <v>108031.816</v>
      </c>
      <c r="J28" s="13">
        <f>J$8*Assumptions!$D21</f>
        <v>168015.9417</v>
      </c>
      <c r="K28" s="13">
        <f>K$8*Assumptions!$D21</f>
        <v>174203.9689</v>
      </c>
      <c r="L28" s="13">
        <f>L$8*Assumptions!$D21</f>
        <v>180619.901</v>
      </c>
      <c r="M28" s="13">
        <f>M$8*Assumptions!$D21</f>
        <v>249696.176</v>
      </c>
    </row>
    <row r="29">
      <c r="A29" s="12" t="s">
        <v>44</v>
      </c>
      <c r="B29" s="13">
        <f>B$8*Assumptions!$D22</f>
        <v>0</v>
      </c>
      <c r="C29" s="13">
        <f>C$8*Assumptions!$D22</f>
        <v>0</v>
      </c>
      <c r="D29" s="13">
        <f>D$8*Assumptions!$D22</f>
        <v>56350</v>
      </c>
      <c r="E29" s="13">
        <f>E$8*Assumptions!$D22</f>
        <v>58425.3705</v>
      </c>
      <c r="F29" s="13">
        <f>F$8*Assumptions!$D22</f>
        <v>60577.1769</v>
      </c>
      <c r="G29" s="13">
        <f>G$8*Assumptions!$D22</f>
        <v>125616.4686</v>
      </c>
      <c r="H29" s="13">
        <f>H$8*Assumptions!$D22</f>
        <v>130242.9232</v>
      </c>
      <c r="I29" s="13">
        <f>I$8*Assumptions!$D22</f>
        <v>135039.77</v>
      </c>
      <c r="J29" s="13">
        <f>J$8*Assumptions!$D22</f>
        <v>210019.9272</v>
      </c>
      <c r="K29" s="13">
        <f>K$8*Assumptions!$D22</f>
        <v>217754.9611</v>
      </c>
      <c r="L29" s="13">
        <f>L$8*Assumptions!$D22</f>
        <v>225774.8763</v>
      </c>
      <c r="M29" s="13">
        <f>M$8*Assumptions!$D22</f>
        <v>312120.22</v>
      </c>
    </row>
    <row r="30">
      <c r="A30" s="12" t="s">
        <v>45</v>
      </c>
      <c r="B30" s="13">
        <f>B$8*Assumptions!$D23</f>
        <v>0</v>
      </c>
      <c r="C30" s="13">
        <f>C$8*Assumptions!$D23</f>
        <v>0</v>
      </c>
      <c r="D30" s="13">
        <f>D$8*Assumptions!$D23</f>
        <v>0</v>
      </c>
      <c r="E30" s="13">
        <f>E$8*Assumptions!$D23</f>
        <v>0</v>
      </c>
      <c r="F30" s="13">
        <f>F$8*Assumptions!$D23</f>
        <v>0</v>
      </c>
      <c r="G30" s="13">
        <f>G$8*Assumptions!$D23</f>
        <v>0</v>
      </c>
      <c r="H30" s="13">
        <f>H$8*Assumptions!$D23</f>
        <v>0</v>
      </c>
      <c r="I30" s="13">
        <f>I$8*Assumptions!$D23</f>
        <v>0</v>
      </c>
      <c r="J30" s="13">
        <f>J$8*Assumptions!$D23</f>
        <v>0</v>
      </c>
      <c r="K30" s="13">
        <f>K$8*Assumptions!$D23</f>
        <v>0</v>
      </c>
      <c r="L30" s="13">
        <f>L$8*Assumptions!$D23</f>
        <v>0</v>
      </c>
      <c r="M30" s="13">
        <f>M$8*Assumptions!$D23</f>
        <v>0</v>
      </c>
    </row>
    <row r="31">
      <c r="A31" s="10" t="s">
        <v>32</v>
      </c>
      <c r="B31" s="6"/>
      <c r="C31" s="6"/>
      <c r="D31" s="6"/>
      <c r="E31" s="6"/>
      <c r="F31" s="6"/>
      <c r="G31" s="6"/>
      <c r="H31" s="6"/>
      <c r="I31" s="6"/>
      <c r="J31" s="6"/>
      <c r="K31" s="6"/>
      <c r="L31" s="6"/>
      <c r="M31" s="6"/>
    </row>
    <row r="32">
      <c r="A32" s="12" t="s">
        <v>41</v>
      </c>
      <c r="B32" s="13">
        <f>B$9*Assumptions!$E19</f>
        <v>0</v>
      </c>
      <c r="C32" s="13">
        <f>C$9*Assumptions!$E19</f>
        <v>0</v>
      </c>
      <c r="D32" s="13">
        <f>D$9*Assumptions!$E19</f>
        <v>26840</v>
      </c>
      <c r="E32" s="13">
        <f>E$9*Assumptions!$E19</f>
        <v>27842.25928</v>
      </c>
      <c r="F32" s="13">
        <f>F$9*Assumptions!$E19</f>
        <v>28881.94493</v>
      </c>
      <c r="G32" s="13">
        <f>G$9*Assumptions!$E19</f>
        <v>59920.90903</v>
      </c>
      <c r="H32" s="13">
        <f>H$9*Assumptions!$E19</f>
        <v>62158.47561</v>
      </c>
      <c r="I32" s="13">
        <f>I$9*Assumptions!$E19</f>
        <v>64479.59741</v>
      </c>
      <c r="J32" s="13">
        <f>J$9*Assumptions!$E19</f>
        <v>100331.0918</v>
      </c>
      <c r="K32" s="13">
        <f>K$9*Assumptions!$E19</f>
        <v>104077.6554</v>
      </c>
      <c r="L32" s="13">
        <f>L$9*Assumptions!$E19</f>
        <v>107964.1232</v>
      </c>
      <c r="M32" s="13">
        <f>M$9*Assumptions!$E19</f>
        <v>149327.626</v>
      </c>
    </row>
    <row r="33">
      <c r="A33" s="12" t="s">
        <v>42</v>
      </c>
      <c r="B33" s="13">
        <f>B$9*Assumptions!$E20</f>
        <v>0</v>
      </c>
      <c r="C33" s="13">
        <f>C$9*Assumptions!$E20</f>
        <v>0</v>
      </c>
      <c r="D33" s="13">
        <f>D$9*Assumptions!$E20</f>
        <v>24400</v>
      </c>
      <c r="E33" s="13">
        <f>E$9*Assumptions!$E20</f>
        <v>25311.1448</v>
      </c>
      <c r="F33" s="13">
        <f>F$9*Assumptions!$E20</f>
        <v>26256.31357</v>
      </c>
      <c r="G33" s="13">
        <f>G$9*Assumptions!$E20</f>
        <v>54473.55366</v>
      </c>
      <c r="H33" s="13">
        <f>H$9*Assumptions!$E20</f>
        <v>56507.7051</v>
      </c>
      <c r="I33" s="13">
        <f>I$9*Assumptions!$E20</f>
        <v>58617.81583</v>
      </c>
      <c r="J33" s="13">
        <f>J$9*Assumptions!$E20</f>
        <v>91210.08346</v>
      </c>
      <c r="K33" s="13">
        <f>K$9*Assumptions!$E20</f>
        <v>94616.05039</v>
      </c>
      <c r="L33" s="13">
        <f>L$9*Assumptions!$E20</f>
        <v>98149.20295</v>
      </c>
      <c r="M33" s="13">
        <f>M$9*Assumptions!$E20</f>
        <v>135752.3873</v>
      </c>
    </row>
    <row r="34">
      <c r="A34" s="12" t="s">
        <v>43</v>
      </c>
      <c r="B34" s="13">
        <f>B$9*Assumptions!$E21</f>
        <v>0</v>
      </c>
      <c r="C34" s="13">
        <f>C$9*Assumptions!$E21</f>
        <v>0</v>
      </c>
      <c r="D34" s="13">
        <f>D$9*Assumptions!$E21</f>
        <v>28060</v>
      </c>
      <c r="E34" s="13">
        <f>E$9*Assumptions!$E21</f>
        <v>29107.81652</v>
      </c>
      <c r="F34" s="13">
        <f>F$9*Assumptions!$E21</f>
        <v>30194.7606</v>
      </c>
      <c r="G34" s="13">
        <f>G$9*Assumptions!$E21</f>
        <v>62644.58671</v>
      </c>
      <c r="H34" s="13">
        <f>H$9*Assumptions!$E21</f>
        <v>64983.86087</v>
      </c>
      <c r="I34" s="13">
        <f>I$9*Assumptions!$E21</f>
        <v>67410.4882</v>
      </c>
      <c r="J34" s="13">
        <f>J$9*Assumptions!$E21</f>
        <v>104891.596</v>
      </c>
      <c r="K34" s="13">
        <f>K$9*Assumptions!$E21</f>
        <v>108808.458</v>
      </c>
      <c r="L34" s="13">
        <f>L$9*Assumptions!$E21</f>
        <v>112871.5834</v>
      </c>
      <c r="M34" s="13">
        <f>M$9*Assumptions!$E21</f>
        <v>156115.2454</v>
      </c>
    </row>
    <row r="35">
      <c r="A35" s="12" t="s">
        <v>44</v>
      </c>
      <c r="B35" s="13">
        <f>B$9*Assumptions!$E22</f>
        <v>0</v>
      </c>
      <c r="C35" s="13">
        <f>C$9*Assumptions!$E22</f>
        <v>0</v>
      </c>
      <c r="D35" s="13">
        <f>D$9*Assumptions!$E22</f>
        <v>30500</v>
      </c>
      <c r="E35" s="13">
        <f>E$9*Assumptions!$E22</f>
        <v>31638.931</v>
      </c>
      <c r="F35" s="13">
        <f>F$9*Assumptions!$E22</f>
        <v>32820.39196</v>
      </c>
      <c r="G35" s="13">
        <f>G$9*Assumptions!$E22</f>
        <v>68091.94208</v>
      </c>
      <c r="H35" s="13">
        <f>H$9*Assumptions!$E22</f>
        <v>70634.63138</v>
      </c>
      <c r="I35" s="13">
        <f>I$9*Assumptions!$E22</f>
        <v>73272.26978</v>
      </c>
      <c r="J35" s="13">
        <f>J$9*Assumptions!$E22</f>
        <v>114012.6043</v>
      </c>
      <c r="K35" s="13">
        <f>K$9*Assumptions!$E22</f>
        <v>118270.063</v>
      </c>
      <c r="L35" s="13">
        <f>L$9*Assumptions!$E22</f>
        <v>122686.5037</v>
      </c>
      <c r="M35" s="13">
        <f>M$9*Assumptions!$E22</f>
        <v>169690.4841</v>
      </c>
    </row>
    <row r="36">
      <c r="A36" s="12" t="s">
        <v>45</v>
      </c>
      <c r="B36" s="13">
        <f>B$9*Assumptions!$E23</f>
        <v>0</v>
      </c>
      <c r="C36" s="13">
        <f>C$9*Assumptions!$E23</f>
        <v>0</v>
      </c>
      <c r="D36" s="13">
        <f>D$9*Assumptions!$E23</f>
        <v>12200</v>
      </c>
      <c r="E36" s="13">
        <f>E$9*Assumptions!$E23</f>
        <v>12655.5724</v>
      </c>
      <c r="F36" s="13">
        <f>F$9*Assumptions!$E23</f>
        <v>13128.15678</v>
      </c>
      <c r="G36" s="13">
        <f>G$9*Assumptions!$E23</f>
        <v>27236.77683</v>
      </c>
      <c r="H36" s="13">
        <f>H$9*Assumptions!$E23</f>
        <v>28253.85255</v>
      </c>
      <c r="I36" s="13">
        <f>I$9*Assumptions!$E23</f>
        <v>29308.90791</v>
      </c>
      <c r="J36" s="13">
        <f>J$9*Assumptions!$E23</f>
        <v>45605.04173</v>
      </c>
      <c r="K36" s="13">
        <f>K$9*Assumptions!$E23</f>
        <v>47308.0252</v>
      </c>
      <c r="L36" s="13">
        <f>L$9*Assumptions!$E23</f>
        <v>49074.60147</v>
      </c>
      <c r="M36" s="13">
        <f>M$9*Assumptions!$E23</f>
        <v>67876.19366</v>
      </c>
    </row>
    <row r="37">
      <c r="A37" s="6"/>
      <c r="B37" s="6"/>
      <c r="C37" s="6"/>
      <c r="D37" s="6"/>
      <c r="E37" s="6"/>
      <c r="F37" s="6"/>
      <c r="G37" s="6"/>
      <c r="H37" s="6"/>
      <c r="I37" s="6"/>
      <c r="J37" s="6"/>
      <c r="K37" s="6"/>
      <c r="L37" s="6"/>
      <c r="M37" s="6"/>
    </row>
    <row r="38">
      <c r="A38" s="10" t="s">
        <v>82</v>
      </c>
      <c r="B38" s="6"/>
      <c r="C38" s="6"/>
      <c r="D38" s="6"/>
      <c r="E38" s="6"/>
      <c r="F38" s="6"/>
      <c r="G38" s="6"/>
      <c r="H38" s="6"/>
      <c r="I38" s="6"/>
      <c r="J38" s="6"/>
      <c r="K38" s="6"/>
      <c r="L38" s="6"/>
      <c r="M38" s="6"/>
    </row>
    <row r="39">
      <c r="A39" s="10" t="s">
        <v>29</v>
      </c>
      <c r="B39" s="6"/>
      <c r="C39" s="6"/>
      <c r="D39" s="6"/>
      <c r="E39" s="6"/>
      <c r="F39" s="6"/>
      <c r="G39" s="6"/>
      <c r="H39" s="6"/>
      <c r="I39" s="6"/>
      <c r="J39" s="6"/>
      <c r="K39" s="6"/>
      <c r="L39" s="6"/>
      <c r="M39" s="6"/>
    </row>
    <row r="40">
      <c r="A40" s="12" t="s">
        <v>41</v>
      </c>
      <c r="B40" s="13">
        <f>B14*(1-Assumptions!$B26)</f>
        <v>0</v>
      </c>
      <c r="C40" s="13">
        <f>C14*(1-Assumptions!$B26)</f>
        <v>0</v>
      </c>
      <c r="D40" s="13">
        <f>D14*(1-Assumptions!$B26)</f>
        <v>40672.5</v>
      </c>
      <c r="E40" s="13">
        <f>E14*(1-Assumptions!$B26)</f>
        <v>41695.30153</v>
      </c>
      <c r="F40" s="13">
        <f>F14*(1-Assumptions!$B26)</f>
        <v>42743.8237</v>
      </c>
      <c r="G40" s="13">
        <f>G14*(1-Assumptions!$B26)</f>
        <v>87637.42663</v>
      </c>
      <c r="H40" s="13">
        <f>H14*(1-Assumptions!$B26)</f>
        <v>89841.26691</v>
      </c>
      <c r="I40" s="13">
        <f>I14*(1-Assumptions!$B26)</f>
        <v>92100.52771</v>
      </c>
      <c r="J40" s="13">
        <f>J14*(1-Assumptions!$B26)</f>
        <v>141624.9041</v>
      </c>
      <c r="K40" s="13">
        <f>K14*(1-Assumptions!$B26)</f>
        <v>145186.3809</v>
      </c>
      <c r="L40" s="13">
        <f>L14*(1-Assumptions!$B26)</f>
        <v>148837.4191</v>
      </c>
      <c r="M40" s="13">
        <f>M14*(1-Assumptions!$B26)</f>
        <v>203440.3612</v>
      </c>
    </row>
    <row r="41">
      <c r="A41" s="12" t="s">
        <v>42</v>
      </c>
      <c r="B41" s="13">
        <f>B15*(1-Assumptions!$B27)</f>
        <v>0</v>
      </c>
      <c r="C41" s="13">
        <f>C15*(1-Assumptions!$B27)</f>
        <v>0</v>
      </c>
      <c r="D41" s="13">
        <f>D15*(1-Assumptions!$B27)</f>
        <v>28050</v>
      </c>
      <c r="E41" s="13">
        <f>E15*(1-Assumptions!$B27)</f>
        <v>28755.38036</v>
      </c>
      <c r="F41" s="13">
        <f>F15*(1-Assumptions!$B27)</f>
        <v>29478.4991</v>
      </c>
      <c r="G41" s="13">
        <f>G15*(1-Assumptions!$B27)</f>
        <v>60439.60458</v>
      </c>
      <c r="H41" s="13">
        <f>H15*(1-Assumptions!$B27)</f>
        <v>61959.49442</v>
      </c>
      <c r="I41" s="13">
        <f>I15*(1-Assumptions!$B27)</f>
        <v>63517.60532</v>
      </c>
      <c r="J41" s="13">
        <f>J15*(1-Assumptions!$B27)</f>
        <v>97672.34763</v>
      </c>
      <c r="K41" s="13">
        <f>K15*(1-Assumptions!$B27)</f>
        <v>100128.5386</v>
      </c>
      <c r="L41" s="13">
        <f>L15*(1-Assumptions!$B27)</f>
        <v>102646.496</v>
      </c>
      <c r="M41" s="13">
        <f>M15*(1-Assumptions!$B27)</f>
        <v>140303.6974</v>
      </c>
    </row>
    <row r="42">
      <c r="A42" s="12" t="s">
        <v>43</v>
      </c>
      <c r="B42" s="13">
        <f>B16*(1-Assumptions!$B28)</f>
        <v>0</v>
      </c>
      <c r="C42" s="13">
        <f>C16*(1-Assumptions!$B28)</f>
        <v>0</v>
      </c>
      <c r="D42" s="13">
        <f>D16*(1-Assumptions!$B28)</f>
        <v>34221</v>
      </c>
      <c r="E42" s="13">
        <f>E16*(1-Assumptions!$B28)</f>
        <v>35081.56404</v>
      </c>
      <c r="F42" s="13">
        <f>F16*(1-Assumptions!$B28)</f>
        <v>35963.7689</v>
      </c>
      <c r="G42" s="13">
        <f>G16*(1-Assumptions!$B28)</f>
        <v>73736.31758</v>
      </c>
      <c r="H42" s="13">
        <f>H16*(1-Assumptions!$B28)</f>
        <v>75590.58319</v>
      </c>
      <c r="I42" s="13">
        <f>I16*(1-Assumptions!$B28)</f>
        <v>77491.47849</v>
      </c>
      <c r="J42" s="13">
        <f>J16*(1-Assumptions!$B28)</f>
        <v>119160.2641</v>
      </c>
      <c r="K42" s="13">
        <f>K16*(1-Assumptions!$B28)</f>
        <v>122156.8171</v>
      </c>
      <c r="L42" s="13">
        <f>L16*(1-Assumptions!$B28)</f>
        <v>125228.7251</v>
      </c>
      <c r="M42" s="13">
        <f>M16*(1-Assumptions!$B28)</f>
        <v>171170.5108</v>
      </c>
    </row>
    <row r="43">
      <c r="A43" s="12" t="s">
        <v>44</v>
      </c>
      <c r="B43" s="13">
        <f>B17*(1-Assumptions!$B29)</f>
        <v>0</v>
      </c>
      <c r="C43" s="13">
        <f>C17*(1-Assumptions!$B29)</f>
        <v>0</v>
      </c>
      <c r="D43" s="13">
        <f>D17*(1-Assumptions!$B29)</f>
        <v>35763.75</v>
      </c>
      <c r="E43" s="13">
        <f>E17*(1-Assumptions!$B29)</f>
        <v>36663.10996</v>
      </c>
      <c r="F43" s="13">
        <f>F17*(1-Assumptions!$B29)</f>
        <v>37585.08635</v>
      </c>
      <c r="G43" s="13">
        <f>G17*(1-Assumptions!$B29)</f>
        <v>77060.49583</v>
      </c>
      <c r="H43" s="13">
        <f>H17*(1-Assumptions!$B29)</f>
        <v>78998.35539</v>
      </c>
      <c r="I43" s="13">
        <f>I17*(1-Assumptions!$B29)</f>
        <v>80984.94678</v>
      </c>
      <c r="J43" s="13">
        <f>J17*(1-Assumptions!$B29)</f>
        <v>124532.2432</v>
      </c>
      <c r="K43" s="13">
        <f>K17*(1-Assumptions!$B29)</f>
        <v>127663.8867</v>
      </c>
      <c r="L43" s="13">
        <f>L17*(1-Assumptions!$B29)</f>
        <v>130874.2824</v>
      </c>
      <c r="M43" s="13">
        <f>M17*(1-Assumptions!$B29)</f>
        <v>178887.2142</v>
      </c>
    </row>
    <row r="44">
      <c r="A44" s="12" t="s">
        <v>45</v>
      </c>
      <c r="B44" s="13">
        <f>B18*(1-Assumptions!$B30)</f>
        <v>0</v>
      </c>
      <c r="C44" s="13">
        <f>C18*(1-Assumptions!$B30)</f>
        <v>0</v>
      </c>
      <c r="D44" s="13">
        <f>D18*(1-Assumptions!$B30)</f>
        <v>19635</v>
      </c>
      <c r="E44" s="13">
        <f>E18*(1-Assumptions!$B30)</f>
        <v>20128.76625</v>
      </c>
      <c r="F44" s="13">
        <f>F18*(1-Assumptions!$B30)</f>
        <v>20634.94937</v>
      </c>
      <c r="G44" s="13">
        <f>G18*(1-Assumptions!$B30)</f>
        <v>42307.7232</v>
      </c>
      <c r="H44" s="13">
        <f>H18*(1-Assumptions!$B30)</f>
        <v>43371.6461</v>
      </c>
      <c r="I44" s="13">
        <f>I18*(1-Assumptions!$B30)</f>
        <v>44462.32372</v>
      </c>
      <c r="J44" s="13">
        <f>J18*(1-Assumptions!$B30)</f>
        <v>68370.64334</v>
      </c>
      <c r="K44" s="13">
        <f>K18*(1-Assumptions!$B30)</f>
        <v>70089.977</v>
      </c>
      <c r="L44" s="13">
        <f>L18*(1-Assumptions!$B30)</f>
        <v>71852.54717</v>
      </c>
      <c r="M44" s="13">
        <f>M18*(1-Assumptions!$B30)</f>
        <v>98212.58819</v>
      </c>
    </row>
    <row r="45">
      <c r="A45" s="10" t="s">
        <v>83</v>
      </c>
      <c r="B45" s="13">
        <f t="shared" ref="B45:M45" si="2">SUM(B40:B44)</f>
        <v>0</v>
      </c>
      <c r="C45" s="13">
        <f t="shared" si="2"/>
        <v>0</v>
      </c>
      <c r="D45" s="13">
        <f t="shared" si="2"/>
        <v>158342.25</v>
      </c>
      <c r="E45" s="13">
        <f t="shared" si="2"/>
        <v>162324.1221</v>
      </c>
      <c r="F45" s="13">
        <f t="shared" si="2"/>
        <v>166406.1274</v>
      </c>
      <c r="G45" s="13">
        <f t="shared" si="2"/>
        <v>341181.5678</v>
      </c>
      <c r="H45" s="13">
        <f t="shared" si="2"/>
        <v>349761.346</v>
      </c>
      <c r="I45" s="13">
        <f t="shared" si="2"/>
        <v>358556.882</v>
      </c>
      <c r="J45" s="13">
        <f t="shared" si="2"/>
        <v>551360.4024</v>
      </c>
      <c r="K45" s="13">
        <f t="shared" si="2"/>
        <v>565225.6002</v>
      </c>
      <c r="L45" s="13">
        <f t="shared" si="2"/>
        <v>579439.4697</v>
      </c>
      <c r="M45" s="13">
        <f t="shared" si="2"/>
        <v>792014.3719</v>
      </c>
    </row>
    <row r="46">
      <c r="A46" s="10" t="s">
        <v>30</v>
      </c>
      <c r="B46" s="6"/>
      <c r="C46" s="6"/>
      <c r="D46" s="6"/>
      <c r="E46" s="6"/>
      <c r="F46" s="6"/>
      <c r="G46" s="6"/>
      <c r="H46" s="6"/>
      <c r="I46" s="6"/>
      <c r="J46" s="6"/>
      <c r="K46" s="6"/>
      <c r="L46" s="6"/>
      <c r="M46" s="6"/>
    </row>
    <row r="47">
      <c r="A47" s="12" t="s">
        <v>41</v>
      </c>
      <c r="B47" s="13">
        <f>B20*(1-Assumptions!$C26)</f>
        <v>0</v>
      </c>
      <c r="C47" s="13">
        <f>C20*(1-Assumptions!$C26)</f>
        <v>0</v>
      </c>
      <c r="D47" s="13">
        <f>D20*(1-Assumptions!$C26)</f>
        <v>78666.84</v>
      </c>
      <c r="E47" s="13">
        <f>E20*(1-Assumptions!$C26)</f>
        <v>82043.92877</v>
      </c>
      <c r="F47" s="13">
        <f>F20*(1-Assumptions!$C26)</f>
        <v>85565.99259</v>
      </c>
      <c r="G47" s="13">
        <f>G20*(1-Assumptions!$C26)</f>
        <v>178478.5102</v>
      </c>
      <c r="H47" s="13">
        <f>H20*(1-Assumptions!$C26)</f>
        <v>186140.4141</v>
      </c>
      <c r="I47" s="13">
        <f>I20*(1-Assumptions!$C26)</f>
        <v>194131.236</v>
      </c>
      <c r="J47" s="13">
        <f>J20*(1-Assumptions!$C26)</f>
        <v>303697.6437</v>
      </c>
      <c r="K47" s="13">
        <f>K20*(1-Assumptions!$C26)</f>
        <v>316735.0799</v>
      </c>
      <c r="L47" s="13">
        <f>L20*(1-Assumptions!$C26)</f>
        <v>330332.2001</v>
      </c>
      <c r="M47" s="13">
        <f>M20*(1-Assumptions!$C26)</f>
        <v>459350.7082</v>
      </c>
    </row>
    <row r="48">
      <c r="A48" s="12" t="s">
        <v>42</v>
      </c>
      <c r="B48" s="13">
        <f>B21*(1-Assumptions!$C27)</f>
        <v>0</v>
      </c>
      <c r="C48" s="13">
        <f>C21*(1-Assumptions!$C27)</f>
        <v>0</v>
      </c>
      <c r="D48" s="13">
        <f>D21*(1-Assumptions!$C27)</f>
        <v>50621.76</v>
      </c>
      <c r="E48" s="13">
        <f>E21*(1-Assumptions!$C27)</f>
        <v>52794.90154</v>
      </c>
      <c r="F48" s="13">
        <f>F21*(1-Assumptions!$C27)</f>
        <v>55061.33386</v>
      </c>
      <c r="G48" s="13">
        <f>G21*(1-Assumptions!$C27)</f>
        <v>114850.1237</v>
      </c>
      <c r="H48" s="13">
        <f>H21*(1-Assumptions!$C27)</f>
        <v>119780.5247</v>
      </c>
      <c r="I48" s="13">
        <f>I21*(1-Assumptions!$C27)</f>
        <v>124922.5828</v>
      </c>
      <c r="J48" s="13">
        <f>J21*(1-Assumptions!$C27)</f>
        <v>195428.0766</v>
      </c>
      <c r="K48" s="13">
        <f>K21*(1-Assumptions!$C27)</f>
        <v>203817.6085</v>
      </c>
      <c r="L48" s="13">
        <f>L21*(1-Assumptions!$C27)</f>
        <v>212567.2946</v>
      </c>
      <c r="M48" s="13">
        <f>M21*(1-Assumptions!$C27)</f>
        <v>295590.128</v>
      </c>
    </row>
    <row r="49">
      <c r="A49" s="12" t="s">
        <v>43</v>
      </c>
      <c r="B49" s="13">
        <f>B22*(1-Assumptions!$C28)</f>
        <v>0</v>
      </c>
      <c r="C49" s="13">
        <f>C22*(1-Assumptions!$C28)</f>
        <v>0</v>
      </c>
      <c r="D49" s="13">
        <f>D22*(1-Assumptions!$C28)</f>
        <v>0</v>
      </c>
      <c r="E49" s="13">
        <f>E22*(1-Assumptions!$C28)</f>
        <v>0</v>
      </c>
      <c r="F49" s="13">
        <f>F22*(1-Assumptions!$C28)</f>
        <v>0</v>
      </c>
      <c r="G49" s="13">
        <f>G22*(1-Assumptions!$C28)</f>
        <v>0</v>
      </c>
      <c r="H49" s="13">
        <f>H22*(1-Assumptions!$C28)</f>
        <v>0</v>
      </c>
      <c r="I49" s="13">
        <f>I22*(1-Assumptions!$C28)</f>
        <v>0</v>
      </c>
      <c r="J49" s="13">
        <f>J22*(1-Assumptions!$C28)</f>
        <v>0</v>
      </c>
      <c r="K49" s="13">
        <f>K22*(1-Assumptions!$C28)</f>
        <v>0</v>
      </c>
      <c r="L49" s="13">
        <f>L22*(1-Assumptions!$C28)</f>
        <v>0</v>
      </c>
      <c r="M49" s="13">
        <f>M22*(1-Assumptions!$C28)</f>
        <v>0</v>
      </c>
    </row>
    <row r="50">
      <c r="A50" s="12" t="s">
        <v>44</v>
      </c>
      <c r="B50" s="13">
        <f>B23*(1-Assumptions!$C29)</f>
        <v>0</v>
      </c>
      <c r="C50" s="13">
        <f>C23*(1-Assumptions!$C29)</f>
        <v>0</v>
      </c>
      <c r="D50" s="13">
        <f>D23*(1-Assumptions!$C29)</f>
        <v>58590</v>
      </c>
      <c r="E50" s="13">
        <f>E23*(1-Assumptions!$C29)</f>
        <v>61105.21011</v>
      </c>
      <c r="F50" s="13">
        <f>F23*(1-Assumptions!$C29)</f>
        <v>63728.39567</v>
      </c>
      <c r="G50" s="13">
        <f>G23*(1-Assumptions!$C29)</f>
        <v>132928.3839</v>
      </c>
      <c r="H50" s="13">
        <f>H23*(1-Assumptions!$C29)</f>
        <v>138634.8665</v>
      </c>
      <c r="I50" s="13">
        <f>I23*(1-Assumptions!$C29)</f>
        <v>144586.3227</v>
      </c>
      <c r="J50" s="13">
        <f>J23*(1-Assumptions!$C29)</f>
        <v>226189.9035</v>
      </c>
      <c r="K50" s="13">
        <f>K23*(1-Assumptions!$C29)</f>
        <v>235900.0098</v>
      </c>
      <c r="L50" s="13">
        <f>L23*(1-Assumptions!$C29)</f>
        <v>246026.9613</v>
      </c>
      <c r="M50" s="13">
        <f>M23*(1-Assumptions!$C29)</f>
        <v>342118.2037</v>
      </c>
    </row>
    <row r="51">
      <c r="A51" s="12" t="s">
        <v>45</v>
      </c>
      <c r="B51" s="13">
        <f>B24*(1-Assumptions!$C30)</f>
        <v>0</v>
      </c>
      <c r="C51" s="13">
        <f>C24*(1-Assumptions!$C30)</f>
        <v>0</v>
      </c>
      <c r="D51" s="13">
        <f>D24*(1-Assumptions!$C30)</f>
        <v>12694.5</v>
      </c>
      <c r="E51" s="13">
        <f>E24*(1-Assumptions!$C30)</f>
        <v>13239.46219</v>
      </c>
      <c r="F51" s="13">
        <f>F24*(1-Assumptions!$C30)</f>
        <v>13807.81906</v>
      </c>
      <c r="G51" s="13">
        <f>G24*(1-Assumptions!$C30)</f>
        <v>28801.14985</v>
      </c>
      <c r="H51" s="13">
        <f>H24*(1-Assumptions!$C30)</f>
        <v>30037.55442</v>
      </c>
      <c r="I51" s="13">
        <f>I24*(1-Assumptions!$C30)</f>
        <v>31327.03659</v>
      </c>
      <c r="J51" s="13">
        <f>J24*(1-Assumptions!$C30)</f>
        <v>49007.81242</v>
      </c>
      <c r="K51" s="13">
        <f>K24*(1-Assumptions!$C30)</f>
        <v>51111.6688</v>
      </c>
      <c r="L51" s="13">
        <f>L24*(1-Assumptions!$C30)</f>
        <v>53305.84163</v>
      </c>
      <c r="M51" s="13">
        <f>M24*(1-Assumptions!$C30)</f>
        <v>74125.6108</v>
      </c>
    </row>
    <row r="52">
      <c r="A52" s="10" t="s">
        <v>83</v>
      </c>
      <c r="B52" s="13">
        <f t="shared" ref="B52:M52" si="3">SUM(B47:B51)</f>
        <v>0</v>
      </c>
      <c r="C52" s="13">
        <f t="shared" si="3"/>
        <v>0</v>
      </c>
      <c r="D52" s="13">
        <f t="shared" si="3"/>
        <v>200573.1</v>
      </c>
      <c r="E52" s="13">
        <f t="shared" si="3"/>
        <v>209183.5026</v>
      </c>
      <c r="F52" s="13">
        <f t="shared" si="3"/>
        <v>218163.5412</v>
      </c>
      <c r="G52" s="13">
        <f t="shared" si="3"/>
        <v>455058.1677</v>
      </c>
      <c r="H52" s="13">
        <f t="shared" si="3"/>
        <v>474593.3598</v>
      </c>
      <c r="I52" s="13">
        <f t="shared" si="3"/>
        <v>494967.1781</v>
      </c>
      <c r="J52" s="13">
        <f t="shared" si="3"/>
        <v>774323.4362</v>
      </c>
      <c r="K52" s="13">
        <f t="shared" si="3"/>
        <v>807564.367</v>
      </c>
      <c r="L52" s="13">
        <f t="shared" si="3"/>
        <v>842232.2977</v>
      </c>
      <c r="M52" s="13">
        <f t="shared" si="3"/>
        <v>1171184.651</v>
      </c>
    </row>
    <row r="53">
      <c r="A53" s="10" t="s">
        <v>31</v>
      </c>
      <c r="B53" s="6"/>
      <c r="C53" s="6"/>
      <c r="D53" s="6"/>
      <c r="E53" s="6"/>
      <c r="F53" s="6"/>
      <c r="G53" s="6"/>
      <c r="H53" s="6"/>
      <c r="I53" s="6"/>
      <c r="J53" s="6"/>
      <c r="K53" s="6"/>
      <c r="L53" s="6"/>
      <c r="M53" s="6"/>
    </row>
    <row r="54">
      <c r="A54" s="12" t="s">
        <v>41</v>
      </c>
      <c r="B54" s="13">
        <f>B26*(1-Assumptions!$D26)</f>
        <v>0</v>
      </c>
      <c r="C54" s="13">
        <f>C26*(1-Assumptions!$D26)</f>
        <v>0</v>
      </c>
      <c r="D54" s="13">
        <f>D26*(1-Assumptions!$D26)</f>
        <v>37191</v>
      </c>
      <c r="E54" s="13">
        <f>E26*(1-Assumptions!$D26)</f>
        <v>38560.74453</v>
      </c>
      <c r="F54" s="13">
        <f>F26*(1-Assumptions!$D26)</f>
        <v>39980.93675</v>
      </c>
      <c r="G54" s="13">
        <f>G26*(1-Assumptions!$D26)</f>
        <v>82906.8693</v>
      </c>
      <c r="H54" s="13">
        <f>H26*(1-Assumptions!$D26)</f>
        <v>85960.3293</v>
      </c>
      <c r="I54" s="13">
        <f>I26*(1-Assumptions!$D26)</f>
        <v>89126.24823</v>
      </c>
      <c r="J54" s="13">
        <f>J26*(1-Assumptions!$D26)</f>
        <v>138613.1519</v>
      </c>
      <c r="K54" s="13">
        <f>K26*(1-Assumptions!$D26)</f>
        <v>143718.2743</v>
      </c>
      <c r="L54" s="13">
        <f>L26*(1-Assumptions!$D26)</f>
        <v>149011.4184</v>
      </c>
      <c r="M54" s="13">
        <f>M26*(1-Assumptions!$D26)</f>
        <v>205999.3452</v>
      </c>
    </row>
    <row r="55">
      <c r="A55" s="12" t="s">
        <v>42</v>
      </c>
      <c r="B55" s="13">
        <f>B27*(1-Assumptions!$D27)</f>
        <v>0</v>
      </c>
      <c r="C55" s="13">
        <f>C27*(1-Assumptions!$D27)</f>
        <v>0</v>
      </c>
      <c r="D55" s="13">
        <f>D27*(1-Assumptions!$D27)</f>
        <v>26484.5</v>
      </c>
      <c r="E55" s="13">
        <f>E27*(1-Assumptions!$D27)</f>
        <v>27459.92414</v>
      </c>
      <c r="F55" s="13">
        <f>F27*(1-Assumptions!$D27)</f>
        <v>28471.27314</v>
      </c>
      <c r="G55" s="13">
        <f>G27*(1-Assumptions!$D27)</f>
        <v>59039.74026</v>
      </c>
      <c r="H55" s="13">
        <f>H27*(1-Assumptions!$D27)</f>
        <v>61214.1739</v>
      </c>
      <c r="I55" s="13">
        <f>I27*(1-Assumptions!$D27)</f>
        <v>63468.69192</v>
      </c>
      <c r="J55" s="13">
        <f>J27*(1-Assumptions!$D27)</f>
        <v>98709.36576</v>
      </c>
      <c r="K55" s="13">
        <f>K27*(1-Assumptions!$D27)</f>
        <v>102344.8317</v>
      </c>
      <c r="L55" s="13">
        <f>L27*(1-Assumptions!$D27)</f>
        <v>106114.1919</v>
      </c>
      <c r="M55" s="13">
        <f>M27*(1-Assumptions!$D27)</f>
        <v>146696.5034</v>
      </c>
    </row>
    <row r="56">
      <c r="A56" s="12" t="s">
        <v>43</v>
      </c>
      <c r="B56" s="13">
        <f>B28*(1-Assumptions!$D28)</f>
        <v>0</v>
      </c>
      <c r="C56" s="13">
        <f>C28*(1-Assumptions!$D28)</f>
        <v>0</v>
      </c>
      <c r="D56" s="13">
        <f>D28*(1-Assumptions!$D28)</f>
        <v>25244.8</v>
      </c>
      <c r="E56" s="13">
        <f>E28*(1-Assumptions!$D28)</f>
        <v>26174.56598</v>
      </c>
      <c r="F56" s="13">
        <f>F28*(1-Assumptions!$D28)</f>
        <v>27138.57525</v>
      </c>
      <c r="G56" s="13">
        <f>G28*(1-Assumptions!$D28)</f>
        <v>56276.17795</v>
      </c>
      <c r="H56" s="13">
        <f>H28*(1-Assumptions!$D28)</f>
        <v>58348.82959</v>
      </c>
      <c r="I56" s="13">
        <f>I28*(1-Assumptions!$D28)</f>
        <v>60497.81698</v>
      </c>
      <c r="J56" s="13">
        <f>J28*(1-Assumptions!$D28)</f>
        <v>94088.92737</v>
      </c>
      <c r="K56" s="13">
        <f>K28*(1-Assumptions!$D28)</f>
        <v>97554.22256</v>
      </c>
      <c r="L56" s="13">
        <f>L28*(1-Assumptions!$D28)</f>
        <v>101147.1446</v>
      </c>
      <c r="M56" s="13">
        <f>M28*(1-Assumptions!$D28)</f>
        <v>139829.8586</v>
      </c>
    </row>
    <row r="57">
      <c r="A57" s="12" t="s">
        <v>44</v>
      </c>
      <c r="B57" s="13">
        <f>B29*(1-Assumptions!$D29)</f>
        <v>0</v>
      </c>
      <c r="C57" s="13">
        <f>C29*(1-Assumptions!$D29)</f>
        <v>0</v>
      </c>
      <c r="D57" s="13">
        <f>D29*(1-Assumptions!$D29)</f>
        <v>26484.5</v>
      </c>
      <c r="E57" s="13">
        <f>E29*(1-Assumptions!$D29)</f>
        <v>27459.92414</v>
      </c>
      <c r="F57" s="13">
        <f>F29*(1-Assumptions!$D29)</f>
        <v>28471.27314</v>
      </c>
      <c r="G57" s="13">
        <f>G29*(1-Assumptions!$D29)</f>
        <v>59039.74026</v>
      </c>
      <c r="H57" s="13">
        <f>H29*(1-Assumptions!$D29)</f>
        <v>61214.1739</v>
      </c>
      <c r="I57" s="13">
        <f>I29*(1-Assumptions!$D29)</f>
        <v>63468.69192</v>
      </c>
      <c r="J57" s="13">
        <f>J29*(1-Assumptions!$D29)</f>
        <v>98709.36576</v>
      </c>
      <c r="K57" s="13">
        <f>K29*(1-Assumptions!$D29)</f>
        <v>102344.8317</v>
      </c>
      <c r="L57" s="13">
        <f>L29*(1-Assumptions!$D29)</f>
        <v>106114.1919</v>
      </c>
      <c r="M57" s="13">
        <f>M29*(1-Assumptions!$D29)</f>
        <v>146696.5034</v>
      </c>
    </row>
    <row r="58">
      <c r="A58" s="12" t="s">
        <v>45</v>
      </c>
      <c r="B58" s="13">
        <f>B30*(1-Assumptions!$D30)</f>
        <v>0</v>
      </c>
      <c r="C58" s="13">
        <f>C30*(1-Assumptions!$D30)</f>
        <v>0</v>
      </c>
      <c r="D58" s="13">
        <f>D30*(1-Assumptions!$D30)</f>
        <v>0</v>
      </c>
      <c r="E58" s="13">
        <f>E30*(1-Assumptions!$D30)</f>
        <v>0</v>
      </c>
      <c r="F58" s="13">
        <f>F30*(1-Assumptions!$D30)</f>
        <v>0</v>
      </c>
      <c r="G58" s="13">
        <f>G30*(1-Assumptions!$D30)</f>
        <v>0</v>
      </c>
      <c r="H58" s="13">
        <f>H30*(1-Assumptions!$D30)</f>
        <v>0</v>
      </c>
      <c r="I58" s="13">
        <f>I30*(1-Assumptions!$D30)</f>
        <v>0</v>
      </c>
      <c r="J58" s="13">
        <f>J30*(1-Assumptions!$D30)</f>
        <v>0</v>
      </c>
      <c r="K58" s="13">
        <f>K30*(1-Assumptions!$D30)</f>
        <v>0</v>
      </c>
      <c r="L58" s="13">
        <f>L30*(1-Assumptions!$D30)</f>
        <v>0</v>
      </c>
      <c r="M58" s="13">
        <f>M30*(1-Assumptions!$D30)</f>
        <v>0</v>
      </c>
    </row>
    <row r="59">
      <c r="A59" s="10" t="s">
        <v>83</v>
      </c>
      <c r="B59" s="13">
        <f t="shared" ref="B59:M59" si="4">SUM(B54:B58)</f>
        <v>0</v>
      </c>
      <c r="C59" s="13">
        <f t="shared" si="4"/>
        <v>0</v>
      </c>
      <c r="D59" s="13">
        <f t="shared" si="4"/>
        <v>115404.8</v>
      </c>
      <c r="E59" s="13">
        <f t="shared" si="4"/>
        <v>119655.1588</v>
      </c>
      <c r="F59" s="13">
        <f t="shared" si="4"/>
        <v>124062.0583</v>
      </c>
      <c r="G59" s="13">
        <f t="shared" si="4"/>
        <v>257262.5278</v>
      </c>
      <c r="H59" s="13">
        <f t="shared" si="4"/>
        <v>266737.5067</v>
      </c>
      <c r="I59" s="13">
        <f t="shared" si="4"/>
        <v>276561.449</v>
      </c>
      <c r="J59" s="13">
        <f t="shared" si="4"/>
        <v>430120.8108</v>
      </c>
      <c r="K59" s="13">
        <f t="shared" si="4"/>
        <v>445962.1603</v>
      </c>
      <c r="L59" s="13">
        <f t="shared" si="4"/>
        <v>462386.9466</v>
      </c>
      <c r="M59" s="13">
        <f t="shared" si="4"/>
        <v>639222.2105</v>
      </c>
    </row>
    <row r="60">
      <c r="A60" s="10" t="s">
        <v>32</v>
      </c>
      <c r="B60" s="6"/>
      <c r="C60" s="6"/>
      <c r="D60" s="6"/>
      <c r="E60" s="6"/>
      <c r="F60" s="6"/>
      <c r="G60" s="6"/>
      <c r="H60" s="6"/>
      <c r="I60" s="6"/>
      <c r="J60" s="6"/>
      <c r="K60" s="6"/>
      <c r="L60" s="6"/>
      <c r="M60" s="6"/>
    </row>
    <row r="61">
      <c r="A61" s="12" t="s">
        <v>41</v>
      </c>
      <c r="B61" s="13">
        <f>B32*(1-Assumptions!$E26)</f>
        <v>0</v>
      </c>
      <c r="C61" s="13">
        <f>C32*(1-Assumptions!$E26)</f>
        <v>0</v>
      </c>
      <c r="D61" s="13">
        <f>D32*(1-Assumptions!$E26)</f>
        <v>15030.4</v>
      </c>
      <c r="E61" s="13">
        <f>E32*(1-Assumptions!$E26)</f>
        <v>15591.6652</v>
      </c>
      <c r="F61" s="13">
        <f>F32*(1-Assumptions!$E26)</f>
        <v>16173.88916</v>
      </c>
      <c r="G61" s="13">
        <f>G32*(1-Assumptions!$E26)</f>
        <v>33555.70906</v>
      </c>
      <c r="H61" s="13">
        <f>H32*(1-Assumptions!$E26)</f>
        <v>34808.74634</v>
      </c>
      <c r="I61" s="13">
        <f>I32*(1-Assumptions!$E26)</f>
        <v>36108.57455</v>
      </c>
      <c r="J61" s="13">
        <f>J32*(1-Assumptions!$E26)</f>
        <v>56185.41141</v>
      </c>
      <c r="K61" s="13">
        <f>K32*(1-Assumptions!$E26)</f>
        <v>58283.48704</v>
      </c>
      <c r="L61" s="13">
        <f>L32*(1-Assumptions!$E26)</f>
        <v>60459.90901</v>
      </c>
      <c r="M61" s="13">
        <f>M32*(1-Assumptions!$E26)</f>
        <v>83623.47058</v>
      </c>
    </row>
    <row r="62">
      <c r="A62" s="12" t="s">
        <v>42</v>
      </c>
      <c r="B62" s="13">
        <f>B33*(1-Assumptions!$E27)</f>
        <v>0</v>
      </c>
      <c r="C62" s="13">
        <f>C33*(1-Assumptions!$E27)</f>
        <v>0</v>
      </c>
      <c r="D62" s="13">
        <f>D33*(1-Assumptions!$E27)</f>
        <v>12200</v>
      </c>
      <c r="E62" s="13">
        <f>E33*(1-Assumptions!$E27)</f>
        <v>12655.5724</v>
      </c>
      <c r="F62" s="13">
        <f>F33*(1-Assumptions!$E27)</f>
        <v>13128.15678</v>
      </c>
      <c r="G62" s="13">
        <f>G33*(1-Assumptions!$E27)</f>
        <v>27236.77683</v>
      </c>
      <c r="H62" s="13">
        <f>H33*(1-Assumptions!$E27)</f>
        <v>28253.85255</v>
      </c>
      <c r="I62" s="13">
        <f>I33*(1-Assumptions!$E27)</f>
        <v>29308.90791</v>
      </c>
      <c r="J62" s="13">
        <f>J33*(1-Assumptions!$E27)</f>
        <v>45605.04173</v>
      </c>
      <c r="K62" s="13">
        <f>K33*(1-Assumptions!$E27)</f>
        <v>47308.0252</v>
      </c>
      <c r="L62" s="13">
        <f>L33*(1-Assumptions!$E27)</f>
        <v>49074.60147</v>
      </c>
      <c r="M62" s="13">
        <f>M33*(1-Assumptions!$E27)</f>
        <v>67876.19366</v>
      </c>
    </row>
    <row r="63">
      <c r="A63" s="12" t="s">
        <v>43</v>
      </c>
      <c r="B63" s="13">
        <f>B34*(1-Assumptions!$E28)</f>
        <v>0</v>
      </c>
      <c r="C63" s="13">
        <f>C34*(1-Assumptions!$E28)</f>
        <v>0</v>
      </c>
      <c r="D63" s="13">
        <f>D34*(1-Assumptions!$E28)</f>
        <v>17958.4</v>
      </c>
      <c r="E63" s="13">
        <f>E34*(1-Assumptions!$E28)</f>
        <v>18629.00257</v>
      </c>
      <c r="F63" s="13">
        <f>F34*(1-Assumptions!$E28)</f>
        <v>19324.64679</v>
      </c>
      <c r="G63" s="13">
        <f>G34*(1-Assumptions!$E28)</f>
        <v>40092.53549</v>
      </c>
      <c r="H63" s="13">
        <f>H34*(1-Assumptions!$E28)</f>
        <v>41589.67095</v>
      </c>
      <c r="I63" s="13">
        <f>I34*(1-Assumptions!$E28)</f>
        <v>43142.71245</v>
      </c>
      <c r="J63" s="13">
        <f>J34*(1-Assumptions!$E28)</f>
        <v>67130.62142</v>
      </c>
      <c r="K63" s="13">
        <f>K34*(1-Assumptions!$E28)</f>
        <v>69637.41309</v>
      </c>
      <c r="L63" s="13">
        <f>L34*(1-Assumptions!$E28)</f>
        <v>72237.81337</v>
      </c>
      <c r="M63" s="13">
        <f>M34*(1-Assumptions!$E28)</f>
        <v>99913.75706</v>
      </c>
    </row>
    <row r="64">
      <c r="A64" s="12" t="s">
        <v>44</v>
      </c>
      <c r="B64" s="13">
        <f>B35*(1-Assumptions!$E29)</f>
        <v>0</v>
      </c>
      <c r="C64" s="13">
        <f>C35*(1-Assumptions!$E29)</f>
        <v>0</v>
      </c>
      <c r="D64" s="13">
        <f>D35*(1-Assumptions!$E29)</f>
        <v>13725</v>
      </c>
      <c r="E64" s="13">
        <f>E35*(1-Assumptions!$E29)</f>
        <v>14237.51895</v>
      </c>
      <c r="F64" s="13">
        <f>F35*(1-Assumptions!$E29)</f>
        <v>14769.17638</v>
      </c>
      <c r="G64" s="13">
        <f>G35*(1-Assumptions!$E29)</f>
        <v>30641.37393</v>
      </c>
      <c r="H64" s="13">
        <f>H35*(1-Assumptions!$E29)</f>
        <v>31785.58412</v>
      </c>
      <c r="I64" s="13">
        <f>I35*(1-Assumptions!$E29)</f>
        <v>32972.5214</v>
      </c>
      <c r="J64" s="13">
        <f>J35*(1-Assumptions!$E29)</f>
        <v>51305.67194</v>
      </c>
      <c r="K64" s="13">
        <f>K35*(1-Assumptions!$E29)</f>
        <v>53221.52835</v>
      </c>
      <c r="L64" s="13">
        <f>L35*(1-Assumptions!$E29)</f>
        <v>55208.92666</v>
      </c>
      <c r="M64" s="13">
        <f>M35*(1-Assumptions!$E29)</f>
        <v>76360.71786</v>
      </c>
    </row>
    <row r="65">
      <c r="A65" s="12" t="s">
        <v>45</v>
      </c>
      <c r="B65" s="13">
        <f>B36*(1-Assumptions!$E30)</f>
        <v>0</v>
      </c>
      <c r="C65" s="13">
        <f>C36*(1-Assumptions!$E30)</f>
        <v>0</v>
      </c>
      <c r="D65" s="13">
        <f>D36*(1-Assumptions!$E30)</f>
        <v>8540</v>
      </c>
      <c r="E65" s="13">
        <f>E36*(1-Assumptions!$E30)</f>
        <v>8858.90068</v>
      </c>
      <c r="F65" s="13">
        <f>F36*(1-Assumptions!$E30)</f>
        <v>9189.709749</v>
      </c>
      <c r="G65" s="13">
        <f>G36*(1-Assumptions!$E30)</f>
        <v>19065.74378</v>
      </c>
      <c r="H65" s="13">
        <f>H36*(1-Assumptions!$E30)</f>
        <v>19777.69679</v>
      </c>
      <c r="I65" s="13">
        <f>I36*(1-Assumptions!$E30)</f>
        <v>20516.23554</v>
      </c>
      <c r="J65" s="13">
        <f>J36*(1-Assumptions!$E30)</f>
        <v>31923.52921</v>
      </c>
      <c r="K65" s="13">
        <f>K36*(1-Assumptions!$E30)</f>
        <v>33115.61764</v>
      </c>
      <c r="L65" s="13">
        <f>L36*(1-Assumptions!$E30)</f>
        <v>34352.22103</v>
      </c>
      <c r="M65" s="13">
        <f>M36*(1-Assumptions!$E30)</f>
        <v>47513.33556</v>
      </c>
    </row>
    <row r="66">
      <c r="A66" s="10" t="s">
        <v>83</v>
      </c>
      <c r="B66" s="13">
        <f t="shared" ref="B66:M66" si="5">SUM(B61:B65)</f>
        <v>0</v>
      </c>
      <c r="C66" s="13">
        <f t="shared" si="5"/>
        <v>0</v>
      </c>
      <c r="D66" s="13">
        <f t="shared" si="5"/>
        <v>67453.8</v>
      </c>
      <c r="E66" s="13">
        <f t="shared" si="5"/>
        <v>69972.6598</v>
      </c>
      <c r="F66" s="13">
        <f t="shared" si="5"/>
        <v>72585.57886</v>
      </c>
      <c r="G66" s="13">
        <f t="shared" si="5"/>
        <v>150592.1391</v>
      </c>
      <c r="H66" s="13">
        <f t="shared" si="5"/>
        <v>156215.5508</v>
      </c>
      <c r="I66" s="13">
        <f t="shared" si="5"/>
        <v>162048.9518</v>
      </c>
      <c r="J66" s="13">
        <f t="shared" si="5"/>
        <v>252150.2757</v>
      </c>
      <c r="K66" s="13">
        <f t="shared" si="5"/>
        <v>261566.0713</v>
      </c>
      <c r="L66" s="13">
        <f t="shared" si="5"/>
        <v>271333.4715</v>
      </c>
      <c r="M66" s="13">
        <f t="shared" si="5"/>
        <v>375287.4747</v>
      </c>
    </row>
    <row r="67">
      <c r="A67" s="6"/>
      <c r="B67" s="6"/>
      <c r="C67" s="6"/>
      <c r="D67" s="6"/>
      <c r="E67" s="6"/>
      <c r="F67" s="6"/>
      <c r="G67" s="6"/>
      <c r="H67" s="6"/>
      <c r="I67" s="6"/>
      <c r="J67" s="6"/>
      <c r="K67" s="6"/>
      <c r="L67" s="6"/>
      <c r="M67" s="6"/>
    </row>
    <row r="68">
      <c r="A68" s="10" t="s">
        <v>84</v>
      </c>
      <c r="B68" s="13">
        <f t="shared" ref="B68:M68" si="6">B45+B52+B59+B66</f>
        <v>0</v>
      </c>
      <c r="C68" s="13">
        <f t="shared" si="6"/>
        <v>0</v>
      </c>
      <c r="D68" s="13">
        <f t="shared" si="6"/>
        <v>541773.95</v>
      </c>
      <c r="E68" s="13">
        <f t="shared" si="6"/>
        <v>561135.4433</v>
      </c>
      <c r="F68" s="13">
        <f t="shared" si="6"/>
        <v>581217.3058</v>
      </c>
      <c r="G68" s="13">
        <f t="shared" si="6"/>
        <v>1204094.402</v>
      </c>
      <c r="H68" s="13">
        <f t="shared" si="6"/>
        <v>1247307.763</v>
      </c>
      <c r="I68" s="13">
        <f t="shared" si="6"/>
        <v>1292134.461</v>
      </c>
      <c r="J68" s="13">
        <f t="shared" si="6"/>
        <v>2007954.925</v>
      </c>
      <c r="K68" s="13">
        <f t="shared" si="6"/>
        <v>2080318.199</v>
      </c>
      <c r="L68" s="13">
        <f t="shared" si="6"/>
        <v>2155392.186</v>
      </c>
      <c r="M68" s="13">
        <f t="shared" si="6"/>
        <v>2977708.708</v>
      </c>
    </row>
    <row r="69">
      <c r="A69" s="6"/>
      <c r="B69" s="6"/>
      <c r="C69" s="6"/>
      <c r="D69" s="6"/>
      <c r="E69" s="6"/>
      <c r="F69" s="6"/>
      <c r="G69" s="6"/>
      <c r="H69" s="6"/>
      <c r="I69" s="6"/>
      <c r="J69" s="6"/>
      <c r="K69" s="6"/>
      <c r="L69" s="6"/>
      <c r="M69" s="6"/>
    </row>
    <row r="70">
      <c r="A70" s="10" t="s">
        <v>85</v>
      </c>
      <c r="B70" s="6"/>
      <c r="C70" s="6"/>
      <c r="D70" s="6"/>
      <c r="E70" s="6"/>
      <c r="F70" s="6"/>
      <c r="G70" s="6"/>
      <c r="H70" s="6"/>
      <c r="I70" s="6"/>
      <c r="J70" s="6"/>
      <c r="K70" s="6"/>
      <c r="L70" s="6"/>
      <c r="M70" s="6"/>
    </row>
    <row r="71">
      <c r="A71" s="12" t="s">
        <v>51</v>
      </c>
      <c r="B71" s="14">
        <f>B$3*Assumptions!$D33*Assumptions!$B38</f>
        <v>0</v>
      </c>
      <c r="C71" s="14">
        <f>C$3*Assumptions!$D33*Assumptions!$B38</f>
        <v>0</v>
      </c>
      <c r="D71" s="14">
        <f>D$3*Assumptions!$D33*Assumptions!$B38</f>
        <v>69000</v>
      </c>
      <c r="E71" s="14">
        <f>E$3*Assumptions!$D33*Assumptions!$B38</f>
        <v>69000</v>
      </c>
      <c r="F71" s="14">
        <f>F$3*Assumptions!$D33*Assumptions!$B38</f>
        <v>69000</v>
      </c>
      <c r="G71" s="14">
        <f>G$3*Assumptions!$D33*Assumptions!$B38</f>
        <v>138000</v>
      </c>
      <c r="H71" s="14">
        <f>H$3*Assumptions!$D33*Assumptions!$B38</f>
        <v>138000</v>
      </c>
      <c r="I71" s="14">
        <f>I$3*Assumptions!$D33*Assumptions!$B38</f>
        <v>138000</v>
      </c>
      <c r="J71" s="14">
        <f>J$3*Assumptions!$D33*Assumptions!$B38</f>
        <v>207000</v>
      </c>
      <c r="K71" s="14">
        <f>K$3*Assumptions!$D33*Assumptions!$B38</f>
        <v>207000</v>
      </c>
      <c r="L71" s="14">
        <f>L$3*Assumptions!$D33*Assumptions!$B38</f>
        <v>207000</v>
      </c>
      <c r="M71" s="14">
        <f>M$3*Assumptions!$D33*Assumptions!$B38</f>
        <v>276000</v>
      </c>
    </row>
    <row r="72">
      <c r="A72" s="12" t="s">
        <v>52</v>
      </c>
      <c r="B72" s="14">
        <f>B$3*Assumptions!$D34*Assumptions!$B39</f>
        <v>0</v>
      </c>
      <c r="C72" s="14">
        <f>C$3*Assumptions!$D34*Assumptions!$B39</f>
        <v>0</v>
      </c>
      <c r="D72" s="14">
        <f>D$3*Assumptions!$D34*Assumptions!$B39</f>
        <v>63000</v>
      </c>
      <c r="E72" s="14">
        <f>E$3*Assumptions!$D34*Assumptions!$B39</f>
        <v>63000</v>
      </c>
      <c r="F72" s="14">
        <f>F$3*Assumptions!$D34*Assumptions!$B39</f>
        <v>63000</v>
      </c>
      <c r="G72" s="14">
        <f>G$3*Assumptions!$D34*Assumptions!$B39</f>
        <v>126000</v>
      </c>
      <c r="H72" s="14">
        <f>H$3*Assumptions!$D34*Assumptions!$B39</f>
        <v>126000</v>
      </c>
      <c r="I72" s="14">
        <f>I$3*Assumptions!$D34*Assumptions!$B39</f>
        <v>126000</v>
      </c>
      <c r="J72" s="14">
        <f>J$3*Assumptions!$D34*Assumptions!$B39</f>
        <v>189000</v>
      </c>
      <c r="K72" s="14">
        <f>K$3*Assumptions!$D34*Assumptions!$B39</f>
        <v>189000</v>
      </c>
      <c r="L72" s="14">
        <f>L$3*Assumptions!$D34*Assumptions!$B39</f>
        <v>189000</v>
      </c>
      <c r="M72" s="14">
        <f>M$3*Assumptions!$D34*Assumptions!$B39</f>
        <v>252000</v>
      </c>
    </row>
    <row r="73">
      <c r="A73" s="12" t="s">
        <v>53</v>
      </c>
      <c r="B73" s="14">
        <f>B$3*Assumptions!$D35*Assumptions!$B40</f>
        <v>0</v>
      </c>
      <c r="C73" s="14">
        <f>C$3*Assumptions!$D35*Assumptions!$B40</f>
        <v>0</v>
      </c>
      <c r="D73" s="14">
        <f>D$3*Assumptions!$D35*Assumptions!$B40</f>
        <v>22000</v>
      </c>
      <c r="E73" s="14">
        <f>E$3*Assumptions!$D35*Assumptions!$B40</f>
        <v>22000</v>
      </c>
      <c r="F73" s="14">
        <f>F$3*Assumptions!$D35*Assumptions!$B40</f>
        <v>22000</v>
      </c>
      <c r="G73" s="14">
        <f>G$3*Assumptions!$D35*Assumptions!$B40</f>
        <v>44000</v>
      </c>
      <c r="H73" s="14">
        <f>H$3*Assumptions!$D35*Assumptions!$B40</f>
        <v>44000</v>
      </c>
      <c r="I73" s="14">
        <f>I$3*Assumptions!$D35*Assumptions!$B40</f>
        <v>44000</v>
      </c>
      <c r="J73" s="14">
        <f>J$3*Assumptions!$D35*Assumptions!$B40</f>
        <v>66000</v>
      </c>
      <c r="K73" s="14">
        <f>K$3*Assumptions!$D35*Assumptions!$B40</f>
        <v>66000</v>
      </c>
      <c r="L73" s="14">
        <f>L$3*Assumptions!$D35*Assumptions!$B40</f>
        <v>66000</v>
      </c>
      <c r="M73" s="14">
        <f>M$3*Assumptions!$D35*Assumptions!$B40</f>
        <v>88000</v>
      </c>
    </row>
    <row r="74">
      <c r="A74" s="10" t="s">
        <v>86</v>
      </c>
      <c r="B74" s="14">
        <f t="shared" ref="B74:M74" si="7">SUM(B71:B73)</f>
        <v>0</v>
      </c>
      <c r="C74" s="14">
        <f t="shared" si="7"/>
        <v>0</v>
      </c>
      <c r="D74" s="14">
        <f t="shared" si="7"/>
        <v>154000</v>
      </c>
      <c r="E74" s="14">
        <f t="shared" si="7"/>
        <v>154000</v>
      </c>
      <c r="F74" s="14">
        <f t="shared" si="7"/>
        <v>154000</v>
      </c>
      <c r="G74" s="14">
        <f t="shared" si="7"/>
        <v>308000</v>
      </c>
      <c r="H74" s="14">
        <f t="shared" si="7"/>
        <v>308000</v>
      </c>
      <c r="I74" s="14">
        <f t="shared" si="7"/>
        <v>308000</v>
      </c>
      <c r="J74" s="14">
        <f t="shared" si="7"/>
        <v>462000</v>
      </c>
      <c r="K74" s="14">
        <f t="shared" si="7"/>
        <v>462000</v>
      </c>
      <c r="L74" s="14">
        <f t="shared" si="7"/>
        <v>462000</v>
      </c>
      <c r="M74" s="14">
        <f t="shared" si="7"/>
        <v>616000</v>
      </c>
    </row>
    <row r="75">
      <c r="A75" s="6"/>
      <c r="B75" s="6"/>
      <c r="C75" s="6"/>
      <c r="D75" s="6"/>
      <c r="E75" s="6"/>
      <c r="F75" s="6"/>
      <c r="G75" s="6"/>
      <c r="H75" s="6"/>
      <c r="I75" s="6"/>
      <c r="J75" s="6"/>
      <c r="K75" s="6"/>
      <c r="L75" s="6"/>
      <c r="M75" s="6"/>
    </row>
    <row r="76">
      <c r="A76" s="10" t="s">
        <v>55</v>
      </c>
      <c r="B76" s="6"/>
      <c r="C76" s="6"/>
      <c r="D76" s="6"/>
      <c r="E76" s="6"/>
      <c r="F76" s="6"/>
      <c r="G76" s="6"/>
      <c r="H76" s="6"/>
      <c r="I76" s="6"/>
      <c r="J76" s="6"/>
      <c r="K76" s="6"/>
      <c r="L76" s="6"/>
      <c r="M76" s="6"/>
    </row>
    <row r="77">
      <c r="A77" s="6" t="s">
        <v>56</v>
      </c>
      <c r="B77" s="14">
        <f>B$3*Assumptions!$D43</f>
        <v>0</v>
      </c>
      <c r="C77" s="14">
        <f>C$3*Assumptions!$D43</f>
        <v>0</v>
      </c>
      <c r="D77" s="14">
        <f>D$3*Assumptions!$D43</f>
        <v>40000</v>
      </c>
      <c r="E77" s="14">
        <f>E$3*Assumptions!$D43</f>
        <v>40000</v>
      </c>
      <c r="F77" s="14">
        <f>F$3*Assumptions!$D43</f>
        <v>40000</v>
      </c>
      <c r="G77" s="14">
        <f>G$3*Assumptions!$D43</f>
        <v>80000</v>
      </c>
      <c r="H77" s="14">
        <f>H$3*Assumptions!$D43</f>
        <v>80000</v>
      </c>
      <c r="I77" s="14">
        <f>I$3*Assumptions!$D43</f>
        <v>80000</v>
      </c>
      <c r="J77" s="14">
        <f>J$3*Assumptions!$D43</f>
        <v>120000</v>
      </c>
      <c r="K77" s="14">
        <f>K$3*Assumptions!$D43</f>
        <v>120000</v>
      </c>
      <c r="L77" s="14">
        <f>L$3*Assumptions!$D43</f>
        <v>120000</v>
      </c>
      <c r="M77" s="14">
        <f>M$3*Assumptions!$D43</f>
        <v>160000</v>
      </c>
    </row>
    <row r="78">
      <c r="A78" s="6" t="s">
        <v>57</v>
      </c>
      <c r="B78" s="14">
        <f>B$3*Assumptions!$D44</f>
        <v>0</v>
      </c>
      <c r="C78" s="14">
        <f>C$3*Assumptions!$D44</f>
        <v>0</v>
      </c>
      <c r="D78" s="14">
        <f>D$3*Assumptions!$D44</f>
        <v>10100</v>
      </c>
      <c r="E78" s="14">
        <f>E$3*Assumptions!$D44</f>
        <v>10100</v>
      </c>
      <c r="F78" s="14">
        <f>F$3*Assumptions!$D44</f>
        <v>10100</v>
      </c>
      <c r="G78" s="14">
        <f>G$3*Assumptions!$D44</f>
        <v>20200</v>
      </c>
      <c r="H78" s="14">
        <f>H$3*Assumptions!$D44</f>
        <v>20200</v>
      </c>
      <c r="I78" s="14">
        <f>I$3*Assumptions!$D44</f>
        <v>20200</v>
      </c>
      <c r="J78" s="14">
        <f>J$3*Assumptions!$D44</f>
        <v>30300</v>
      </c>
      <c r="K78" s="14">
        <f>K$3*Assumptions!$D44</f>
        <v>30300</v>
      </c>
      <c r="L78" s="14">
        <f>L$3*Assumptions!$D44</f>
        <v>30300</v>
      </c>
      <c r="M78" s="14">
        <f>M$3*Assumptions!$D44</f>
        <v>40400</v>
      </c>
    </row>
    <row r="79">
      <c r="A79" s="10" t="s">
        <v>87</v>
      </c>
      <c r="B79" s="14">
        <f t="shared" ref="B79:M79" si="8">SUM(B77:B78)</f>
        <v>0</v>
      </c>
      <c r="C79" s="14">
        <f t="shared" si="8"/>
        <v>0</v>
      </c>
      <c r="D79" s="14">
        <f t="shared" si="8"/>
        <v>50100</v>
      </c>
      <c r="E79" s="14">
        <f t="shared" si="8"/>
        <v>50100</v>
      </c>
      <c r="F79" s="14">
        <f t="shared" si="8"/>
        <v>50100</v>
      </c>
      <c r="G79" s="14">
        <f t="shared" si="8"/>
        <v>100200</v>
      </c>
      <c r="H79" s="14">
        <f t="shared" si="8"/>
        <v>100200</v>
      </c>
      <c r="I79" s="14">
        <f t="shared" si="8"/>
        <v>100200</v>
      </c>
      <c r="J79" s="14">
        <f t="shared" si="8"/>
        <v>150300</v>
      </c>
      <c r="K79" s="14">
        <f t="shared" si="8"/>
        <v>150300</v>
      </c>
      <c r="L79" s="14">
        <f t="shared" si="8"/>
        <v>150300</v>
      </c>
      <c r="M79" s="14">
        <f t="shared" si="8"/>
        <v>200400</v>
      </c>
    </row>
    <row r="80">
      <c r="A80" s="6"/>
      <c r="B80" s="6"/>
      <c r="C80" s="6"/>
      <c r="D80" s="6"/>
      <c r="E80" s="6"/>
      <c r="F80" s="6"/>
      <c r="G80" s="6"/>
      <c r="H80" s="6"/>
      <c r="I80" s="6"/>
      <c r="J80" s="6"/>
      <c r="K80" s="6"/>
      <c r="L80" s="6"/>
      <c r="M80" s="6"/>
    </row>
    <row r="81">
      <c r="A81" s="10" t="s">
        <v>88</v>
      </c>
      <c r="B81" s="13">
        <f t="shared" ref="B81:M81" si="9">B68+B74+B79</f>
        <v>0</v>
      </c>
      <c r="C81" s="13">
        <f t="shared" si="9"/>
        <v>0</v>
      </c>
      <c r="D81" s="13">
        <f t="shared" si="9"/>
        <v>745873.95</v>
      </c>
      <c r="E81" s="13">
        <f t="shared" si="9"/>
        <v>765235.4433</v>
      </c>
      <c r="F81" s="13">
        <f t="shared" si="9"/>
        <v>785317.3058</v>
      </c>
      <c r="G81" s="13">
        <f t="shared" si="9"/>
        <v>1612294.402</v>
      </c>
      <c r="H81" s="13">
        <f t="shared" si="9"/>
        <v>1655507.763</v>
      </c>
      <c r="I81" s="13">
        <f t="shared" si="9"/>
        <v>1700334.461</v>
      </c>
      <c r="J81" s="13">
        <f t="shared" si="9"/>
        <v>2620254.925</v>
      </c>
      <c r="K81" s="13">
        <f t="shared" si="9"/>
        <v>2692618.199</v>
      </c>
      <c r="L81" s="13">
        <f t="shared" si="9"/>
        <v>2767692.186</v>
      </c>
      <c r="M81" s="13">
        <f t="shared" si="9"/>
        <v>3794108.708</v>
      </c>
    </row>
    <row r="82">
      <c r="A82" s="6"/>
      <c r="B82" s="6"/>
      <c r="C82" s="6"/>
      <c r="D82" s="6"/>
      <c r="E82" s="6"/>
      <c r="F82" s="6"/>
      <c r="G82" s="6"/>
      <c r="H82" s="6"/>
      <c r="I82" s="6"/>
      <c r="J82" s="6"/>
      <c r="K82" s="6"/>
      <c r="L82" s="6"/>
      <c r="M82" s="6"/>
    </row>
    <row r="83">
      <c r="A83" s="10" t="s">
        <v>89</v>
      </c>
      <c r="B83" s="13">
        <f t="shared" ref="B83:M83" si="10">B10-B81</f>
        <v>0</v>
      </c>
      <c r="C83" s="13">
        <f t="shared" si="10"/>
        <v>0</v>
      </c>
      <c r="D83" s="13">
        <f t="shared" si="10"/>
        <v>272626.05</v>
      </c>
      <c r="E83" s="13">
        <f t="shared" si="10"/>
        <v>289943.6337</v>
      </c>
      <c r="F83" s="13">
        <f t="shared" si="10"/>
        <v>307913.9318</v>
      </c>
      <c r="G83" s="13">
        <f t="shared" si="10"/>
        <v>653124.5125</v>
      </c>
      <c r="H83" s="13">
        <f t="shared" si="10"/>
        <v>691829.8428</v>
      </c>
      <c r="I83" s="13">
        <f t="shared" si="10"/>
        <v>731998.5696</v>
      </c>
      <c r="J83" s="13">
        <f t="shared" si="10"/>
        <v>1160531.367</v>
      </c>
      <c r="K83" s="13">
        <f t="shared" si="10"/>
        <v>1225434.015</v>
      </c>
      <c r="L83" s="13">
        <f t="shared" si="10"/>
        <v>1292798.036</v>
      </c>
      <c r="M83" s="13">
        <f t="shared" si="10"/>
        <v>1816959.107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88"/>
    <col customWidth="1" min="2" max="13" width="10.5"/>
  </cols>
  <sheetData>
    <row r="1">
      <c r="A1" s="21"/>
      <c r="B1" s="22" t="s">
        <v>64</v>
      </c>
      <c r="C1" s="22" t="s">
        <v>65</v>
      </c>
      <c r="D1" s="22" t="s">
        <v>66</v>
      </c>
      <c r="E1" s="22" t="s">
        <v>67</v>
      </c>
      <c r="F1" s="22" t="s">
        <v>68</v>
      </c>
      <c r="G1" s="22" t="s">
        <v>69</v>
      </c>
      <c r="H1" s="22" t="s">
        <v>70</v>
      </c>
      <c r="I1" s="22" t="s">
        <v>71</v>
      </c>
      <c r="J1" s="22" t="s">
        <v>72</v>
      </c>
      <c r="K1" s="22" t="s">
        <v>73</v>
      </c>
      <c r="L1" s="22" t="s">
        <v>74</v>
      </c>
      <c r="M1" s="22" t="s">
        <v>75</v>
      </c>
      <c r="N1" s="6"/>
      <c r="O1" s="6"/>
      <c r="P1" s="6"/>
      <c r="Q1" s="6"/>
      <c r="R1" s="6"/>
      <c r="S1" s="6"/>
      <c r="T1" s="6"/>
      <c r="U1" s="6"/>
      <c r="V1" s="6"/>
      <c r="W1" s="6"/>
      <c r="X1" s="6"/>
      <c r="Y1" s="6"/>
      <c r="Z1" s="6"/>
    </row>
    <row r="2">
      <c r="A2" s="6"/>
      <c r="B2" s="6"/>
      <c r="C2" s="6"/>
      <c r="D2" s="6"/>
      <c r="E2" s="6"/>
      <c r="F2" s="6"/>
      <c r="G2" s="6"/>
      <c r="H2" s="6"/>
      <c r="I2" s="6"/>
      <c r="J2" s="6"/>
      <c r="K2" s="6"/>
      <c r="L2" s="6"/>
      <c r="M2" s="6"/>
    </row>
    <row r="3">
      <c r="A3" s="10" t="s">
        <v>76</v>
      </c>
      <c r="B3" s="13">
        <f>'Sales and Costs- Small'!B3+'Sales and Costs- Medium'!B3+'Sales and Costs- Large'!B3</f>
        <v>3</v>
      </c>
      <c r="C3" s="13">
        <f>'Sales and Costs- Small'!C3+'Sales and Costs- Medium'!C3+'Sales and Costs- Large'!C3</f>
        <v>5</v>
      </c>
      <c r="D3" s="13">
        <f>'Sales and Costs- Small'!D3+'Sales and Costs- Medium'!D3+'Sales and Costs- Large'!D3</f>
        <v>9</v>
      </c>
      <c r="E3" s="13">
        <f>'Sales and Costs- Small'!E3+'Sales and Costs- Medium'!E3+'Sales and Costs- Large'!E3</f>
        <v>11</v>
      </c>
      <c r="F3" s="13">
        <f>'Sales and Costs- Small'!F3+'Sales and Costs- Medium'!F3+'Sales and Costs- Large'!F3</f>
        <v>14</v>
      </c>
      <c r="G3" s="13">
        <f>'Sales and Costs- Small'!G3+'Sales and Costs- Medium'!G3+'Sales and Costs- Large'!G3</f>
        <v>17</v>
      </c>
      <c r="H3" s="13">
        <f>'Sales and Costs- Small'!H3+'Sales and Costs- Medium'!H3+'Sales and Costs- Large'!H3</f>
        <v>20</v>
      </c>
      <c r="I3" s="13">
        <f>'Sales and Costs- Small'!I3+'Sales and Costs- Medium'!I3+'Sales and Costs- Large'!I3</f>
        <v>22</v>
      </c>
      <c r="J3" s="13">
        <f>'Sales and Costs- Small'!J3+'Sales and Costs- Medium'!J3+'Sales and Costs- Large'!J3</f>
        <v>26</v>
      </c>
      <c r="K3" s="13">
        <f>'Sales and Costs- Small'!K3+'Sales and Costs- Medium'!K3+'Sales and Costs- Large'!K3</f>
        <v>28</v>
      </c>
      <c r="L3" s="13">
        <f>'Sales and Costs- Small'!L3+'Sales and Costs- Medium'!L3+'Sales and Costs- Large'!L3</f>
        <v>31</v>
      </c>
      <c r="M3" s="13">
        <f>'Sales and Costs- Small'!M3+'Sales and Costs- Medium'!M3+'Sales and Costs- Large'!M3</f>
        <v>34</v>
      </c>
    </row>
    <row r="4">
      <c r="A4" s="6"/>
      <c r="B4" s="6"/>
      <c r="C4" s="6"/>
      <c r="D4" s="6"/>
      <c r="E4" s="6"/>
      <c r="F4" s="6"/>
      <c r="G4" s="6"/>
      <c r="H4" s="6"/>
      <c r="I4" s="6"/>
      <c r="J4" s="6"/>
      <c r="K4" s="6"/>
      <c r="L4" s="6"/>
      <c r="M4" s="6"/>
    </row>
    <row r="5">
      <c r="A5" s="10" t="s">
        <v>79</v>
      </c>
      <c r="B5" s="6"/>
      <c r="C5" s="6"/>
      <c r="D5" s="6"/>
      <c r="E5" s="6"/>
      <c r="F5" s="6"/>
      <c r="G5" s="6"/>
      <c r="H5" s="6"/>
      <c r="I5" s="6"/>
      <c r="J5" s="6"/>
      <c r="K5" s="6"/>
      <c r="L5" s="6"/>
      <c r="M5" s="6"/>
    </row>
    <row r="6">
      <c r="A6" s="23" t="s">
        <v>29</v>
      </c>
      <c r="B6" s="13">
        <f>'Sales and Costs- Small'!B6+'Sales and Costs- Medium'!B6+'Sales and Costs- Large'!B6</f>
        <v>659000</v>
      </c>
      <c r="C6" s="13">
        <f>'Sales and Costs- Small'!C6+'Sales and Costs- Medium'!C6+'Sales and Costs- Large'!C6</f>
        <v>1093547.008</v>
      </c>
      <c r="D6" s="13">
        <f>'Sales and Costs- Small'!D6+'Sales and Costs- Medium'!D6+'Sales and Costs- Large'!D6</f>
        <v>2079957.376</v>
      </c>
      <c r="E6" s="13">
        <f>'Sales and Costs- Small'!E6+'Sales and Costs- Medium'!E6+'Sales and Costs- Large'!E6</f>
        <v>2559219.067</v>
      </c>
      <c r="F6" s="13">
        <f>'Sales and Costs- Small'!F6+'Sales and Costs- Medium'!F6+'Sales and Costs- Large'!F6</f>
        <v>3321923.011</v>
      </c>
      <c r="G6" s="13">
        <f>'Sales and Costs- Small'!G6+'Sales and Costs- Medium'!G6+'Sales and Costs- Large'!G6</f>
        <v>4143671.562</v>
      </c>
      <c r="H6" s="13">
        <f>'Sales and Costs- Small'!H6+'Sales and Costs- Medium'!H6+'Sales and Costs- Large'!H6</f>
        <v>4966693.283</v>
      </c>
      <c r="I6" s="13">
        <f>'Sales and Costs- Small'!I6+'Sales and Costs- Medium'!I6+'Sales and Costs- Large'!I6</f>
        <v>5536729.924</v>
      </c>
      <c r="J6" s="13">
        <f>'Sales and Costs- Small'!J6+'Sales and Costs- Medium'!J6+'Sales and Costs- Large'!J6</f>
        <v>6741380.131</v>
      </c>
      <c r="K6" s="13">
        <f>'Sales and Costs- Small'!K6+'Sales and Costs- Medium'!K6+'Sales and Costs- Large'!K6</f>
        <v>7365229.629</v>
      </c>
      <c r="L6" s="13">
        <f>'Sales and Costs- Small'!L6+'Sales and Costs- Medium'!L6+'Sales and Costs- Large'!L6</f>
        <v>8311870.94</v>
      </c>
      <c r="M6" s="13">
        <f>'Sales and Costs- Small'!M6+'Sales and Costs- Medium'!M6+'Sales and Costs- Large'!M6</f>
        <v>9335208.394</v>
      </c>
    </row>
    <row r="7">
      <c r="A7" s="23" t="s">
        <v>30</v>
      </c>
      <c r="B7" s="13">
        <f>'Sales and Costs- Small'!B7+'Sales and Costs- Medium'!B7+'Sales and Costs- Large'!B7</f>
        <v>808000</v>
      </c>
      <c r="C7" s="13">
        <f>'Sales and Costs- Small'!C7+'Sales and Costs- Medium'!C7+'Sales and Costs- Large'!C7</f>
        <v>1352090.252</v>
      </c>
      <c r="D7" s="13">
        <f>'Sales and Costs- Small'!D7+'Sales and Costs- Medium'!D7+'Sales and Costs- Large'!D7</f>
        <v>2652654.925</v>
      </c>
      <c r="E7" s="13">
        <f>'Sales and Costs- Small'!E7+'Sales and Costs- Medium'!E7+'Sales and Costs- Large'!E7</f>
        <v>3296951.174</v>
      </c>
      <c r="F7" s="13">
        <f>'Sales and Costs- Small'!F7+'Sales and Costs- Medium'!F7+'Sales and Costs- Large'!F7</f>
        <v>4336583.412</v>
      </c>
      <c r="G7" s="13">
        <f>'Sales and Costs- Small'!G7+'Sales and Costs- Medium'!G7+'Sales and Costs- Large'!G7</f>
        <v>5517786.897</v>
      </c>
      <c r="H7" s="13">
        <f>'Sales and Costs- Small'!H7+'Sales and Costs- Medium'!H7+'Sales and Costs- Large'!H7</f>
        <v>6701294.595</v>
      </c>
      <c r="I7" s="13">
        <f>'Sales and Costs- Small'!I7+'Sales and Costs- Medium'!I7+'Sales and Costs- Large'!I7</f>
        <v>7562919.44</v>
      </c>
      <c r="J7" s="13">
        <f>'Sales and Costs- Small'!J7+'Sales and Costs- Medium'!J7+'Sales and Costs- Large'!J7</f>
        <v>9387873.244</v>
      </c>
      <c r="K7" s="13">
        <f>'Sales and Costs- Small'!K7+'Sales and Costs- Medium'!K7+'Sales and Costs- Large'!K7</f>
        <v>10387274.87</v>
      </c>
      <c r="L7" s="13">
        <f>'Sales and Costs- Small'!L7+'Sales and Costs- Medium'!L7+'Sales and Costs- Large'!L7</f>
        <v>11884419.27</v>
      </c>
      <c r="M7" s="13">
        <f>'Sales and Costs- Small'!M7+'Sales and Costs- Medium'!M7+'Sales and Costs- Large'!M7</f>
        <v>13584038.52</v>
      </c>
    </row>
    <row r="8">
      <c r="A8" s="23" t="s">
        <v>31</v>
      </c>
      <c r="B8" s="13">
        <f>'Sales and Costs- Small'!B8+'Sales and Costs- Medium'!B8+'Sales and Costs- Large'!B8</f>
        <v>413400</v>
      </c>
      <c r="C8" s="13">
        <f>'Sales and Costs- Small'!C8+'Sales and Costs- Medium'!C8+'Sales and Costs- Large'!C8</f>
        <v>672199.4292</v>
      </c>
      <c r="D8" s="13">
        <f>'Sales and Costs- Small'!D8+'Sales and Costs- Medium'!D8+'Sales and Costs- Large'!D8</f>
        <v>1350566.683</v>
      </c>
      <c r="E8" s="13">
        <f>'Sales and Costs- Small'!E8+'Sales and Costs- Medium'!E8+'Sales and Costs- Large'!E8</f>
        <v>1648774.481</v>
      </c>
      <c r="F8" s="13">
        <f>'Sales and Costs- Small'!F8+'Sales and Costs- Medium'!F8+'Sales and Costs- Large'!F8</f>
        <v>2152943.024</v>
      </c>
      <c r="G8" s="13">
        <f>'Sales and Costs- Small'!G8+'Sales and Costs- Medium'!G8+'Sales and Costs- Large'!G8</f>
        <v>2736674.702</v>
      </c>
      <c r="H8" s="13">
        <f>'Sales and Costs- Small'!H8+'Sales and Costs- Medium'!H8+'Sales and Costs- Large'!H8</f>
        <v>3296572.515</v>
      </c>
      <c r="I8" s="13">
        <f>'Sales and Costs- Small'!I8+'Sales and Costs- Medium'!I8+'Sales and Costs- Large'!I8</f>
        <v>3675747.988</v>
      </c>
      <c r="J8" s="13">
        <f>'Sales and Costs- Small'!J8+'Sales and Costs- Medium'!J8+'Sales and Costs- Large'!J8</f>
        <v>4566351.473</v>
      </c>
      <c r="K8" s="13">
        <f>'Sales and Costs- Small'!K8+'Sales and Costs- Medium'!K8+'Sales and Costs- Large'!K8</f>
        <v>4996635.05</v>
      </c>
      <c r="L8" s="13">
        <f>'Sales and Costs- Small'!L8+'Sales and Costs- Medium'!L8+'Sales and Costs- Large'!L8</f>
        <v>5672386.825</v>
      </c>
      <c r="M8" s="13">
        <f>'Sales and Costs- Small'!M8+'Sales and Costs- Medium'!M8+'Sales and Costs- Large'!M8</f>
        <v>6459618.32</v>
      </c>
    </row>
    <row r="9">
      <c r="A9" s="6" t="s">
        <v>32</v>
      </c>
      <c r="B9" s="13">
        <f>'Sales and Costs- Small'!B9+'Sales and Costs- Medium'!B9+'Sales and Costs- Large'!B9</f>
        <v>242525</v>
      </c>
      <c r="C9" s="13">
        <f>'Sales and Costs- Small'!C9+'Sales and Costs- Medium'!C9+'Sales and Costs- Large'!C9</f>
        <v>399688.5062</v>
      </c>
      <c r="D9" s="13">
        <f>'Sales and Costs- Small'!D9+'Sales and Costs- Medium'!D9+'Sales and Costs- Large'!D9</f>
        <v>792739.3694</v>
      </c>
      <c r="E9" s="13">
        <f>'Sales and Costs- Small'!E9+'Sales and Costs- Medium'!E9+'Sales and Costs- Large'!E9</f>
        <v>977346.5156</v>
      </c>
      <c r="F9" s="13">
        <f>'Sales and Costs- Small'!F9+'Sales and Costs- Medium'!F9+'Sales and Costs- Large'!F9</f>
        <v>1284323.055</v>
      </c>
      <c r="G9" s="13">
        <f>'Sales and Costs- Small'!G9+'Sales and Costs- Medium'!G9+'Sales and Costs- Large'!G9</f>
        <v>1630647.742</v>
      </c>
      <c r="H9" s="13">
        <f>'Sales and Costs- Small'!H9+'Sales and Costs- Medium'!H9+'Sales and Costs- Large'!H9</f>
        <v>1977169.909</v>
      </c>
      <c r="I9" s="13">
        <f>'Sales and Costs- Small'!I9+'Sales and Costs- Medium'!I9+'Sales and Costs- Large'!I9</f>
        <v>2220647.008</v>
      </c>
      <c r="J9" s="13">
        <f>'Sales and Costs- Small'!J9+'Sales and Costs- Medium'!J9+'Sales and Costs- Large'!J9</f>
        <v>2757206.485</v>
      </c>
      <c r="K9" s="13">
        <f>'Sales and Costs- Small'!K9+'Sales and Costs- Medium'!K9+'Sales and Costs- Large'!K9</f>
        <v>3037570.295</v>
      </c>
      <c r="L9" s="13">
        <f>'Sales and Costs- Small'!L9+'Sales and Costs- Medium'!L9+'Sales and Costs- Large'!L9</f>
        <v>3469491.707</v>
      </c>
      <c r="M9" s="13">
        <f>'Sales and Costs- Small'!M9+'Sales and Costs- Medium'!M9+'Sales and Costs- Large'!M9</f>
        <v>3954204.618</v>
      </c>
    </row>
    <row r="10">
      <c r="A10" s="24" t="s">
        <v>80</v>
      </c>
      <c r="B10" s="13">
        <f t="shared" ref="B10:M10" si="1">SUM(B6:B9)</f>
        <v>2122925</v>
      </c>
      <c r="C10" s="13">
        <f t="shared" si="1"/>
        <v>3517525.196</v>
      </c>
      <c r="D10" s="13">
        <f t="shared" si="1"/>
        <v>6875918.354</v>
      </c>
      <c r="E10" s="13">
        <f t="shared" si="1"/>
        <v>8482291.237</v>
      </c>
      <c r="F10" s="13">
        <f t="shared" si="1"/>
        <v>11095772.5</v>
      </c>
      <c r="G10" s="13">
        <f t="shared" si="1"/>
        <v>14028780.9</v>
      </c>
      <c r="H10" s="13">
        <f t="shared" si="1"/>
        <v>16941730.3</v>
      </c>
      <c r="I10" s="13">
        <f t="shared" si="1"/>
        <v>18996044.36</v>
      </c>
      <c r="J10" s="13">
        <f t="shared" si="1"/>
        <v>23452811.33</v>
      </c>
      <c r="K10" s="13">
        <f t="shared" si="1"/>
        <v>25786709.85</v>
      </c>
      <c r="L10" s="13">
        <f t="shared" si="1"/>
        <v>29338168.74</v>
      </c>
      <c r="M10" s="13">
        <f t="shared" si="1"/>
        <v>33333069.85</v>
      </c>
    </row>
    <row r="11">
      <c r="A11" s="6"/>
      <c r="B11" s="6"/>
      <c r="C11" s="6"/>
      <c r="D11" s="6"/>
      <c r="E11" s="6"/>
      <c r="F11" s="6"/>
      <c r="G11" s="6"/>
      <c r="H11" s="6"/>
      <c r="I11" s="6"/>
      <c r="J11" s="6"/>
      <c r="K11" s="6"/>
      <c r="L11" s="6"/>
      <c r="M11" s="6"/>
    </row>
    <row r="12">
      <c r="A12" s="10" t="s">
        <v>81</v>
      </c>
      <c r="B12" s="6"/>
      <c r="C12" s="6"/>
      <c r="D12" s="6"/>
      <c r="E12" s="6"/>
      <c r="F12" s="6"/>
      <c r="G12" s="6"/>
      <c r="H12" s="6"/>
      <c r="I12" s="6"/>
      <c r="J12" s="6"/>
      <c r="K12" s="6"/>
      <c r="L12" s="6"/>
      <c r="M12" s="6"/>
    </row>
    <row r="13">
      <c r="A13" s="10" t="s">
        <v>29</v>
      </c>
      <c r="B13" s="6"/>
      <c r="C13" s="6"/>
      <c r="D13" s="6"/>
      <c r="E13" s="6"/>
      <c r="F13" s="6"/>
      <c r="G13" s="6"/>
      <c r="H13" s="6"/>
      <c r="I13" s="6"/>
      <c r="J13" s="6"/>
      <c r="K13" s="6"/>
      <c r="L13" s="6"/>
      <c r="M13" s="6"/>
    </row>
    <row r="14">
      <c r="A14" s="12" t="s">
        <v>41</v>
      </c>
      <c r="B14" s="13">
        <f>'Sales and Costs- Small'!B14+'Sales and Costs- Medium'!B14+'Sales and Costs- Large'!B14</f>
        <v>164750</v>
      </c>
      <c r="C14" s="13">
        <f>'Sales and Costs- Small'!C14+'Sales and Costs- Medium'!C14+'Sales and Costs- Large'!C14</f>
        <v>273386.7521</v>
      </c>
      <c r="D14" s="13">
        <f>'Sales and Costs- Small'!D14+'Sales and Costs- Medium'!D14+'Sales and Costs- Large'!D14</f>
        <v>519989.3441</v>
      </c>
      <c r="E14" s="13">
        <f>'Sales and Costs- Small'!E14+'Sales and Costs- Medium'!E14+'Sales and Costs- Large'!E14</f>
        <v>639804.7667</v>
      </c>
      <c r="F14" s="13">
        <f>'Sales and Costs- Small'!F14+'Sales and Costs- Medium'!F14+'Sales and Costs- Large'!F14</f>
        <v>830480.7529</v>
      </c>
      <c r="G14" s="13">
        <f>'Sales and Costs- Small'!G14+'Sales and Costs- Medium'!G14+'Sales and Costs- Large'!G14</f>
        <v>1035917.891</v>
      </c>
      <c r="H14" s="13">
        <f>'Sales and Costs- Small'!H14+'Sales and Costs- Medium'!H14+'Sales and Costs- Large'!H14</f>
        <v>1241673.321</v>
      </c>
      <c r="I14" s="13">
        <f>'Sales and Costs- Small'!I14+'Sales and Costs- Medium'!I14+'Sales and Costs- Large'!I14</f>
        <v>1384182.481</v>
      </c>
      <c r="J14" s="13">
        <f>'Sales and Costs- Small'!J14+'Sales and Costs- Medium'!J14+'Sales and Costs- Large'!J14</f>
        <v>1685345.033</v>
      </c>
      <c r="K14" s="13">
        <f>'Sales and Costs- Small'!K14+'Sales and Costs- Medium'!K14+'Sales and Costs- Large'!K14</f>
        <v>1841307.407</v>
      </c>
      <c r="L14" s="13">
        <f>'Sales and Costs- Small'!L14+'Sales and Costs- Medium'!L14+'Sales and Costs- Large'!L14</f>
        <v>2077967.735</v>
      </c>
      <c r="M14" s="13">
        <f>'Sales and Costs- Small'!M14+'Sales and Costs- Medium'!M14+'Sales and Costs- Large'!M14</f>
        <v>2333802.099</v>
      </c>
    </row>
    <row r="15">
      <c r="A15" s="12" t="s">
        <v>42</v>
      </c>
      <c r="B15" s="13">
        <f>'Sales and Costs- Small'!B15+'Sales and Costs- Medium'!B15+'Sales and Costs- Large'!B15</f>
        <v>131800</v>
      </c>
      <c r="C15" s="13">
        <f>'Sales and Costs- Small'!C15+'Sales and Costs- Medium'!C15+'Sales and Costs- Large'!C15</f>
        <v>218709.4017</v>
      </c>
      <c r="D15" s="13">
        <f>'Sales and Costs- Small'!D15+'Sales and Costs- Medium'!D15+'Sales and Costs- Large'!D15</f>
        <v>415991.4753</v>
      </c>
      <c r="E15" s="13">
        <f>'Sales and Costs- Small'!E15+'Sales and Costs- Medium'!E15+'Sales and Costs- Large'!E15</f>
        <v>511843.8133</v>
      </c>
      <c r="F15" s="13">
        <f>'Sales and Costs- Small'!F15+'Sales and Costs- Medium'!F15+'Sales and Costs- Large'!F15</f>
        <v>664384.6023</v>
      </c>
      <c r="G15" s="13">
        <f>'Sales and Costs- Small'!G15+'Sales and Costs- Medium'!G15+'Sales and Costs- Large'!G15</f>
        <v>828734.3125</v>
      </c>
      <c r="H15" s="13">
        <f>'Sales and Costs- Small'!H15+'Sales and Costs- Medium'!H15+'Sales and Costs- Large'!H15</f>
        <v>993338.6566</v>
      </c>
      <c r="I15" s="13">
        <f>'Sales and Costs- Small'!I15+'Sales and Costs- Medium'!I15+'Sales and Costs- Large'!I15</f>
        <v>1107345.985</v>
      </c>
      <c r="J15" s="13">
        <f>'Sales and Costs- Small'!J15+'Sales and Costs- Medium'!J15+'Sales and Costs- Large'!J15</f>
        <v>1348276.026</v>
      </c>
      <c r="K15" s="13">
        <f>'Sales and Costs- Small'!K15+'Sales and Costs- Medium'!K15+'Sales and Costs- Large'!K15</f>
        <v>1473045.926</v>
      </c>
      <c r="L15" s="13">
        <f>'Sales and Costs- Small'!L15+'Sales and Costs- Medium'!L15+'Sales and Costs- Large'!L15</f>
        <v>1662374.188</v>
      </c>
      <c r="M15" s="13">
        <f>'Sales and Costs- Small'!M15+'Sales and Costs- Medium'!M15+'Sales and Costs- Large'!M15</f>
        <v>1867041.679</v>
      </c>
    </row>
    <row r="16">
      <c r="A16" s="12" t="s">
        <v>43</v>
      </c>
      <c r="B16" s="13">
        <f>'Sales and Costs- Small'!B16+'Sales and Costs- Medium'!B16+'Sales and Costs- Large'!B16</f>
        <v>131800</v>
      </c>
      <c r="C16" s="13">
        <f>'Sales and Costs- Small'!C16+'Sales and Costs- Medium'!C16+'Sales and Costs- Large'!C16</f>
        <v>218709.4017</v>
      </c>
      <c r="D16" s="13">
        <f>'Sales and Costs- Small'!D16+'Sales and Costs- Medium'!D16+'Sales and Costs- Large'!D16</f>
        <v>415991.4753</v>
      </c>
      <c r="E16" s="13">
        <f>'Sales and Costs- Small'!E16+'Sales and Costs- Medium'!E16+'Sales and Costs- Large'!E16</f>
        <v>511843.8133</v>
      </c>
      <c r="F16" s="13">
        <f>'Sales and Costs- Small'!F16+'Sales and Costs- Medium'!F16+'Sales and Costs- Large'!F16</f>
        <v>664384.6023</v>
      </c>
      <c r="G16" s="13">
        <f>'Sales and Costs- Small'!G16+'Sales and Costs- Medium'!G16+'Sales and Costs- Large'!G16</f>
        <v>828734.3125</v>
      </c>
      <c r="H16" s="13">
        <f>'Sales and Costs- Small'!H16+'Sales and Costs- Medium'!H16+'Sales and Costs- Large'!H16</f>
        <v>993338.6566</v>
      </c>
      <c r="I16" s="13">
        <f>'Sales and Costs- Small'!I16+'Sales and Costs- Medium'!I16+'Sales and Costs- Large'!I16</f>
        <v>1107345.985</v>
      </c>
      <c r="J16" s="13">
        <f>'Sales and Costs- Small'!J16+'Sales and Costs- Medium'!J16+'Sales and Costs- Large'!J16</f>
        <v>1348276.026</v>
      </c>
      <c r="K16" s="13">
        <f>'Sales and Costs- Small'!K16+'Sales and Costs- Medium'!K16+'Sales and Costs- Large'!K16</f>
        <v>1473045.926</v>
      </c>
      <c r="L16" s="13">
        <f>'Sales and Costs- Small'!L16+'Sales and Costs- Medium'!L16+'Sales and Costs- Large'!L16</f>
        <v>1662374.188</v>
      </c>
      <c r="M16" s="13">
        <f>'Sales and Costs- Small'!M16+'Sales and Costs- Medium'!M16+'Sales and Costs- Large'!M16</f>
        <v>1867041.679</v>
      </c>
    </row>
    <row r="17">
      <c r="A17" s="12" t="s">
        <v>44</v>
      </c>
      <c r="B17" s="13">
        <f>'Sales and Costs- Small'!B17+'Sales and Costs- Medium'!B17+'Sales and Costs- Large'!B17</f>
        <v>164750</v>
      </c>
      <c r="C17" s="13">
        <f>'Sales and Costs- Small'!C17+'Sales and Costs- Medium'!C17+'Sales and Costs- Large'!C17</f>
        <v>273386.7521</v>
      </c>
      <c r="D17" s="13">
        <f>'Sales and Costs- Small'!D17+'Sales and Costs- Medium'!D17+'Sales and Costs- Large'!D17</f>
        <v>519989.3441</v>
      </c>
      <c r="E17" s="13">
        <f>'Sales and Costs- Small'!E17+'Sales and Costs- Medium'!E17+'Sales and Costs- Large'!E17</f>
        <v>639804.7667</v>
      </c>
      <c r="F17" s="13">
        <f>'Sales and Costs- Small'!F17+'Sales and Costs- Medium'!F17+'Sales and Costs- Large'!F17</f>
        <v>830480.7529</v>
      </c>
      <c r="G17" s="13">
        <f>'Sales and Costs- Small'!G17+'Sales and Costs- Medium'!G17+'Sales and Costs- Large'!G17</f>
        <v>1035917.891</v>
      </c>
      <c r="H17" s="13">
        <f>'Sales and Costs- Small'!H17+'Sales and Costs- Medium'!H17+'Sales and Costs- Large'!H17</f>
        <v>1241673.321</v>
      </c>
      <c r="I17" s="13">
        <f>'Sales and Costs- Small'!I17+'Sales and Costs- Medium'!I17+'Sales and Costs- Large'!I17</f>
        <v>1384182.481</v>
      </c>
      <c r="J17" s="13">
        <f>'Sales and Costs- Small'!J17+'Sales and Costs- Medium'!J17+'Sales and Costs- Large'!J17</f>
        <v>1685345.033</v>
      </c>
      <c r="K17" s="13">
        <f>'Sales and Costs- Small'!K17+'Sales and Costs- Medium'!K17+'Sales and Costs- Large'!K17</f>
        <v>1841307.407</v>
      </c>
      <c r="L17" s="13">
        <f>'Sales and Costs- Small'!L17+'Sales and Costs- Medium'!L17+'Sales and Costs- Large'!L17</f>
        <v>2077967.735</v>
      </c>
      <c r="M17" s="13">
        <f>'Sales and Costs- Small'!M17+'Sales and Costs- Medium'!M17+'Sales and Costs- Large'!M17</f>
        <v>2333802.099</v>
      </c>
    </row>
    <row r="18">
      <c r="A18" s="12" t="s">
        <v>45</v>
      </c>
      <c r="B18" s="13">
        <f>'Sales and Costs- Small'!B18+'Sales and Costs- Medium'!B18+'Sales and Costs- Large'!B18</f>
        <v>65900</v>
      </c>
      <c r="C18" s="13">
        <f>'Sales and Costs- Small'!C18+'Sales and Costs- Medium'!C18+'Sales and Costs- Large'!C18</f>
        <v>109354.7008</v>
      </c>
      <c r="D18" s="13">
        <f>'Sales and Costs- Small'!D18+'Sales and Costs- Medium'!D18+'Sales and Costs- Large'!D18</f>
        <v>207995.7376</v>
      </c>
      <c r="E18" s="13">
        <f>'Sales and Costs- Small'!E18+'Sales and Costs- Medium'!E18+'Sales and Costs- Large'!E18</f>
        <v>255921.9067</v>
      </c>
      <c r="F18" s="13">
        <f>'Sales and Costs- Small'!F18+'Sales and Costs- Medium'!F18+'Sales and Costs- Large'!F18</f>
        <v>332192.3011</v>
      </c>
      <c r="G18" s="13">
        <f>'Sales and Costs- Small'!G18+'Sales and Costs- Medium'!G18+'Sales and Costs- Large'!G18</f>
        <v>414367.1562</v>
      </c>
      <c r="H18" s="13">
        <f>'Sales and Costs- Small'!H18+'Sales and Costs- Medium'!H18+'Sales and Costs- Large'!H18</f>
        <v>496669.3283</v>
      </c>
      <c r="I18" s="13">
        <f>'Sales and Costs- Small'!I18+'Sales and Costs- Medium'!I18+'Sales and Costs- Large'!I18</f>
        <v>553672.9924</v>
      </c>
      <c r="J18" s="13">
        <f>'Sales and Costs- Small'!J18+'Sales and Costs- Medium'!J18+'Sales and Costs- Large'!J18</f>
        <v>674138.0131</v>
      </c>
      <c r="K18" s="13">
        <f>'Sales and Costs- Small'!K18+'Sales and Costs- Medium'!K18+'Sales and Costs- Large'!K18</f>
        <v>736522.9629</v>
      </c>
      <c r="L18" s="13">
        <f>'Sales and Costs- Small'!L18+'Sales and Costs- Medium'!L18+'Sales and Costs- Large'!L18</f>
        <v>831187.094</v>
      </c>
      <c r="M18" s="13">
        <f>'Sales and Costs- Small'!M18+'Sales and Costs- Medium'!M18+'Sales and Costs- Large'!M18</f>
        <v>933520.8394</v>
      </c>
    </row>
    <row r="19">
      <c r="A19" s="10" t="s">
        <v>30</v>
      </c>
      <c r="B19" s="6"/>
      <c r="C19" s="6"/>
      <c r="D19" s="6"/>
      <c r="E19" s="6"/>
      <c r="F19" s="6"/>
      <c r="G19" s="6"/>
      <c r="H19" s="6"/>
      <c r="I19" s="6"/>
      <c r="J19" s="6"/>
      <c r="K19" s="6"/>
      <c r="L19" s="6"/>
      <c r="M19" s="6"/>
    </row>
    <row r="20">
      <c r="A20" s="12" t="s">
        <v>41</v>
      </c>
      <c r="B20" s="13">
        <f>'Sales and Costs- Small'!B20+'Sales and Costs- Medium'!B20+'Sales and Costs- Large'!B20</f>
        <v>307040</v>
      </c>
      <c r="C20" s="13">
        <f>'Sales and Costs- Small'!C20+'Sales and Costs- Medium'!C20+'Sales and Costs- Large'!C20</f>
        <v>513794.2958</v>
      </c>
      <c r="D20" s="13">
        <f>'Sales and Costs- Small'!D20+'Sales and Costs- Medium'!D20+'Sales and Costs- Large'!D20</f>
        <v>1008008.872</v>
      </c>
      <c r="E20" s="13">
        <f>'Sales and Costs- Small'!E20+'Sales and Costs- Medium'!E20+'Sales and Costs- Large'!E20</f>
        <v>1252841.446</v>
      </c>
      <c r="F20" s="13">
        <f>'Sales and Costs- Small'!F20+'Sales and Costs- Medium'!F20+'Sales and Costs- Large'!F20</f>
        <v>1647901.696</v>
      </c>
      <c r="G20" s="13">
        <f>'Sales and Costs- Small'!G20+'Sales and Costs- Medium'!G20+'Sales and Costs- Large'!G20</f>
        <v>2096759.021</v>
      </c>
      <c r="H20" s="13">
        <f>'Sales and Costs- Small'!H20+'Sales and Costs- Medium'!H20+'Sales and Costs- Large'!H20</f>
        <v>2546491.946</v>
      </c>
      <c r="I20" s="13">
        <f>'Sales and Costs- Small'!I20+'Sales and Costs- Medium'!I20+'Sales and Costs- Large'!I20</f>
        <v>2873909.387</v>
      </c>
      <c r="J20" s="13">
        <f>'Sales and Costs- Small'!J20+'Sales and Costs- Medium'!J20+'Sales and Costs- Large'!J20</f>
        <v>3567391.833</v>
      </c>
      <c r="K20" s="13">
        <f>'Sales and Costs- Small'!K20+'Sales and Costs- Medium'!K20+'Sales and Costs- Large'!K20</f>
        <v>3947164.452</v>
      </c>
      <c r="L20" s="13">
        <f>'Sales and Costs- Small'!L20+'Sales and Costs- Medium'!L20+'Sales and Costs- Large'!L20</f>
        <v>4516079.323</v>
      </c>
      <c r="M20" s="13">
        <f>'Sales and Costs- Small'!M20+'Sales and Costs- Medium'!M20+'Sales and Costs- Large'!M20</f>
        <v>5161934.637</v>
      </c>
    </row>
    <row r="21">
      <c r="A21" s="12" t="s">
        <v>42</v>
      </c>
      <c r="B21" s="13">
        <f>'Sales and Costs- Small'!B21+'Sales and Costs- Medium'!B21+'Sales and Costs- Large'!B21</f>
        <v>218160</v>
      </c>
      <c r="C21" s="13">
        <f>'Sales and Costs- Small'!C21+'Sales and Costs- Medium'!C21+'Sales and Costs- Large'!C21</f>
        <v>365064.368</v>
      </c>
      <c r="D21" s="13">
        <f>'Sales and Costs- Small'!D21+'Sales and Costs- Medium'!D21+'Sales and Costs- Large'!D21</f>
        <v>716216.8298</v>
      </c>
      <c r="E21" s="13">
        <f>'Sales and Costs- Small'!E21+'Sales and Costs- Medium'!E21+'Sales and Costs- Large'!E21</f>
        <v>890176.817</v>
      </c>
      <c r="F21" s="13">
        <f>'Sales and Costs- Small'!F21+'Sales and Costs- Medium'!F21+'Sales and Costs- Large'!F21</f>
        <v>1170877.521</v>
      </c>
      <c r="G21" s="13">
        <f>'Sales and Costs- Small'!G21+'Sales and Costs- Medium'!G21+'Sales and Costs- Large'!G21</f>
        <v>1489802.462</v>
      </c>
      <c r="H21" s="13">
        <f>'Sales and Costs- Small'!H21+'Sales and Costs- Medium'!H21+'Sales and Costs- Large'!H21</f>
        <v>1809349.541</v>
      </c>
      <c r="I21" s="13">
        <f>'Sales and Costs- Small'!I21+'Sales and Costs- Medium'!I21+'Sales and Costs- Large'!I21</f>
        <v>2041988.249</v>
      </c>
      <c r="J21" s="13">
        <f>'Sales and Costs- Small'!J21+'Sales and Costs- Medium'!J21+'Sales and Costs- Large'!J21</f>
        <v>2534725.776</v>
      </c>
      <c r="K21" s="13">
        <f>'Sales and Costs- Small'!K21+'Sales and Costs- Medium'!K21+'Sales and Costs- Large'!K21</f>
        <v>2804564.216</v>
      </c>
      <c r="L21" s="13">
        <f>'Sales and Costs- Small'!L21+'Sales and Costs- Medium'!L21+'Sales and Costs- Large'!L21</f>
        <v>3208793.203</v>
      </c>
      <c r="M21" s="13">
        <f>'Sales and Costs- Small'!M21+'Sales and Costs- Medium'!M21+'Sales and Costs- Large'!M21</f>
        <v>3667690.4</v>
      </c>
    </row>
    <row r="22">
      <c r="A22" s="12" t="s">
        <v>43</v>
      </c>
      <c r="B22" s="13">
        <f>'Sales and Costs- Small'!B22+'Sales and Costs- Medium'!B22+'Sales and Costs- Large'!B22</f>
        <v>0</v>
      </c>
      <c r="C22" s="13">
        <f>'Sales and Costs- Small'!C22+'Sales and Costs- Medium'!C22+'Sales and Costs- Large'!C22</f>
        <v>0</v>
      </c>
      <c r="D22" s="13">
        <f>'Sales and Costs- Small'!D22+'Sales and Costs- Medium'!D22+'Sales and Costs- Large'!D22</f>
        <v>0</v>
      </c>
      <c r="E22" s="13">
        <f>'Sales and Costs- Small'!E22+'Sales and Costs- Medium'!E22+'Sales and Costs- Large'!E22</f>
        <v>0</v>
      </c>
      <c r="F22" s="13">
        <f>'Sales and Costs- Small'!F22+'Sales and Costs- Medium'!F22+'Sales and Costs- Large'!F22</f>
        <v>0</v>
      </c>
      <c r="G22" s="13">
        <f>'Sales and Costs- Small'!G22+'Sales and Costs- Medium'!G22+'Sales and Costs- Large'!G22</f>
        <v>0</v>
      </c>
      <c r="H22" s="13">
        <f>'Sales and Costs- Small'!H22+'Sales and Costs- Medium'!H22+'Sales and Costs- Large'!H22</f>
        <v>0</v>
      </c>
      <c r="I22" s="13">
        <f>'Sales and Costs- Small'!I22+'Sales and Costs- Medium'!I22+'Sales and Costs- Large'!I22</f>
        <v>0</v>
      </c>
      <c r="J22" s="13">
        <f>'Sales and Costs- Small'!J22+'Sales and Costs- Medium'!J22+'Sales and Costs- Large'!J22</f>
        <v>0</v>
      </c>
      <c r="K22" s="13">
        <f>'Sales and Costs- Small'!K22+'Sales and Costs- Medium'!K22+'Sales and Costs- Large'!K22</f>
        <v>0</v>
      </c>
      <c r="L22" s="13">
        <f>'Sales and Costs- Small'!L22+'Sales and Costs- Medium'!L22+'Sales and Costs- Large'!L22</f>
        <v>0</v>
      </c>
      <c r="M22" s="13">
        <f>'Sales and Costs- Small'!M22+'Sales and Costs- Medium'!M22+'Sales and Costs- Large'!M22</f>
        <v>0</v>
      </c>
    </row>
    <row r="23">
      <c r="A23" s="12" t="s">
        <v>44</v>
      </c>
      <c r="B23" s="13">
        <f>'Sales and Costs- Small'!B23+'Sales and Costs- Medium'!B23+'Sales and Costs- Large'!B23</f>
        <v>242400</v>
      </c>
      <c r="C23" s="13">
        <f>'Sales and Costs- Small'!C23+'Sales and Costs- Medium'!C23+'Sales and Costs- Large'!C23</f>
        <v>405627.0756</v>
      </c>
      <c r="D23" s="13">
        <f>'Sales and Costs- Small'!D23+'Sales and Costs- Medium'!D23+'Sales and Costs- Large'!D23</f>
        <v>795796.4776</v>
      </c>
      <c r="E23" s="13">
        <f>'Sales and Costs- Small'!E23+'Sales and Costs- Medium'!E23+'Sales and Costs- Large'!E23</f>
        <v>989085.3523</v>
      </c>
      <c r="F23" s="13">
        <f>'Sales and Costs- Small'!F23+'Sales and Costs- Medium'!F23+'Sales and Costs- Large'!F23</f>
        <v>1300975.023</v>
      </c>
      <c r="G23" s="13">
        <f>'Sales and Costs- Small'!G23+'Sales and Costs- Medium'!G23+'Sales and Costs- Large'!G23</f>
        <v>1655336.069</v>
      </c>
      <c r="H23" s="13">
        <f>'Sales and Costs- Small'!H23+'Sales and Costs- Medium'!H23+'Sales and Costs- Large'!H23</f>
        <v>2010388.379</v>
      </c>
      <c r="I23" s="13">
        <f>'Sales and Costs- Small'!I23+'Sales and Costs- Medium'!I23+'Sales and Costs- Large'!I23</f>
        <v>2268875.832</v>
      </c>
      <c r="J23" s="13">
        <f>'Sales and Costs- Small'!J23+'Sales and Costs- Medium'!J23+'Sales and Costs- Large'!J23</f>
        <v>2816361.973</v>
      </c>
      <c r="K23" s="13">
        <f>'Sales and Costs- Small'!K23+'Sales and Costs- Medium'!K23+'Sales and Costs- Large'!K23</f>
        <v>3116182.462</v>
      </c>
      <c r="L23" s="13">
        <f>'Sales and Costs- Small'!L23+'Sales and Costs- Medium'!L23+'Sales and Costs- Large'!L23</f>
        <v>3565325.781</v>
      </c>
      <c r="M23" s="13">
        <f>'Sales and Costs- Small'!M23+'Sales and Costs- Medium'!M23+'Sales and Costs- Large'!M23</f>
        <v>4075211.555</v>
      </c>
    </row>
    <row r="24">
      <c r="A24" s="12" t="s">
        <v>45</v>
      </c>
      <c r="B24" s="13">
        <f>'Sales and Costs- Small'!B24+'Sales and Costs- Medium'!B24+'Sales and Costs- Large'!B24</f>
        <v>40400</v>
      </c>
      <c r="C24" s="13">
        <f>'Sales and Costs- Small'!C24+'Sales and Costs- Medium'!C24+'Sales and Costs- Large'!C24</f>
        <v>67604.5126</v>
      </c>
      <c r="D24" s="13">
        <f>'Sales and Costs- Small'!D24+'Sales and Costs- Medium'!D24+'Sales and Costs- Large'!D24</f>
        <v>132632.7463</v>
      </c>
      <c r="E24" s="13">
        <f>'Sales and Costs- Small'!E24+'Sales and Costs- Medium'!E24+'Sales and Costs- Large'!E24</f>
        <v>164847.5587</v>
      </c>
      <c r="F24" s="13">
        <f>'Sales and Costs- Small'!F24+'Sales and Costs- Medium'!F24+'Sales and Costs- Large'!F24</f>
        <v>216829.1706</v>
      </c>
      <c r="G24" s="13">
        <f>'Sales and Costs- Small'!G24+'Sales and Costs- Medium'!G24+'Sales and Costs- Large'!G24</f>
        <v>275889.3448</v>
      </c>
      <c r="H24" s="13">
        <f>'Sales and Costs- Small'!H24+'Sales and Costs- Medium'!H24+'Sales and Costs- Large'!H24</f>
        <v>335064.7298</v>
      </c>
      <c r="I24" s="13">
        <f>'Sales and Costs- Small'!I24+'Sales and Costs- Medium'!I24+'Sales and Costs- Large'!I24</f>
        <v>378145.972</v>
      </c>
      <c r="J24" s="13">
        <f>'Sales and Costs- Small'!J24+'Sales and Costs- Medium'!J24+'Sales and Costs- Large'!J24</f>
        <v>469393.6622</v>
      </c>
      <c r="K24" s="13">
        <f>'Sales and Costs- Small'!K24+'Sales and Costs- Medium'!K24+'Sales and Costs- Large'!K24</f>
        <v>519363.7437</v>
      </c>
      <c r="L24" s="13">
        <f>'Sales and Costs- Small'!L24+'Sales and Costs- Medium'!L24+'Sales and Costs- Large'!L24</f>
        <v>594220.9635</v>
      </c>
      <c r="M24" s="13">
        <f>'Sales and Costs- Small'!M24+'Sales and Costs- Medium'!M24+'Sales and Costs- Large'!M24</f>
        <v>679201.9259</v>
      </c>
    </row>
    <row r="25">
      <c r="A25" s="10" t="s">
        <v>31</v>
      </c>
      <c r="B25" s="6"/>
      <c r="C25" s="6"/>
      <c r="D25" s="6"/>
      <c r="E25" s="6"/>
      <c r="F25" s="6"/>
      <c r="G25" s="6"/>
      <c r="H25" s="6"/>
      <c r="I25" s="6"/>
      <c r="J25" s="6"/>
      <c r="K25" s="6"/>
      <c r="L25" s="6"/>
      <c r="M25" s="6"/>
    </row>
    <row r="26">
      <c r="A26" s="12" t="s">
        <v>41</v>
      </c>
      <c r="B26" s="13">
        <f>'Sales and Costs- Small'!B26+'Sales and Costs- Medium'!B26+'Sales and Costs- Large'!B26</f>
        <v>124020</v>
      </c>
      <c r="C26" s="13">
        <f>'Sales and Costs- Small'!C26+'Sales and Costs- Medium'!C26+'Sales and Costs- Large'!C26</f>
        <v>201659.8288</v>
      </c>
      <c r="D26" s="13">
        <f>'Sales and Costs- Small'!D26+'Sales and Costs- Medium'!D26+'Sales and Costs- Large'!D26</f>
        <v>405170.005</v>
      </c>
      <c r="E26" s="13">
        <f>'Sales and Costs- Small'!E26+'Sales and Costs- Medium'!E26+'Sales and Costs- Large'!E26</f>
        <v>494632.3443</v>
      </c>
      <c r="F26" s="13">
        <f>'Sales and Costs- Small'!F26+'Sales and Costs- Medium'!F26+'Sales and Costs- Large'!F26</f>
        <v>645882.9072</v>
      </c>
      <c r="G26" s="13">
        <f>'Sales and Costs- Small'!G26+'Sales and Costs- Medium'!G26+'Sales and Costs- Large'!G26</f>
        <v>821002.4107</v>
      </c>
      <c r="H26" s="13">
        <f>'Sales and Costs- Small'!H26+'Sales and Costs- Medium'!H26+'Sales and Costs- Large'!H26</f>
        <v>988971.7546</v>
      </c>
      <c r="I26" s="13">
        <f>'Sales and Costs- Small'!I26+'Sales and Costs- Medium'!I26+'Sales and Costs- Large'!I26</f>
        <v>1102724.396</v>
      </c>
      <c r="J26" s="13">
        <f>'Sales and Costs- Small'!J26+'Sales and Costs- Medium'!J26+'Sales and Costs- Large'!J26</f>
        <v>1369905.442</v>
      </c>
      <c r="K26" s="13">
        <f>'Sales and Costs- Small'!K26+'Sales and Costs- Medium'!K26+'Sales and Costs- Large'!K26</f>
        <v>1498990.515</v>
      </c>
      <c r="L26" s="13">
        <f>'Sales and Costs- Small'!L26+'Sales and Costs- Medium'!L26+'Sales and Costs- Large'!L26</f>
        <v>1701716.048</v>
      </c>
      <c r="M26" s="13">
        <f>'Sales and Costs- Small'!M26+'Sales and Costs- Medium'!M26+'Sales and Costs- Large'!M26</f>
        <v>1937885.496</v>
      </c>
    </row>
    <row r="27">
      <c r="A27" s="12" t="s">
        <v>42</v>
      </c>
      <c r="B27" s="13">
        <f>'Sales and Costs- Small'!B27+'Sales and Costs- Medium'!B27+'Sales and Costs- Large'!B27</f>
        <v>103350</v>
      </c>
      <c r="C27" s="13">
        <f>'Sales and Costs- Small'!C27+'Sales and Costs- Medium'!C27+'Sales and Costs- Large'!C27</f>
        <v>168049.8573</v>
      </c>
      <c r="D27" s="13">
        <f>'Sales and Costs- Small'!D27+'Sales and Costs- Medium'!D27+'Sales and Costs- Large'!D27</f>
        <v>337641.6709</v>
      </c>
      <c r="E27" s="13">
        <f>'Sales and Costs- Small'!E27+'Sales and Costs- Medium'!E27+'Sales and Costs- Large'!E27</f>
        <v>412193.6202</v>
      </c>
      <c r="F27" s="13">
        <f>'Sales and Costs- Small'!F27+'Sales and Costs- Medium'!F27+'Sales and Costs- Large'!F27</f>
        <v>538235.756</v>
      </c>
      <c r="G27" s="13">
        <f>'Sales and Costs- Small'!G27+'Sales and Costs- Medium'!G27+'Sales and Costs- Large'!G27</f>
        <v>684168.6756</v>
      </c>
      <c r="H27" s="13">
        <f>'Sales and Costs- Small'!H27+'Sales and Costs- Medium'!H27+'Sales and Costs- Large'!H27</f>
        <v>824143.1288</v>
      </c>
      <c r="I27" s="13">
        <f>'Sales and Costs- Small'!I27+'Sales and Costs- Medium'!I27+'Sales and Costs- Large'!I27</f>
        <v>918936.9969</v>
      </c>
      <c r="J27" s="13">
        <f>'Sales and Costs- Small'!J27+'Sales and Costs- Medium'!J27+'Sales and Costs- Large'!J27</f>
        <v>1141587.868</v>
      </c>
      <c r="K27" s="13">
        <f>'Sales and Costs- Small'!K27+'Sales and Costs- Medium'!K27+'Sales and Costs- Large'!K27</f>
        <v>1249158.763</v>
      </c>
      <c r="L27" s="13">
        <f>'Sales and Costs- Small'!L27+'Sales and Costs- Medium'!L27+'Sales and Costs- Large'!L27</f>
        <v>1418096.706</v>
      </c>
      <c r="M27" s="13">
        <f>'Sales and Costs- Small'!M27+'Sales and Costs- Medium'!M27+'Sales and Costs- Large'!M27</f>
        <v>1614904.58</v>
      </c>
    </row>
    <row r="28">
      <c r="A28" s="12" t="s">
        <v>43</v>
      </c>
      <c r="B28" s="13">
        <f>'Sales and Costs- Small'!B28+'Sales and Costs- Medium'!B28+'Sales and Costs- Large'!B28</f>
        <v>82680</v>
      </c>
      <c r="C28" s="13">
        <f>'Sales and Costs- Small'!C28+'Sales and Costs- Medium'!C28+'Sales and Costs- Large'!C28</f>
        <v>134439.8858</v>
      </c>
      <c r="D28" s="13">
        <f>'Sales and Costs- Small'!D28+'Sales and Costs- Medium'!D28+'Sales and Costs- Large'!D28</f>
        <v>270113.3367</v>
      </c>
      <c r="E28" s="13">
        <f>'Sales and Costs- Small'!E28+'Sales and Costs- Medium'!E28+'Sales and Costs- Large'!E28</f>
        <v>329754.8962</v>
      </c>
      <c r="F28" s="13">
        <f>'Sales and Costs- Small'!F28+'Sales and Costs- Medium'!F28+'Sales and Costs- Large'!F28</f>
        <v>430588.6048</v>
      </c>
      <c r="G28" s="13">
        <f>'Sales and Costs- Small'!G28+'Sales and Costs- Medium'!G28+'Sales and Costs- Large'!G28</f>
        <v>547334.9405</v>
      </c>
      <c r="H28" s="13">
        <f>'Sales and Costs- Small'!H28+'Sales and Costs- Medium'!H28+'Sales and Costs- Large'!H28</f>
        <v>659314.5031</v>
      </c>
      <c r="I28" s="13">
        <f>'Sales and Costs- Small'!I28+'Sales and Costs- Medium'!I28+'Sales and Costs- Large'!I28</f>
        <v>735149.5975</v>
      </c>
      <c r="J28" s="13">
        <f>'Sales and Costs- Small'!J28+'Sales and Costs- Medium'!J28+'Sales and Costs- Large'!J28</f>
        <v>913270.2946</v>
      </c>
      <c r="K28" s="13">
        <f>'Sales and Costs- Small'!K28+'Sales and Costs- Medium'!K28+'Sales and Costs- Large'!K28</f>
        <v>999327.0101</v>
      </c>
      <c r="L28" s="13">
        <f>'Sales and Costs- Small'!L28+'Sales and Costs- Medium'!L28+'Sales and Costs- Large'!L28</f>
        <v>1134477.365</v>
      </c>
      <c r="M28" s="13">
        <f>'Sales and Costs- Small'!M28+'Sales and Costs- Medium'!M28+'Sales and Costs- Large'!M28</f>
        <v>1291923.664</v>
      </c>
    </row>
    <row r="29">
      <c r="A29" s="12" t="s">
        <v>44</v>
      </c>
      <c r="B29" s="13">
        <f>'Sales and Costs- Small'!B29+'Sales and Costs- Medium'!B29+'Sales and Costs- Large'!B29</f>
        <v>103350</v>
      </c>
      <c r="C29" s="13">
        <f>'Sales and Costs- Small'!C29+'Sales and Costs- Medium'!C29+'Sales and Costs- Large'!C29</f>
        <v>168049.8573</v>
      </c>
      <c r="D29" s="13">
        <f>'Sales and Costs- Small'!D29+'Sales and Costs- Medium'!D29+'Sales and Costs- Large'!D29</f>
        <v>337641.6709</v>
      </c>
      <c r="E29" s="13">
        <f>'Sales and Costs- Small'!E29+'Sales and Costs- Medium'!E29+'Sales and Costs- Large'!E29</f>
        <v>412193.6202</v>
      </c>
      <c r="F29" s="13">
        <f>'Sales and Costs- Small'!F29+'Sales and Costs- Medium'!F29+'Sales and Costs- Large'!F29</f>
        <v>538235.756</v>
      </c>
      <c r="G29" s="13">
        <f>'Sales and Costs- Small'!G29+'Sales and Costs- Medium'!G29+'Sales and Costs- Large'!G29</f>
        <v>684168.6756</v>
      </c>
      <c r="H29" s="13">
        <f>'Sales and Costs- Small'!H29+'Sales and Costs- Medium'!H29+'Sales and Costs- Large'!H29</f>
        <v>824143.1288</v>
      </c>
      <c r="I29" s="13">
        <f>'Sales and Costs- Small'!I29+'Sales and Costs- Medium'!I29+'Sales and Costs- Large'!I29</f>
        <v>918936.9969</v>
      </c>
      <c r="J29" s="13">
        <f>'Sales and Costs- Small'!J29+'Sales and Costs- Medium'!J29+'Sales and Costs- Large'!J29</f>
        <v>1141587.868</v>
      </c>
      <c r="K29" s="13">
        <f>'Sales and Costs- Small'!K29+'Sales and Costs- Medium'!K29+'Sales and Costs- Large'!K29</f>
        <v>1249158.763</v>
      </c>
      <c r="L29" s="13">
        <f>'Sales and Costs- Small'!L29+'Sales and Costs- Medium'!L29+'Sales and Costs- Large'!L29</f>
        <v>1418096.706</v>
      </c>
      <c r="M29" s="13">
        <f>'Sales and Costs- Small'!M29+'Sales and Costs- Medium'!M29+'Sales and Costs- Large'!M29</f>
        <v>1614904.58</v>
      </c>
    </row>
    <row r="30">
      <c r="A30" s="12" t="s">
        <v>45</v>
      </c>
      <c r="B30" s="13">
        <f>'Sales and Costs- Small'!B30+'Sales and Costs- Medium'!B30+'Sales and Costs- Large'!B30</f>
        <v>0</v>
      </c>
      <c r="C30" s="13">
        <f>'Sales and Costs- Small'!C30+'Sales and Costs- Medium'!C30+'Sales and Costs- Large'!C30</f>
        <v>0</v>
      </c>
      <c r="D30" s="13">
        <f>'Sales and Costs- Small'!D30+'Sales and Costs- Medium'!D30+'Sales and Costs- Large'!D30</f>
        <v>0</v>
      </c>
      <c r="E30" s="13">
        <f>'Sales and Costs- Small'!E30+'Sales and Costs- Medium'!E30+'Sales and Costs- Large'!E30</f>
        <v>0</v>
      </c>
      <c r="F30" s="13">
        <f>'Sales and Costs- Small'!F30+'Sales and Costs- Medium'!F30+'Sales and Costs- Large'!F30</f>
        <v>0</v>
      </c>
      <c r="G30" s="13">
        <f>'Sales and Costs- Small'!G30+'Sales and Costs- Medium'!G30+'Sales and Costs- Large'!G30</f>
        <v>0</v>
      </c>
      <c r="H30" s="13">
        <f>'Sales and Costs- Small'!H30+'Sales and Costs- Medium'!H30+'Sales and Costs- Large'!H30</f>
        <v>0</v>
      </c>
      <c r="I30" s="13">
        <f>'Sales and Costs- Small'!I30+'Sales and Costs- Medium'!I30+'Sales and Costs- Large'!I30</f>
        <v>0</v>
      </c>
      <c r="J30" s="13">
        <f>'Sales and Costs- Small'!J30+'Sales and Costs- Medium'!J30+'Sales and Costs- Large'!J30</f>
        <v>0</v>
      </c>
      <c r="K30" s="13">
        <f>'Sales and Costs- Small'!K30+'Sales and Costs- Medium'!K30+'Sales and Costs- Large'!K30</f>
        <v>0</v>
      </c>
      <c r="L30" s="13">
        <f>'Sales and Costs- Small'!L30+'Sales and Costs- Medium'!L30+'Sales and Costs- Large'!L30</f>
        <v>0</v>
      </c>
      <c r="M30" s="13">
        <f>'Sales and Costs- Small'!M30+'Sales and Costs- Medium'!M30+'Sales and Costs- Large'!M30</f>
        <v>0</v>
      </c>
    </row>
    <row r="31">
      <c r="A31" s="10" t="s">
        <v>32</v>
      </c>
      <c r="B31" s="6"/>
      <c r="C31" s="6"/>
      <c r="D31" s="6"/>
      <c r="E31" s="6"/>
      <c r="F31" s="6"/>
      <c r="G31" s="6"/>
      <c r="H31" s="6"/>
      <c r="I31" s="6"/>
      <c r="J31" s="6"/>
      <c r="K31" s="6"/>
      <c r="L31" s="6"/>
      <c r="M31" s="6"/>
    </row>
    <row r="32">
      <c r="A32" s="12" t="s">
        <v>41</v>
      </c>
      <c r="B32" s="13">
        <f>'Sales and Costs- Small'!B32+'Sales and Costs- Medium'!B32+'Sales and Costs- Large'!B32</f>
        <v>53355.5</v>
      </c>
      <c r="C32" s="13">
        <f>'Sales and Costs- Small'!C32+'Sales and Costs- Medium'!C32+'Sales and Costs- Large'!C32</f>
        <v>87931.47136</v>
      </c>
      <c r="D32" s="13">
        <f>'Sales and Costs- Small'!D32+'Sales and Costs- Medium'!D32+'Sales and Costs- Large'!D32</f>
        <v>174402.6613</v>
      </c>
      <c r="E32" s="13">
        <f>'Sales and Costs- Small'!E32+'Sales and Costs- Medium'!E32+'Sales and Costs- Large'!E32</f>
        <v>215016.2334</v>
      </c>
      <c r="F32" s="13">
        <f>'Sales and Costs- Small'!F32+'Sales and Costs- Medium'!F32+'Sales and Costs- Large'!F32</f>
        <v>282551.0721</v>
      </c>
      <c r="G32" s="13">
        <f>'Sales and Costs- Small'!G32+'Sales and Costs- Medium'!G32+'Sales and Costs- Large'!G32</f>
        <v>358742.5033</v>
      </c>
      <c r="H32" s="13">
        <f>'Sales and Costs- Small'!H32+'Sales and Costs- Medium'!H32+'Sales and Costs- Large'!H32</f>
        <v>434977.38</v>
      </c>
      <c r="I32" s="13">
        <f>'Sales and Costs- Small'!I32+'Sales and Costs- Medium'!I32+'Sales and Costs- Large'!I32</f>
        <v>488542.3417</v>
      </c>
      <c r="J32" s="13">
        <f>'Sales and Costs- Small'!J32+'Sales and Costs- Medium'!J32+'Sales and Costs- Large'!J32</f>
        <v>606585.4267</v>
      </c>
      <c r="K32" s="13">
        <f>'Sales and Costs- Small'!K32+'Sales and Costs- Medium'!K32+'Sales and Costs- Large'!K32</f>
        <v>668265.4648</v>
      </c>
      <c r="L32" s="13">
        <f>'Sales and Costs- Small'!L32+'Sales and Costs- Medium'!L32+'Sales and Costs- Large'!L32</f>
        <v>763288.1755</v>
      </c>
      <c r="M32" s="13">
        <f>'Sales and Costs- Small'!M32+'Sales and Costs- Medium'!M32+'Sales and Costs- Large'!M32</f>
        <v>869925.016</v>
      </c>
    </row>
    <row r="33">
      <c r="A33" s="12" t="s">
        <v>42</v>
      </c>
      <c r="B33" s="13">
        <f>'Sales and Costs- Small'!B33+'Sales and Costs- Medium'!B33+'Sales and Costs- Large'!B33</f>
        <v>48505</v>
      </c>
      <c r="C33" s="13">
        <f>'Sales and Costs- Small'!C33+'Sales and Costs- Medium'!C33+'Sales and Costs- Large'!C33</f>
        <v>79937.70123</v>
      </c>
      <c r="D33" s="13">
        <f>'Sales and Costs- Small'!D33+'Sales and Costs- Medium'!D33+'Sales and Costs- Large'!D33</f>
        <v>158547.8739</v>
      </c>
      <c r="E33" s="13">
        <f>'Sales and Costs- Small'!E33+'Sales and Costs- Medium'!E33+'Sales and Costs- Large'!E33</f>
        <v>195469.3031</v>
      </c>
      <c r="F33" s="13">
        <f>'Sales and Costs- Small'!F33+'Sales and Costs- Medium'!F33+'Sales and Costs- Large'!F33</f>
        <v>256864.611</v>
      </c>
      <c r="G33" s="13">
        <f>'Sales and Costs- Small'!G33+'Sales and Costs- Medium'!G33+'Sales and Costs- Large'!G33</f>
        <v>326129.5484</v>
      </c>
      <c r="H33" s="13">
        <f>'Sales and Costs- Small'!H33+'Sales and Costs- Medium'!H33+'Sales and Costs- Large'!H33</f>
        <v>395433.9818</v>
      </c>
      <c r="I33" s="13">
        <f>'Sales and Costs- Small'!I33+'Sales and Costs- Medium'!I33+'Sales and Costs- Large'!I33</f>
        <v>444129.4015</v>
      </c>
      <c r="J33" s="13">
        <f>'Sales and Costs- Small'!J33+'Sales and Costs- Medium'!J33+'Sales and Costs- Large'!J33</f>
        <v>551441.297</v>
      </c>
      <c r="K33" s="13">
        <f>'Sales and Costs- Small'!K33+'Sales and Costs- Medium'!K33+'Sales and Costs- Large'!K33</f>
        <v>607514.0589</v>
      </c>
      <c r="L33" s="13">
        <f>'Sales and Costs- Small'!L33+'Sales and Costs- Medium'!L33+'Sales and Costs- Large'!L33</f>
        <v>693898.3414</v>
      </c>
      <c r="M33" s="13">
        <f>'Sales and Costs- Small'!M33+'Sales and Costs- Medium'!M33+'Sales and Costs- Large'!M33</f>
        <v>790840.9237</v>
      </c>
    </row>
    <row r="34">
      <c r="A34" s="12" t="s">
        <v>43</v>
      </c>
      <c r="B34" s="13">
        <f>'Sales and Costs- Small'!B34+'Sales and Costs- Medium'!B34+'Sales and Costs- Large'!B34</f>
        <v>55780.75</v>
      </c>
      <c r="C34" s="13">
        <f>'Sales and Costs- Small'!C34+'Sales and Costs- Medium'!C34+'Sales and Costs- Large'!C34</f>
        <v>91928.35642</v>
      </c>
      <c r="D34" s="13">
        <f>'Sales and Costs- Small'!D34+'Sales and Costs- Medium'!D34+'Sales and Costs- Large'!D34</f>
        <v>182330.055</v>
      </c>
      <c r="E34" s="13">
        <f>'Sales and Costs- Small'!E34+'Sales and Costs- Medium'!E34+'Sales and Costs- Large'!E34</f>
        <v>224789.6986</v>
      </c>
      <c r="F34" s="13">
        <f>'Sales and Costs- Small'!F34+'Sales and Costs- Medium'!F34+'Sales and Costs- Large'!F34</f>
        <v>295394.3026</v>
      </c>
      <c r="G34" s="13">
        <f>'Sales and Costs- Small'!G34+'Sales and Costs- Medium'!G34+'Sales and Costs- Large'!G34</f>
        <v>375048.9807</v>
      </c>
      <c r="H34" s="13">
        <f>'Sales and Costs- Small'!H34+'Sales and Costs- Medium'!H34+'Sales and Costs- Large'!H34</f>
        <v>454749.0791</v>
      </c>
      <c r="I34" s="13">
        <f>'Sales and Costs- Small'!I34+'Sales and Costs- Medium'!I34+'Sales and Costs- Large'!I34</f>
        <v>510748.8118</v>
      </c>
      <c r="J34" s="13">
        <f>'Sales and Costs- Small'!J34+'Sales and Costs- Medium'!J34+'Sales and Costs- Large'!J34</f>
        <v>634157.4915</v>
      </c>
      <c r="K34" s="13">
        <f>'Sales and Costs- Small'!K34+'Sales and Costs- Medium'!K34+'Sales and Costs- Large'!K34</f>
        <v>698641.1678</v>
      </c>
      <c r="L34" s="13">
        <f>'Sales and Costs- Small'!L34+'Sales and Costs- Medium'!L34+'Sales and Costs- Large'!L34</f>
        <v>797983.0926</v>
      </c>
      <c r="M34" s="13">
        <f>'Sales and Costs- Small'!M34+'Sales and Costs- Medium'!M34+'Sales and Costs- Large'!M34</f>
        <v>909467.0622</v>
      </c>
    </row>
    <row r="35">
      <c r="A35" s="12" t="s">
        <v>44</v>
      </c>
      <c r="B35" s="13">
        <f>'Sales and Costs- Small'!B35+'Sales and Costs- Medium'!B35+'Sales and Costs- Large'!B35</f>
        <v>60631.25</v>
      </c>
      <c r="C35" s="13">
        <f>'Sales and Costs- Small'!C35+'Sales and Costs- Medium'!C35+'Sales and Costs- Large'!C35</f>
        <v>99922.12654</v>
      </c>
      <c r="D35" s="13">
        <f>'Sales and Costs- Small'!D35+'Sales and Costs- Medium'!D35+'Sales and Costs- Large'!D35</f>
        <v>198184.8424</v>
      </c>
      <c r="E35" s="13">
        <f>'Sales and Costs- Small'!E35+'Sales and Costs- Medium'!E35+'Sales and Costs- Large'!E35</f>
        <v>244336.6289</v>
      </c>
      <c r="F35" s="13">
        <f>'Sales and Costs- Small'!F35+'Sales and Costs- Medium'!F35+'Sales and Costs- Large'!F35</f>
        <v>321080.7637</v>
      </c>
      <c r="G35" s="13">
        <f>'Sales and Costs- Small'!G35+'Sales and Costs- Medium'!G35+'Sales and Costs- Large'!G35</f>
        <v>407661.9355</v>
      </c>
      <c r="H35" s="13">
        <f>'Sales and Costs- Small'!H35+'Sales and Costs- Medium'!H35+'Sales and Costs- Large'!H35</f>
        <v>494292.4773</v>
      </c>
      <c r="I35" s="13">
        <f>'Sales and Costs- Small'!I35+'Sales and Costs- Medium'!I35+'Sales and Costs- Large'!I35</f>
        <v>555161.7519</v>
      </c>
      <c r="J35" s="13">
        <f>'Sales and Costs- Small'!J35+'Sales and Costs- Medium'!J35+'Sales and Costs- Large'!J35</f>
        <v>689301.6212</v>
      </c>
      <c r="K35" s="13">
        <f>'Sales and Costs- Small'!K35+'Sales and Costs- Medium'!K35+'Sales and Costs- Large'!K35</f>
        <v>759392.5737</v>
      </c>
      <c r="L35" s="13">
        <f>'Sales and Costs- Small'!L35+'Sales and Costs- Medium'!L35+'Sales and Costs- Large'!L35</f>
        <v>867372.9267</v>
      </c>
      <c r="M35" s="13">
        <f>'Sales and Costs- Small'!M35+'Sales and Costs- Medium'!M35+'Sales and Costs- Large'!M35</f>
        <v>988551.1546</v>
      </c>
    </row>
    <row r="36">
      <c r="A36" s="12" t="s">
        <v>45</v>
      </c>
      <c r="B36" s="13">
        <f>'Sales and Costs- Small'!B36+'Sales and Costs- Medium'!B36+'Sales and Costs- Large'!B36</f>
        <v>24252.5</v>
      </c>
      <c r="C36" s="13">
        <f>'Sales and Costs- Small'!C36+'Sales and Costs- Medium'!C36+'Sales and Costs- Large'!C36</f>
        <v>39968.85062</v>
      </c>
      <c r="D36" s="13">
        <f>'Sales and Costs- Small'!D36+'Sales and Costs- Medium'!D36+'Sales and Costs- Large'!D36</f>
        <v>79273.93694</v>
      </c>
      <c r="E36" s="13">
        <f>'Sales and Costs- Small'!E36+'Sales and Costs- Medium'!E36+'Sales and Costs- Large'!E36</f>
        <v>97734.65156</v>
      </c>
      <c r="F36" s="13">
        <f>'Sales and Costs- Small'!F36+'Sales and Costs- Medium'!F36+'Sales and Costs- Large'!F36</f>
        <v>128432.3055</v>
      </c>
      <c r="G36" s="13">
        <f>'Sales and Costs- Small'!G36+'Sales and Costs- Medium'!G36+'Sales and Costs- Large'!G36</f>
        <v>163064.7742</v>
      </c>
      <c r="H36" s="13">
        <f>'Sales and Costs- Small'!H36+'Sales and Costs- Medium'!H36+'Sales and Costs- Large'!H36</f>
        <v>197716.9909</v>
      </c>
      <c r="I36" s="13">
        <f>'Sales and Costs- Small'!I36+'Sales and Costs- Medium'!I36+'Sales and Costs- Large'!I36</f>
        <v>222064.7008</v>
      </c>
      <c r="J36" s="13">
        <f>'Sales and Costs- Small'!J36+'Sales and Costs- Medium'!J36+'Sales and Costs- Large'!J36</f>
        <v>275720.6485</v>
      </c>
      <c r="K36" s="13">
        <f>'Sales and Costs- Small'!K36+'Sales and Costs- Medium'!K36+'Sales and Costs- Large'!K36</f>
        <v>303757.0295</v>
      </c>
      <c r="L36" s="13">
        <f>'Sales and Costs- Small'!L36+'Sales and Costs- Medium'!L36+'Sales and Costs- Large'!L36</f>
        <v>346949.1707</v>
      </c>
      <c r="M36" s="13">
        <f>'Sales and Costs- Small'!M36+'Sales and Costs- Medium'!M36+'Sales and Costs- Large'!M36</f>
        <v>395420.4618</v>
      </c>
    </row>
    <row r="37">
      <c r="A37" s="6"/>
      <c r="B37" s="6"/>
      <c r="C37" s="6"/>
      <c r="D37" s="6"/>
      <c r="E37" s="6"/>
      <c r="F37" s="6"/>
      <c r="G37" s="6"/>
      <c r="H37" s="6"/>
      <c r="I37" s="6"/>
      <c r="J37" s="6"/>
      <c r="K37" s="6"/>
      <c r="L37" s="6"/>
      <c r="M37" s="6"/>
    </row>
    <row r="38">
      <c r="A38" s="10" t="s">
        <v>82</v>
      </c>
      <c r="B38" s="6"/>
      <c r="C38" s="6"/>
      <c r="D38" s="6"/>
      <c r="E38" s="6"/>
      <c r="F38" s="6"/>
      <c r="G38" s="6"/>
      <c r="H38" s="6"/>
      <c r="I38" s="6"/>
      <c r="J38" s="6"/>
      <c r="K38" s="6"/>
      <c r="L38" s="6"/>
      <c r="M38" s="6"/>
    </row>
    <row r="39">
      <c r="A39" s="10" t="s">
        <v>29</v>
      </c>
      <c r="B39" s="6"/>
      <c r="C39" s="6"/>
      <c r="D39" s="6"/>
      <c r="E39" s="6"/>
      <c r="F39" s="6"/>
      <c r="G39" s="6"/>
      <c r="H39" s="6"/>
      <c r="I39" s="6"/>
      <c r="J39" s="6"/>
      <c r="K39" s="6"/>
      <c r="L39" s="6"/>
      <c r="M39" s="6"/>
    </row>
    <row r="40">
      <c r="A40" s="12" t="s">
        <v>41</v>
      </c>
      <c r="B40" s="13">
        <f>'Sales and Costs- Small'!B40+'Sales and Costs- Medium'!B40+'Sales and Costs- Large'!B40</f>
        <v>95555</v>
      </c>
      <c r="C40" s="13">
        <f>'Sales and Costs- Small'!C40+'Sales and Costs- Medium'!C40+'Sales and Costs- Large'!C40</f>
        <v>158564.3162</v>
      </c>
      <c r="D40" s="13">
        <f>'Sales and Costs- Small'!D40+'Sales and Costs- Medium'!D40+'Sales and Costs- Large'!D40</f>
        <v>301593.8196</v>
      </c>
      <c r="E40" s="13">
        <f>'Sales and Costs- Small'!E40+'Sales and Costs- Medium'!E40+'Sales and Costs- Large'!E40</f>
        <v>371086.7647</v>
      </c>
      <c r="F40" s="13">
        <f>'Sales and Costs- Small'!F40+'Sales and Costs- Medium'!F40+'Sales and Costs- Large'!F40</f>
        <v>481678.8367</v>
      </c>
      <c r="G40" s="13">
        <f>'Sales and Costs- Small'!G40+'Sales and Costs- Medium'!G40+'Sales and Costs- Large'!G40</f>
        <v>600832.3765</v>
      </c>
      <c r="H40" s="13">
        <f>'Sales and Costs- Small'!H40+'Sales and Costs- Medium'!H40+'Sales and Costs- Large'!H40</f>
        <v>720170.5261</v>
      </c>
      <c r="I40" s="13">
        <f>'Sales and Costs- Small'!I40+'Sales and Costs- Medium'!I40+'Sales and Costs- Large'!I40</f>
        <v>802825.839</v>
      </c>
      <c r="J40" s="13">
        <f>'Sales and Costs- Small'!J40+'Sales and Costs- Medium'!J40+'Sales and Costs- Large'!J40</f>
        <v>977500.119</v>
      </c>
      <c r="K40" s="13">
        <f>'Sales and Costs- Small'!K40+'Sales and Costs- Medium'!K40+'Sales and Costs- Large'!K40</f>
        <v>1067958.296</v>
      </c>
      <c r="L40" s="13">
        <f>'Sales and Costs- Small'!L40+'Sales and Costs- Medium'!L40+'Sales and Costs- Large'!L40</f>
        <v>1205221.286</v>
      </c>
      <c r="M40" s="13">
        <f>'Sales and Costs- Small'!M40+'Sales and Costs- Medium'!M40+'Sales and Costs- Large'!M40</f>
        <v>1353605.217</v>
      </c>
    </row>
    <row r="41">
      <c r="A41" s="12" t="s">
        <v>42</v>
      </c>
      <c r="B41" s="13">
        <f>'Sales and Costs- Small'!B41+'Sales and Costs- Medium'!B41+'Sales and Costs- Large'!B41</f>
        <v>65900</v>
      </c>
      <c r="C41" s="13">
        <f>'Sales and Costs- Small'!C41+'Sales and Costs- Medium'!C41+'Sales and Costs- Large'!C41</f>
        <v>109354.7008</v>
      </c>
      <c r="D41" s="13">
        <f>'Sales and Costs- Small'!D41+'Sales and Costs- Medium'!D41+'Sales and Costs- Large'!D41</f>
        <v>207995.7376</v>
      </c>
      <c r="E41" s="13">
        <f>'Sales and Costs- Small'!E41+'Sales and Costs- Medium'!E41+'Sales and Costs- Large'!E41</f>
        <v>255921.9067</v>
      </c>
      <c r="F41" s="13">
        <f>'Sales and Costs- Small'!F41+'Sales and Costs- Medium'!F41+'Sales and Costs- Large'!F41</f>
        <v>332192.3011</v>
      </c>
      <c r="G41" s="13">
        <f>'Sales and Costs- Small'!G41+'Sales and Costs- Medium'!G41+'Sales and Costs- Large'!G41</f>
        <v>414367.1562</v>
      </c>
      <c r="H41" s="13">
        <f>'Sales and Costs- Small'!H41+'Sales and Costs- Medium'!H41+'Sales and Costs- Large'!H41</f>
        <v>496669.3283</v>
      </c>
      <c r="I41" s="13">
        <f>'Sales and Costs- Small'!I41+'Sales and Costs- Medium'!I41+'Sales and Costs- Large'!I41</f>
        <v>553672.9924</v>
      </c>
      <c r="J41" s="13">
        <f>'Sales and Costs- Small'!J41+'Sales and Costs- Medium'!J41+'Sales and Costs- Large'!J41</f>
        <v>674138.0131</v>
      </c>
      <c r="K41" s="13">
        <f>'Sales and Costs- Small'!K41+'Sales and Costs- Medium'!K41+'Sales and Costs- Large'!K41</f>
        <v>736522.9629</v>
      </c>
      <c r="L41" s="13">
        <f>'Sales and Costs- Small'!L41+'Sales and Costs- Medium'!L41+'Sales and Costs- Large'!L41</f>
        <v>831187.094</v>
      </c>
      <c r="M41" s="13">
        <f>'Sales and Costs- Small'!M41+'Sales and Costs- Medium'!M41+'Sales and Costs- Large'!M41</f>
        <v>933520.8394</v>
      </c>
    </row>
    <row r="42">
      <c r="A42" s="12" t="s">
        <v>43</v>
      </c>
      <c r="B42" s="13">
        <f>'Sales and Costs- Small'!B42+'Sales and Costs- Medium'!B42+'Sales and Costs- Large'!B42</f>
        <v>80398</v>
      </c>
      <c r="C42" s="13">
        <f>'Sales and Costs- Small'!C42+'Sales and Costs- Medium'!C42+'Sales and Costs- Large'!C42</f>
        <v>133412.735</v>
      </c>
      <c r="D42" s="13">
        <f>'Sales and Costs- Small'!D42+'Sales and Costs- Medium'!D42+'Sales and Costs- Large'!D42</f>
        <v>253754.7999</v>
      </c>
      <c r="E42" s="13">
        <f>'Sales and Costs- Small'!E42+'Sales and Costs- Medium'!E42+'Sales and Costs- Large'!E42</f>
        <v>312224.7261</v>
      </c>
      <c r="F42" s="13">
        <f>'Sales and Costs- Small'!F42+'Sales and Costs- Medium'!F42+'Sales and Costs- Large'!F42</f>
        <v>405274.6074</v>
      </c>
      <c r="G42" s="13">
        <f>'Sales and Costs- Small'!G42+'Sales and Costs- Medium'!G42+'Sales and Costs- Large'!G42</f>
        <v>505527.9306</v>
      </c>
      <c r="H42" s="13">
        <f>'Sales and Costs- Small'!H42+'Sales and Costs- Medium'!H42+'Sales and Costs- Large'!H42</f>
        <v>605936.5805</v>
      </c>
      <c r="I42" s="13">
        <f>'Sales and Costs- Small'!I42+'Sales and Costs- Medium'!I42+'Sales and Costs- Large'!I42</f>
        <v>675481.0507</v>
      </c>
      <c r="J42" s="13">
        <f>'Sales and Costs- Small'!J42+'Sales and Costs- Medium'!J42+'Sales and Costs- Large'!J42</f>
        <v>822448.376</v>
      </c>
      <c r="K42" s="13">
        <f>'Sales and Costs- Small'!K42+'Sales and Costs- Medium'!K42+'Sales and Costs- Large'!K42</f>
        <v>898558.0147</v>
      </c>
      <c r="L42" s="13">
        <f>'Sales and Costs- Small'!L42+'Sales and Costs- Medium'!L42+'Sales and Costs- Large'!L42</f>
        <v>1014048.255</v>
      </c>
      <c r="M42" s="13">
        <f>'Sales and Costs- Small'!M42+'Sales and Costs- Medium'!M42+'Sales and Costs- Large'!M42</f>
        <v>1138895.424</v>
      </c>
    </row>
    <row r="43">
      <c r="A43" s="12" t="s">
        <v>44</v>
      </c>
      <c r="B43" s="13">
        <f>'Sales and Costs- Small'!B43+'Sales and Costs- Medium'!B43+'Sales and Costs- Large'!B43</f>
        <v>84022.5</v>
      </c>
      <c r="C43" s="13">
        <f>'Sales and Costs- Small'!C43+'Sales and Costs- Medium'!C43+'Sales and Costs- Large'!C43</f>
        <v>139427.2436</v>
      </c>
      <c r="D43" s="13">
        <f>'Sales and Costs- Small'!D43+'Sales and Costs- Medium'!D43+'Sales and Costs- Large'!D43</f>
        <v>265194.5655</v>
      </c>
      <c r="E43" s="13">
        <f>'Sales and Costs- Small'!E43+'Sales and Costs- Medium'!E43+'Sales and Costs- Large'!E43</f>
        <v>326300.431</v>
      </c>
      <c r="F43" s="13">
        <f>'Sales and Costs- Small'!F43+'Sales and Costs- Medium'!F43+'Sales and Costs- Large'!F43</f>
        <v>423545.184</v>
      </c>
      <c r="G43" s="13">
        <f>'Sales and Costs- Small'!G43+'Sales and Costs- Medium'!G43+'Sales and Costs- Large'!G43</f>
        <v>528318.1242</v>
      </c>
      <c r="H43" s="13">
        <f>'Sales and Costs- Small'!H43+'Sales and Costs- Medium'!H43+'Sales and Costs- Large'!H43</f>
        <v>633253.3936</v>
      </c>
      <c r="I43" s="13">
        <f>'Sales and Costs- Small'!I43+'Sales and Costs- Medium'!I43+'Sales and Costs- Large'!I43</f>
        <v>705933.0653</v>
      </c>
      <c r="J43" s="13">
        <f>'Sales and Costs- Small'!J43+'Sales and Costs- Medium'!J43+'Sales and Costs- Large'!J43</f>
        <v>859525.9667</v>
      </c>
      <c r="K43" s="13">
        <f>'Sales and Costs- Small'!K43+'Sales and Costs- Medium'!K43+'Sales and Costs- Large'!K43</f>
        <v>939066.7777</v>
      </c>
      <c r="L43" s="13">
        <f>'Sales and Costs- Small'!L43+'Sales and Costs- Medium'!L43+'Sales and Costs- Large'!L43</f>
        <v>1059763.545</v>
      </c>
      <c r="M43" s="13">
        <f>'Sales and Costs- Small'!M43+'Sales and Costs- Medium'!M43+'Sales and Costs- Large'!M43</f>
        <v>1190239.07</v>
      </c>
    </row>
    <row r="44">
      <c r="A44" s="12" t="s">
        <v>45</v>
      </c>
      <c r="B44" s="13">
        <f>'Sales and Costs- Small'!B44+'Sales and Costs- Medium'!B44+'Sales and Costs- Large'!B44</f>
        <v>46130</v>
      </c>
      <c r="C44" s="13">
        <f>'Sales and Costs- Small'!C44+'Sales and Costs- Medium'!C44+'Sales and Costs- Large'!C44</f>
        <v>76548.29058</v>
      </c>
      <c r="D44" s="13">
        <f>'Sales and Costs- Small'!D44+'Sales and Costs- Medium'!D44+'Sales and Costs- Large'!D44</f>
        <v>145597.0163</v>
      </c>
      <c r="E44" s="13">
        <f>'Sales and Costs- Small'!E44+'Sales and Costs- Medium'!E44+'Sales and Costs- Large'!E44</f>
        <v>179145.3347</v>
      </c>
      <c r="F44" s="13">
        <f>'Sales and Costs- Small'!F44+'Sales and Costs- Medium'!F44+'Sales and Costs- Large'!F44</f>
        <v>232534.6108</v>
      </c>
      <c r="G44" s="13">
        <f>'Sales and Costs- Small'!G44+'Sales and Costs- Medium'!G44+'Sales and Costs- Large'!G44</f>
        <v>290057.0094</v>
      </c>
      <c r="H44" s="13">
        <f>'Sales and Costs- Small'!H44+'Sales and Costs- Medium'!H44+'Sales and Costs- Large'!H44</f>
        <v>347668.5298</v>
      </c>
      <c r="I44" s="13">
        <f>'Sales and Costs- Small'!I44+'Sales and Costs- Medium'!I44+'Sales and Costs- Large'!I44</f>
        <v>387571.0947</v>
      </c>
      <c r="J44" s="13">
        <f>'Sales and Costs- Small'!J44+'Sales and Costs- Medium'!J44+'Sales and Costs- Large'!J44</f>
        <v>471896.6092</v>
      </c>
      <c r="K44" s="13">
        <f>'Sales and Costs- Small'!K44+'Sales and Costs- Medium'!K44+'Sales and Costs- Large'!K44</f>
        <v>515566.074</v>
      </c>
      <c r="L44" s="13">
        <f>'Sales and Costs- Small'!L44+'Sales and Costs- Medium'!L44+'Sales and Costs- Large'!L44</f>
        <v>581830.9658</v>
      </c>
      <c r="M44" s="13">
        <f>'Sales and Costs- Small'!M44+'Sales and Costs- Medium'!M44+'Sales and Costs- Large'!M44</f>
        <v>653464.5876</v>
      </c>
    </row>
    <row r="45">
      <c r="A45" s="10" t="s">
        <v>83</v>
      </c>
      <c r="B45" s="13">
        <f t="shared" ref="B45:M45" si="2">SUM(B40:B44)</f>
        <v>372005.5</v>
      </c>
      <c r="C45" s="13">
        <f t="shared" si="2"/>
        <v>617307.2862</v>
      </c>
      <c r="D45" s="13">
        <f t="shared" si="2"/>
        <v>1174135.939</v>
      </c>
      <c r="E45" s="13">
        <f t="shared" si="2"/>
        <v>1444679.163</v>
      </c>
      <c r="F45" s="13">
        <f t="shared" si="2"/>
        <v>1875225.54</v>
      </c>
      <c r="G45" s="13">
        <f t="shared" si="2"/>
        <v>2339102.597</v>
      </c>
      <c r="H45" s="13">
        <f t="shared" si="2"/>
        <v>2803698.358</v>
      </c>
      <c r="I45" s="13">
        <f t="shared" si="2"/>
        <v>3125484.042</v>
      </c>
      <c r="J45" s="13">
        <f t="shared" si="2"/>
        <v>3805509.084</v>
      </c>
      <c r="K45" s="13">
        <f t="shared" si="2"/>
        <v>4157672.126</v>
      </c>
      <c r="L45" s="13">
        <f t="shared" si="2"/>
        <v>4692051.146</v>
      </c>
      <c r="M45" s="13">
        <f t="shared" si="2"/>
        <v>5269725.138</v>
      </c>
    </row>
    <row r="46">
      <c r="A46" s="10" t="s">
        <v>30</v>
      </c>
      <c r="B46" s="6"/>
      <c r="C46" s="6"/>
      <c r="D46" s="6"/>
      <c r="E46" s="6"/>
      <c r="F46" s="6"/>
      <c r="G46" s="6"/>
      <c r="H46" s="6"/>
      <c r="I46" s="6"/>
      <c r="J46" s="6"/>
      <c r="K46" s="6"/>
      <c r="L46" s="6"/>
      <c r="M46" s="6"/>
    </row>
    <row r="47">
      <c r="A47" s="12" t="s">
        <v>41</v>
      </c>
      <c r="B47" s="13">
        <f>'Sales and Costs- Small'!B47+'Sales and Costs- Medium'!B47+'Sales and Costs- Large'!B47</f>
        <v>162731.2</v>
      </c>
      <c r="C47" s="13">
        <f>'Sales and Costs- Small'!C47+'Sales and Costs- Medium'!C47+'Sales and Costs- Large'!C47</f>
        <v>272310.9768</v>
      </c>
      <c r="D47" s="13">
        <f>'Sales and Costs- Small'!D47+'Sales and Costs- Medium'!D47+'Sales and Costs- Large'!D47</f>
        <v>534244.7019</v>
      </c>
      <c r="E47" s="13">
        <f>'Sales and Costs- Small'!E47+'Sales and Costs- Medium'!E47+'Sales and Costs- Large'!E47</f>
        <v>664005.9665</v>
      </c>
      <c r="F47" s="13">
        <f>'Sales and Costs- Small'!F47+'Sales and Costs- Medium'!F47+'Sales and Costs- Large'!F47</f>
        <v>873387.8991</v>
      </c>
      <c r="G47" s="13">
        <f>'Sales and Costs- Small'!G47+'Sales and Costs- Medium'!G47+'Sales and Costs- Large'!G47</f>
        <v>1111282.281</v>
      </c>
      <c r="H47" s="13">
        <f>'Sales and Costs- Small'!H47+'Sales and Costs- Medium'!H47+'Sales and Costs- Large'!H47</f>
        <v>1349640.732</v>
      </c>
      <c r="I47" s="13">
        <f>'Sales and Costs- Small'!I47+'Sales and Costs- Medium'!I47+'Sales and Costs- Large'!I47</f>
        <v>1523171.975</v>
      </c>
      <c r="J47" s="13">
        <f>'Sales and Costs- Small'!J47+'Sales and Costs- Medium'!J47+'Sales and Costs- Large'!J47</f>
        <v>1890717.671</v>
      </c>
      <c r="K47" s="13">
        <f>'Sales and Costs- Small'!K47+'Sales and Costs- Medium'!K47+'Sales and Costs- Large'!K47</f>
        <v>2091997.16</v>
      </c>
      <c r="L47" s="13">
        <f>'Sales and Costs- Small'!L47+'Sales and Costs- Medium'!L47+'Sales and Costs- Large'!L47</f>
        <v>2393522.041</v>
      </c>
      <c r="M47" s="13">
        <f>'Sales and Costs- Small'!M47+'Sales and Costs- Medium'!M47+'Sales and Costs- Large'!M47</f>
        <v>2735825.357</v>
      </c>
    </row>
    <row r="48">
      <c r="A48" s="12" t="s">
        <v>42</v>
      </c>
      <c r="B48" s="13">
        <f>'Sales and Costs- Small'!B48+'Sales and Costs- Medium'!B48+'Sales and Costs- Large'!B48</f>
        <v>104716.8</v>
      </c>
      <c r="C48" s="13">
        <f>'Sales and Costs- Small'!C48+'Sales and Costs- Medium'!C48+'Sales and Costs- Large'!C48</f>
        <v>175230.8967</v>
      </c>
      <c r="D48" s="13">
        <f>'Sales and Costs- Small'!D48+'Sales and Costs- Medium'!D48+'Sales and Costs- Large'!D48</f>
        <v>343784.0783</v>
      </c>
      <c r="E48" s="13">
        <f>'Sales and Costs- Small'!E48+'Sales and Costs- Medium'!E48+'Sales and Costs- Large'!E48</f>
        <v>427284.8722</v>
      </c>
      <c r="F48" s="13">
        <f>'Sales and Costs- Small'!F48+'Sales and Costs- Medium'!F48+'Sales and Costs- Large'!F48</f>
        <v>562021.2102</v>
      </c>
      <c r="G48" s="13">
        <f>'Sales and Costs- Small'!G48+'Sales and Costs- Medium'!G48+'Sales and Costs- Large'!G48</f>
        <v>715105.1818</v>
      </c>
      <c r="H48" s="13">
        <f>'Sales and Costs- Small'!H48+'Sales and Costs- Medium'!H48+'Sales and Costs- Large'!H48</f>
        <v>868487.7796</v>
      </c>
      <c r="I48" s="13">
        <f>'Sales and Costs- Small'!I48+'Sales and Costs- Medium'!I48+'Sales and Costs- Large'!I48</f>
        <v>980154.3594</v>
      </c>
      <c r="J48" s="13">
        <f>'Sales and Costs- Small'!J48+'Sales and Costs- Medium'!J48+'Sales and Costs- Large'!J48</f>
        <v>1216668.372</v>
      </c>
      <c r="K48" s="13">
        <f>'Sales and Costs- Small'!K48+'Sales and Costs- Medium'!K48+'Sales and Costs- Large'!K48</f>
        <v>1346190.824</v>
      </c>
      <c r="L48" s="13">
        <f>'Sales and Costs- Small'!L48+'Sales and Costs- Medium'!L48+'Sales and Costs- Large'!L48</f>
        <v>1540220.737</v>
      </c>
      <c r="M48" s="13">
        <f>'Sales and Costs- Small'!M48+'Sales and Costs- Medium'!M48+'Sales and Costs- Large'!M48</f>
        <v>1760491.392</v>
      </c>
    </row>
    <row r="49">
      <c r="A49" s="12" t="s">
        <v>43</v>
      </c>
      <c r="B49" s="13">
        <f>'Sales and Costs- Small'!B49+'Sales and Costs- Medium'!B49+'Sales and Costs- Large'!B49</f>
        <v>0</v>
      </c>
      <c r="C49" s="13">
        <f>'Sales and Costs- Small'!C49+'Sales and Costs- Medium'!C49+'Sales and Costs- Large'!C49</f>
        <v>0</v>
      </c>
      <c r="D49" s="13">
        <f>'Sales and Costs- Small'!D49+'Sales and Costs- Medium'!D49+'Sales and Costs- Large'!D49</f>
        <v>0</v>
      </c>
      <c r="E49" s="13">
        <f>'Sales and Costs- Small'!E49+'Sales and Costs- Medium'!E49+'Sales and Costs- Large'!E49</f>
        <v>0</v>
      </c>
      <c r="F49" s="13">
        <f>'Sales and Costs- Small'!F49+'Sales and Costs- Medium'!F49+'Sales and Costs- Large'!F49</f>
        <v>0</v>
      </c>
      <c r="G49" s="13">
        <f>'Sales and Costs- Small'!G49+'Sales and Costs- Medium'!G49+'Sales and Costs- Large'!G49</f>
        <v>0</v>
      </c>
      <c r="H49" s="13">
        <f>'Sales and Costs- Small'!H49+'Sales and Costs- Medium'!H49+'Sales and Costs- Large'!H49</f>
        <v>0</v>
      </c>
      <c r="I49" s="13">
        <f>'Sales and Costs- Small'!I49+'Sales and Costs- Medium'!I49+'Sales and Costs- Large'!I49</f>
        <v>0</v>
      </c>
      <c r="J49" s="13">
        <f>'Sales and Costs- Small'!J49+'Sales and Costs- Medium'!J49+'Sales and Costs- Large'!J49</f>
        <v>0</v>
      </c>
      <c r="K49" s="13">
        <f>'Sales and Costs- Small'!K49+'Sales and Costs- Medium'!K49+'Sales and Costs- Large'!K49</f>
        <v>0</v>
      </c>
      <c r="L49" s="13">
        <f>'Sales and Costs- Small'!L49+'Sales and Costs- Medium'!L49+'Sales and Costs- Large'!L49</f>
        <v>0</v>
      </c>
      <c r="M49" s="13">
        <f>'Sales and Costs- Small'!M49+'Sales and Costs- Medium'!M49+'Sales and Costs- Large'!M49</f>
        <v>0</v>
      </c>
    </row>
    <row r="50">
      <c r="A50" s="12" t="s">
        <v>44</v>
      </c>
      <c r="B50" s="13">
        <f>'Sales and Costs- Small'!B50+'Sales and Costs- Medium'!B50+'Sales and Costs- Large'!B50</f>
        <v>121200</v>
      </c>
      <c r="C50" s="13">
        <f>'Sales and Costs- Small'!C50+'Sales and Costs- Medium'!C50+'Sales and Costs- Large'!C50</f>
        <v>202813.5378</v>
      </c>
      <c r="D50" s="13">
        <f>'Sales and Costs- Small'!D50+'Sales and Costs- Medium'!D50+'Sales and Costs- Large'!D50</f>
        <v>397898.2388</v>
      </c>
      <c r="E50" s="13">
        <f>'Sales and Costs- Small'!E50+'Sales and Costs- Medium'!E50+'Sales and Costs- Large'!E50</f>
        <v>494542.6761</v>
      </c>
      <c r="F50" s="13">
        <f>'Sales and Costs- Small'!F50+'Sales and Costs- Medium'!F50+'Sales and Costs- Large'!F50</f>
        <v>650487.5117</v>
      </c>
      <c r="G50" s="13">
        <f>'Sales and Costs- Small'!G50+'Sales and Costs- Medium'!G50+'Sales and Costs- Large'!G50</f>
        <v>827668.0345</v>
      </c>
      <c r="H50" s="13">
        <f>'Sales and Costs- Small'!H50+'Sales and Costs- Medium'!H50+'Sales and Costs- Large'!H50</f>
        <v>1005194.189</v>
      </c>
      <c r="I50" s="13">
        <f>'Sales and Costs- Small'!I50+'Sales and Costs- Medium'!I50+'Sales and Costs- Large'!I50</f>
        <v>1134437.916</v>
      </c>
      <c r="J50" s="13">
        <f>'Sales and Costs- Small'!J50+'Sales and Costs- Medium'!J50+'Sales and Costs- Large'!J50</f>
        <v>1408180.987</v>
      </c>
      <c r="K50" s="13">
        <f>'Sales and Costs- Small'!K50+'Sales and Costs- Medium'!K50+'Sales and Costs- Large'!K50</f>
        <v>1558091.231</v>
      </c>
      <c r="L50" s="13">
        <f>'Sales and Costs- Small'!L50+'Sales and Costs- Medium'!L50+'Sales and Costs- Large'!L50</f>
        <v>1782662.891</v>
      </c>
      <c r="M50" s="13">
        <f>'Sales and Costs- Small'!M50+'Sales and Costs- Medium'!M50+'Sales and Costs- Large'!M50</f>
        <v>2037605.778</v>
      </c>
    </row>
    <row r="51">
      <c r="A51" s="12" t="s">
        <v>45</v>
      </c>
      <c r="B51" s="13">
        <f>'Sales and Costs- Small'!B51+'Sales and Costs- Medium'!B51+'Sales and Costs- Large'!B51</f>
        <v>26260</v>
      </c>
      <c r="C51" s="13">
        <f>'Sales and Costs- Small'!C51+'Sales and Costs- Medium'!C51+'Sales and Costs- Large'!C51</f>
        <v>43942.93319</v>
      </c>
      <c r="D51" s="13">
        <f>'Sales and Costs- Small'!D51+'Sales and Costs- Medium'!D51+'Sales and Costs- Large'!D51</f>
        <v>86211.28507</v>
      </c>
      <c r="E51" s="13">
        <f>'Sales and Costs- Small'!E51+'Sales and Costs- Medium'!E51+'Sales and Costs- Large'!E51</f>
        <v>107150.9132</v>
      </c>
      <c r="F51" s="13">
        <f>'Sales and Costs- Small'!F51+'Sales and Costs- Medium'!F51+'Sales and Costs- Large'!F51</f>
        <v>140938.9609</v>
      </c>
      <c r="G51" s="13">
        <f>'Sales and Costs- Small'!G51+'Sales and Costs- Medium'!G51+'Sales and Costs- Large'!G51</f>
        <v>179328.0741</v>
      </c>
      <c r="H51" s="13">
        <f>'Sales and Costs- Small'!H51+'Sales and Costs- Medium'!H51+'Sales and Costs- Large'!H51</f>
        <v>217792.0744</v>
      </c>
      <c r="I51" s="13">
        <f>'Sales and Costs- Small'!I51+'Sales and Costs- Medium'!I51+'Sales and Costs- Large'!I51</f>
        <v>245794.8818</v>
      </c>
      <c r="J51" s="13">
        <f>'Sales and Costs- Small'!J51+'Sales and Costs- Medium'!J51+'Sales and Costs- Large'!J51</f>
        <v>305105.8804</v>
      </c>
      <c r="K51" s="13">
        <f>'Sales and Costs- Small'!K51+'Sales and Costs- Medium'!K51+'Sales and Costs- Large'!K51</f>
        <v>337586.4334</v>
      </c>
      <c r="L51" s="13">
        <f>'Sales and Costs- Small'!L51+'Sales and Costs- Medium'!L51+'Sales and Costs- Large'!L51</f>
        <v>386243.6263</v>
      </c>
      <c r="M51" s="13">
        <f>'Sales and Costs- Small'!M51+'Sales and Costs- Medium'!M51+'Sales and Costs- Large'!M51</f>
        <v>441481.2518</v>
      </c>
    </row>
    <row r="52">
      <c r="A52" s="10" t="s">
        <v>83</v>
      </c>
      <c r="B52" s="13">
        <f t="shared" ref="B52:M52" si="3">SUM(B47:B51)</f>
        <v>414908</v>
      </c>
      <c r="C52" s="13">
        <f t="shared" si="3"/>
        <v>694298.3444</v>
      </c>
      <c r="D52" s="13">
        <f t="shared" si="3"/>
        <v>1362138.304</v>
      </c>
      <c r="E52" s="13">
        <f t="shared" si="3"/>
        <v>1692984.428</v>
      </c>
      <c r="F52" s="13">
        <f t="shared" si="3"/>
        <v>2226835.582</v>
      </c>
      <c r="G52" s="13">
        <f t="shared" si="3"/>
        <v>2833383.571</v>
      </c>
      <c r="H52" s="13">
        <f t="shared" si="3"/>
        <v>3441114.775</v>
      </c>
      <c r="I52" s="13">
        <f t="shared" si="3"/>
        <v>3883559.132</v>
      </c>
      <c r="J52" s="13">
        <f t="shared" si="3"/>
        <v>4820672.911</v>
      </c>
      <c r="K52" s="13">
        <f t="shared" si="3"/>
        <v>5333865.648</v>
      </c>
      <c r="L52" s="13">
        <f t="shared" si="3"/>
        <v>6102649.295</v>
      </c>
      <c r="M52" s="13">
        <f t="shared" si="3"/>
        <v>6975403.779</v>
      </c>
    </row>
    <row r="53">
      <c r="A53" s="10" t="s">
        <v>31</v>
      </c>
      <c r="B53" s="6"/>
      <c r="C53" s="6"/>
      <c r="D53" s="6"/>
      <c r="E53" s="6"/>
      <c r="F53" s="6"/>
      <c r="G53" s="6"/>
      <c r="H53" s="6"/>
      <c r="I53" s="6"/>
      <c r="J53" s="6"/>
      <c r="K53" s="6"/>
      <c r="L53" s="6"/>
      <c r="M53" s="6"/>
    </row>
    <row r="54">
      <c r="A54" s="12" t="s">
        <v>41</v>
      </c>
      <c r="B54" s="13">
        <f>'Sales and Costs- Small'!B54+'Sales and Costs- Medium'!B54+'Sales and Costs- Large'!B54</f>
        <v>68211</v>
      </c>
      <c r="C54" s="13">
        <f>'Sales and Costs- Small'!C54+'Sales and Costs- Medium'!C54+'Sales and Costs- Large'!C54</f>
        <v>110912.9058</v>
      </c>
      <c r="D54" s="13">
        <f>'Sales and Costs- Small'!D54+'Sales and Costs- Medium'!D54+'Sales and Costs- Large'!D54</f>
        <v>222843.5028</v>
      </c>
      <c r="E54" s="13">
        <f>'Sales and Costs- Small'!E54+'Sales and Costs- Medium'!E54+'Sales and Costs- Large'!E54</f>
        <v>272047.7893</v>
      </c>
      <c r="F54" s="13">
        <f>'Sales and Costs- Small'!F54+'Sales and Costs- Medium'!F54+'Sales and Costs- Large'!F54</f>
        <v>355235.599</v>
      </c>
      <c r="G54" s="13">
        <f>'Sales and Costs- Small'!G54+'Sales and Costs- Medium'!G54+'Sales and Costs- Large'!G54</f>
        <v>451551.3259</v>
      </c>
      <c r="H54" s="13">
        <f>'Sales and Costs- Small'!H54+'Sales and Costs- Medium'!H54+'Sales and Costs- Large'!H54</f>
        <v>543934.465</v>
      </c>
      <c r="I54" s="13">
        <f>'Sales and Costs- Small'!I54+'Sales and Costs- Medium'!I54+'Sales and Costs- Large'!I54</f>
        <v>606498.4179</v>
      </c>
      <c r="J54" s="13">
        <f>'Sales and Costs- Small'!J54+'Sales and Costs- Medium'!J54+'Sales and Costs- Large'!J54</f>
        <v>753447.993</v>
      </c>
      <c r="K54" s="13">
        <f>'Sales and Costs- Small'!K54+'Sales and Costs- Medium'!K54+'Sales and Costs- Large'!K54</f>
        <v>824444.7833</v>
      </c>
      <c r="L54" s="13">
        <f>'Sales and Costs- Small'!L54+'Sales and Costs- Medium'!L54+'Sales and Costs- Large'!L54</f>
        <v>935943.8262</v>
      </c>
      <c r="M54" s="13">
        <f>'Sales and Costs- Small'!M54+'Sales and Costs- Medium'!M54+'Sales and Costs- Large'!M54</f>
        <v>1065837.023</v>
      </c>
    </row>
    <row r="55">
      <c r="A55" s="12" t="s">
        <v>42</v>
      </c>
      <c r="B55" s="13">
        <f>'Sales and Costs- Small'!B55+'Sales and Costs- Medium'!B55+'Sales and Costs- Large'!B55</f>
        <v>48574.5</v>
      </c>
      <c r="C55" s="13">
        <f>'Sales and Costs- Small'!C55+'Sales and Costs- Medium'!C55+'Sales and Costs- Large'!C55</f>
        <v>78983.43293</v>
      </c>
      <c r="D55" s="13">
        <f>'Sales and Costs- Small'!D55+'Sales and Costs- Medium'!D55+'Sales and Costs- Large'!D55</f>
        <v>158691.5853</v>
      </c>
      <c r="E55" s="13">
        <f>'Sales and Costs- Small'!E55+'Sales and Costs- Medium'!E55+'Sales and Costs- Large'!E55</f>
        <v>193731.0015</v>
      </c>
      <c r="F55" s="13">
        <f>'Sales and Costs- Small'!F55+'Sales and Costs- Medium'!F55+'Sales and Costs- Large'!F55</f>
        <v>252970.8053</v>
      </c>
      <c r="G55" s="13">
        <f>'Sales and Costs- Small'!G55+'Sales and Costs- Medium'!G55+'Sales and Costs- Large'!G55</f>
        <v>321559.2775</v>
      </c>
      <c r="H55" s="13">
        <f>'Sales and Costs- Small'!H55+'Sales and Costs- Medium'!H55+'Sales and Costs- Large'!H55</f>
        <v>387347.2705</v>
      </c>
      <c r="I55" s="13">
        <f>'Sales and Costs- Small'!I55+'Sales and Costs- Medium'!I55+'Sales and Costs- Large'!I55</f>
        <v>431900.3885</v>
      </c>
      <c r="J55" s="13">
        <f>'Sales and Costs- Small'!J55+'Sales and Costs- Medium'!J55+'Sales and Costs- Large'!J55</f>
        <v>536546.2981</v>
      </c>
      <c r="K55" s="13">
        <f>'Sales and Costs- Small'!K55+'Sales and Costs- Medium'!K55+'Sales and Costs- Large'!K55</f>
        <v>587104.6184</v>
      </c>
      <c r="L55" s="13">
        <f>'Sales and Costs- Small'!L55+'Sales and Costs- Medium'!L55+'Sales and Costs- Large'!L55</f>
        <v>666505.452</v>
      </c>
      <c r="M55" s="13">
        <f>'Sales and Costs- Small'!M55+'Sales and Costs- Medium'!M55+'Sales and Costs- Large'!M55</f>
        <v>759005.1526</v>
      </c>
    </row>
    <row r="56">
      <c r="A56" s="12" t="s">
        <v>43</v>
      </c>
      <c r="B56" s="13">
        <f>'Sales and Costs- Small'!B56+'Sales and Costs- Medium'!B56+'Sales and Costs- Large'!B56</f>
        <v>46300.8</v>
      </c>
      <c r="C56" s="13">
        <f>'Sales and Costs- Small'!C56+'Sales and Costs- Medium'!C56+'Sales and Costs- Large'!C56</f>
        <v>75286.33607</v>
      </c>
      <c r="D56" s="13">
        <f>'Sales and Costs- Small'!D56+'Sales and Costs- Medium'!D56+'Sales and Costs- Large'!D56</f>
        <v>151263.4685</v>
      </c>
      <c r="E56" s="13">
        <f>'Sales and Costs- Small'!E56+'Sales and Costs- Medium'!E56+'Sales and Costs- Large'!E56</f>
        <v>184662.7419</v>
      </c>
      <c r="F56" s="13">
        <f>'Sales and Costs- Small'!F56+'Sales and Costs- Medium'!F56+'Sales and Costs- Large'!F56</f>
        <v>241129.6187</v>
      </c>
      <c r="G56" s="13">
        <f>'Sales and Costs- Small'!G56+'Sales and Costs- Medium'!G56+'Sales and Costs- Large'!G56</f>
        <v>306507.5667</v>
      </c>
      <c r="H56" s="13">
        <f>'Sales and Costs- Small'!H56+'Sales and Costs- Medium'!H56+'Sales and Costs- Large'!H56</f>
        <v>369216.1217</v>
      </c>
      <c r="I56" s="13">
        <f>'Sales and Costs- Small'!I56+'Sales and Costs- Medium'!I56+'Sales and Costs- Large'!I56</f>
        <v>411683.7746</v>
      </c>
      <c r="J56" s="13">
        <f>'Sales and Costs- Small'!J56+'Sales and Costs- Medium'!J56+'Sales and Costs- Large'!J56</f>
        <v>511431.365</v>
      </c>
      <c r="K56" s="13">
        <f>'Sales and Costs- Small'!K56+'Sales and Costs- Medium'!K56+'Sales and Costs- Large'!K56</f>
        <v>559623.1257</v>
      </c>
      <c r="L56" s="13">
        <f>'Sales and Costs- Small'!L56+'Sales and Costs- Medium'!L56+'Sales and Costs- Large'!L56</f>
        <v>635307.3244</v>
      </c>
      <c r="M56" s="13">
        <f>'Sales and Costs- Small'!M56+'Sales and Costs- Medium'!M56+'Sales and Costs- Large'!M56</f>
        <v>723477.2518</v>
      </c>
    </row>
    <row r="57">
      <c r="A57" s="12" t="s">
        <v>44</v>
      </c>
      <c r="B57" s="13">
        <f>'Sales and Costs- Small'!B57+'Sales and Costs- Medium'!B57+'Sales and Costs- Large'!B57</f>
        <v>48574.5</v>
      </c>
      <c r="C57" s="13">
        <f>'Sales and Costs- Small'!C57+'Sales and Costs- Medium'!C57+'Sales and Costs- Large'!C57</f>
        <v>78983.43293</v>
      </c>
      <c r="D57" s="13">
        <f>'Sales and Costs- Small'!D57+'Sales and Costs- Medium'!D57+'Sales and Costs- Large'!D57</f>
        <v>158691.5853</v>
      </c>
      <c r="E57" s="13">
        <f>'Sales and Costs- Small'!E57+'Sales and Costs- Medium'!E57+'Sales and Costs- Large'!E57</f>
        <v>193731.0015</v>
      </c>
      <c r="F57" s="13">
        <f>'Sales and Costs- Small'!F57+'Sales and Costs- Medium'!F57+'Sales and Costs- Large'!F57</f>
        <v>252970.8053</v>
      </c>
      <c r="G57" s="13">
        <f>'Sales and Costs- Small'!G57+'Sales and Costs- Medium'!G57+'Sales and Costs- Large'!G57</f>
        <v>321559.2775</v>
      </c>
      <c r="H57" s="13">
        <f>'Sales and Costs- Small'!H57+'Sales and Costs- Medium'!H57+'Sales and Costs- Large'!H57</f>
        <v>387347.2705</v>
      </c>
      <c r="I57" s="13">
        <f>'Sales and Costs- Small'!I57+'Sales and Costs- Medium'!I57+'Sales and Costs- Large'!I57</f>
        <v>431900.3885</v>
      </c>
      <c r="J57" s="13">
        <f>'Sales and Costs- Small'!J57+'Sales and Costs- Medium'!J57+'Sales and Costs- Large'!J57</f>
        <v>536546.2981</v>
      </c>
      <c r="K57" s="13">
        <f>'Sales and Costs- Small'!K57+'Sales and Costs- Medium'!K57+'Sales and Costs- Large'!K57</f>
        <v>587104.6184</v>
      </c>
      <c r="L57" s="13">
        <f>'Sales and Costs- Small'!L57+'Sales and Costs- Medium'!L57+'Sales and Costs- Large'!L57</f>
        <v>666505.452</v>
      </c>
      <c r="M57" s="13">
        <f>'Sales and Costs- Small'!M57+'Sales and Costs- Medium'!M57+'Sales and Costs- Large'!M57</f>
        <v>759005.1526</v>
      </c>
    </row>
    <row r="58">
      <c r="A58" s="12" t="s">
        <v>45</v>
      </c>
      <c r="B58" s="13">
        <f>'Sales and Costs- Small'!B58+'Sales and Costs- Medium'!B58+'Sales and Costs- Large'!B58</f>
        <v>0</v>
      </c>
      <c r="C58" s="13">
        <f>'Sales and Costs- Small'!C58+'Sales and Costs- Medium'!C58+'Sales and Costs- Large'!C58</f>
        <v>0</v>
      </c>
      <c r="D58" s="13">
        <f>'Sales and Costs- Small'!D58+'Sales and Costs- Medium'!D58+'Sales and Costs- Large'!D58</f>
        <v>0</v>
      </c>
      <c r="E58" s="13">
        <f>'Sales and Costs- Small'!E58+'Sales and Costs- Medium'!E58+'Sales and Costs- Large'!E58</f>
        <v>0</v>
      </c>
      <c r="F58" s="13">
        <f>'Sales and Costs- Small'!F58+'Sales and Costs- Medium'!F58+'Sales and Costs- Large'!F58</f>
        <v>0</v>
      </c>
      <c r="G58" s="13">
        <f>'Sales and Costs- Small'!G58+'Sales and Costs- Medium'!G58+'Sales and Costs- Large'!G58</f>
        <v>0</v>
      </c>
      <c r="H58" s="13">
        <f>'Sales and Costs- Small'!H58+'Sales and Costs- Medium'!H58+'Sales and Costs- Large'!H58</f>
        <v>0</v>
      </c>
      <c r="I58" s="13">
        <f>'Sales and Costs- Small'!I58+'Sales and Costs- Medium'!I58+'Sales and Costs- Large'!I58</f>
        <v>0</v>
      </c>
      <c r="J58" s="13">
        <f>'Sales and Costs- Small'!J58+'Sales and Costs- Medium'!J58+'Sales and Costs- Large'!J58</f>
        <v>0</v>
      </c>
      <c r="K58" s="13">
        <f>'Sales and Costs- Small'!K58+'Sales and Costs- Medium'!K58+'Sales and Costs- Large'!K58</f>
        <v>0</v>
      </c>
      <c r="L58" s="13">
        <f>'Sales and Costs- Small'!L58+'Sales and Costs- Medium'!L58+'Sales and Costs- Large'!L58</f>
        <v>0</v>
      </c>
      <c r="M58" s="13">
        <f>'Sales and Costs- Small'!M58+'Sales and Costs- Medium'!M58+'Sales and Costs- Large'!M58</f>
        <v>0</v>
      </c>
    </row>
    <row r="59">
      <c r="A59" s="10" t="s">
        <v>83</v>
      </c>
      <c r="B59" s="13">
        <f t="shared" ref="B59:M59" si="4">SUM(B54:B58)</f>
        <v>211660.8</v>
      </c>
      <c r="C59" s="13">
        <f t="shared" si="4"/>
        <v>344166.1078</v>
      </c>
      <c r="D59" s="13">
        <f t="shared" si="4"/>
        <v>691490.1419</v>
      </c>
      <c r="E59" s="13">
        <f t="shared" si="4"/>
        <v>844172.5342</v>
      </c>
      <c r="F59" s="13">
        <f t="shared" si="4"/>
        <v>1102306.828</v>
      </c>
      <c r="G59" s="13">
        <f t="shared" si="4"/>
        <v>1401177.448</v>
      </c>
      <c r="H59" s="13">
        <f t="shared" si="4"/>
        <v>1687845.128</v>
      </c>
      <c r="I59" s="13">
        <f t="shared" si="4"/>
        <v>1881982.97</v>
      </c>
      <c r="J59" s="13">
        <f t="shared" si="4"/>
        <v>2337971.954</v>
      </c>
      <c r="K59" s="13">
        <f t="shared" si="4"/>
        <v>2558277.146</v>
      </c>
      <c r="L59" s="13">
        <f t="shared" si="4"/>
        <v>2904262.055</v>
      </c>
      <c r="M59" s="13">
        <f t="shared" si="4"/>
        <v>3307324.58</v>
      </c>
    </row>
    <row r="60">
      <c r="A60" s="10" t="s">
        <v>32</v>
      </c>
      <c r="B60" s="6"/>
      <c r="C60" s="6"/>
      <c r="D60" s="6"/>
      <c r="E60" s="6"/>
      <c r="F60" s="6"/>
      <c r="G60" s="6"/>
      <c r="H60" s="6"/>
      <c r="I60" s="6"/>
      <c r="J60" s="6"/>
      <c r="K60" s="6"/>
      <c r="L60" s="6"/>
      <c r="M60" s="6"/>
    </row>
    <row r="61">
      <c r="A61" s="12" t="s">
        <v>41</v>
      </c>
      <c r="B61" s="13">
        <f>'Sales and Costs- Small'!B61+'Sales and Costs- Medium'!B61+'Sales and Costs- Large'!B61</f>
        <v>29879.08</v>
      </c>
      <c r="C61" s="13">
        <f>'Sales and Costs- Small'!C61+'Sales and Costs- Medium'!C61+'Sales and Costs- Large'!C61</f>
        <v>49241.62396</v>
      </c>
      <c r="D61" s="13">
        <f>'Sales and Costs- Small'!D61+'Sales and Costs- Medium'!D61+'Sales and Costs- Large'!D61</f>
        <v>97665.49031</v>
      </c>
      <c r="E61" s="13">
        <f>'Sales and Costs- Small'!E61+'Sales and Costs- Medium'!E61+'Sales and Costs- Large'!E61</f>
        <v>120409.0907</v>
      </c>
      <c r="F61" s="13">
        <f>'Sales and Costs- Small'!F61+'Sales and Costs- Medium'!F61+'Sales and Costs- Large'!F61</f>
        <v>158228.6004</v>
      </c>
      <c r="G61" s="13">
        <f>'Sales and Costs- Small'!G61+'Sales and Costs- Medium'!G61+'Sales and Costs- Large'!G61</f>
        <v>200895.8018</v>
      </c>
      <c r="H61" s="13">
        <f>'Sales and Costs- Small'!H61+'Sales and Costs- Medium'!H61+'Sales and Costs- Large'!H61</f>
        <v>243587.3328</v>
      </c>
      <c r="I61" s="13">
        <f>'Sales and Costs- Small'!I61+'Sales and Costs- Medium'!I61+'Sales and Costs- Large'!I61</f>
        <v>273583.7113</v>
      </c>
      <c r="J61" s="13">
        <f>'Sales and Costs- Small'!J61+'Sales and Costs- Medium'!J61+'Sales and Costs- Large'!J61</f>
        <v>339687.8389</v>
      </c>
      <c r="K61" s="13">
        <f>'Sales and Costs- Small'!K61+'Sales and Costs- Medium'!K61+'Sales and Costs- Large'!K61</f>
        <v>374228.6603</v>
      </c>
      <c r="L61" s="13">
        <f>'Sales and Costs- Small'!L61+'Sales and Costs- Medium'!L61+'Sales and Costs- Large'!L61</f>
        <v>427441.3783</v>
      </c>
      <c r="M61" s="13">
        <f>'Sales and Costs- Small'!M61+'Sales and Costs- Medium'!M61+'Sales and Costs- Large'!M61</f>
        <v>487158.009</v>
      </c>
    </row>
    <row r="62">
      <c r="A62" s="12" t="s">
        <v>42</v>
      </c>
      <c r="B62" s="13">
        <f>'Sales and Costs- Small'!B62+'Sales and Costs- Medium'!B62+'Sales and Costs- Large'!B62</f>
        <v>24252.5</v>
      </c>
      <c r="C62" s="13">
        <f>'Sales and Costs- Small'!C62+'Sales and Costs- Medium'!C62+'Sales and Costs- Large'!C62</f>
        <v>39968.85062</v>
      </c>
      <c r="D62" s="13">
        <f>'Sales and Costs- Small'!D62+'Sales and Costs- Medium'!D62+'Sales and Costs- Large'!D62</f>
        <v>79273.93694</v>
      </c>
      <c r="E62" s="13">
        <f>'Sales and Costs- Small'!E62+'Sales and Costs- Medium'!E62+'Sales and Costs- Large'!E62</f>
        <v>97734.65156</v>
      </c>
      <c r="F62" s="13">
        <f>'Sales and Costs- Small'!F62+'Sales and Costs- Medium'!F62+'Sales and Costs- Large'!F62</f>
        <v>128432.3055</v>
      </c>
      <c r="G62" s="13">
        <f>'Sales and Costs- Small'!G62+'Sales and Costs- Medium'!G62+'Sales and Costs- Large'!G62</f>
        <v>163064.7742</v>
      </c>
      <c r="H62" s="13">
        <f>'Sales and Costs- Small'!H62+'Sales and Costs- Medium'!H62+'Sales and Costs- Large'!H62</f>
        <v>197716.9909</v>
      </c>
      <c r="I62" s="13">
        <f>'Sales and Costs- Small'!I62+'Sales and Costs- Medium'!I62+'Sales and Costs- Large'!I62</f>
        <v>222064.7008</v>
      </c>
      <c r="J62" s="13">
        <f>'Sales and Costs- Small'!J62+'Sales and Costs- Medium'!J62+'Sales and Costs- Large'!J62</f>
        <v>275720.6485</v>
      </c>
      <c r="K62" s="13">
        <f>'Sales and Costs- Small'!K62+'Sales and Costs- Medium'!K62+'Sales and Costs- Large'!K62</f>
        <v>303757.0295</v>
      </c>
      <c r="L62" s="13">
        <f>'Sales and Costs- Small'!L62+'Sales and Costs- Medium'!L62+'Sales and Costs- Large'!L62</f>
        <v>346949.1707</v>
      </c>
      <c r="M62" s="13">
        <f>'Sales and Costs- Small'!M62+'Sales and Costs- Medium'!M62+'Sales and Costs- Large'!M62</f>
        <v>395420.4618</v>
      </c>
    </row>
    <row r="63">
      <c r="A63" s="12" t="s">
        <v>43</v>
      </c>
      <c r="B63" s="13">
        <f>'Sales and Costs- Small'!B63+'Sales and Costs- Medium'!B63+'Sales and Costs- Large'!B63</f>
        <v>35699.68</v>
      </c>
      <c r="C63" s="13">
        <f>'Sales and Costs- Small'!C63+'Sales and Costs- Medium'!C63+'Sales and Costs- Large'!C63</f>
        <v>58834.14811</v>
      </c>
      <c r="D63" s="13">
        <f>'Sales and Costs- Small'!D63+'Sales and Costs- Medium'!D63+'Sales and Costs- Large'!D63</f>
        <v>116691.2352</v>
      </c>
      <c r="E63" s="13">
        <f>'Sales and Costs- Small'!E63+'Sales and Costs- Medium'!E63+'Sales and Costs- Large'!E63</f>
        <v>143865.4071</v>
      </c>
      <c r="F63" s="13">
        <f>'Sales and Costs- Small'!F63+'Sales and Costs- Medium'!F63+'Sales and Costs- Large'!F63</f>
        <v>189052.3537</v>
      </c>
      <c r="G63" s="13">
        <f>'Sales and Costs- Small'!G63+'Sales and Costs- Medium'!G63+'Sales and Costs- Large'!G63</f>
        <v>240031.3476</v>
      </c>
      <c r="H63" s="13">
        <f>'Sales and Costs- Small'!H63+'Sales and Costs- Medium'!H63+'Sales and Costs- Large'!H63</f>
        <v>291039.4106</v>
      </c>
      <c r="I63" s="13">
        <f>'Sales and Costs- Small'!I63+'Sales and Costs- Medium'!I63+'Sales and Costs- Large'!I63</f>
        <v>326879.2395</v>
      </c>
      <c r="J63" s="13">
        <f>'Sales and Costs- Small'!J63+'Sales and Costs- Medium'!J63+'Sales and Costs- Large'!J63</f>
        <v>405860.7946</v>
      </c>
      <c r="K63" s="13">
        <f>'Sales and Costs- Small'!K63+'Sales and Costs- Medium'!K63+'Sales and Costs- Large'!K63</f>
        <v>447130.3474</v>
      </c>
      <c r="L63" s="13">
        <f>'Sales and Costs- Small'!L63+'Sales and Costs- Medium'!L63+'Sales and Costs- Large'!L63</f>
        <v>510709.1793</v>
      </c>
      <c r="M63" s="13">
        <f>'Sales and Costs- Small'!M63+'Sales and Costs- Medium'!M63+'Sales and Costs- Large'!M63</f>
        <v>582058.9198</v>
      </c>
    </row>
    <row r="64">
      <c r="A64" s="12" t="s">
        <v>44</v>
      </c>
      <c r="B64" s="13">
        <f>'Sales and Costs- Small'!B64+'Sales and Costs- Medium'!B64+'Sales and Costs- Large'!B64</f>
        <v>27284.0625</v>
      </c>
      <c r="C64" s="13">
        <f>'Sales and Costs- Small'!C64+'Sales and Costs- Medium'!C64+'Sales and Costs- Large'!C64</f>
        <v>44964.95694</v>
      </c>
      <c r="D64" s="13">
        <f>'Sales and Costs- Small'!D64+'Sales and Costs- Medium'!D64+'Sales and Costs- Large'!D64</f>
        <v>89183.17906</v>
      </c>
      <c r="E64" s="13">
        <f>'Sales and Costs- Small'!E64+'Sales and Costs- Medium'!E64+'Sales and Costs- Large'!E64</f>
        <v>109951.483</v>
      </c>
      <c r="F64" s="13">
        <f>'Sales and Costs- Small'!F64+'Sales and Costs- Medium'!F64+'Sales and Costs- Large'!F64</f>
        <v>144486.3437</v>
      </c>
      <c r="G64" s="13">
        <f>'Sales and Costs- Small'!G64+'Sales and Costs- Medium'!G64+'Sales and Costs- Large'!G64</f>
        <v>183447.871</v>
      </c>
      <c r="H64" s="13">
        <f>'Sales and Costs- Small'!H64+'Sales and Costs- Medium'!H64+'Sales and Costs- Large'!H64</f>
        <v>222431.6148</v>
      </c>
      <c r="I64" s="13">
        <f>'Sales and Costs- Small'!I64+'Sales and Costs- Medium'!I64+'Sales and Costs- Large'!I64</f>
        <v>249822.7884</v>
      </c>
      <c r="J64" s="13">
        <f>'Sales and Costs- Small'!J64+'Sales and Costs- Medium'!J64+'Sales and Costs- Large'!J64</f>
        <v>310185.7296</v>
      </c>
      <c r="K64" s="13">
        <f>'Sales and Costs- Small'!K64+'Sales and Costs- Medium'!K64+'Sales and Costs- Large'!K64</f>
        <v>341726.6581</v>
      </c>
      <c r="L64" s="13">
        <f>'Sales and Costs- Small'!L64+'Sales and Costs- Medium'!L64+'Sales and Costs- Large'!L64</f>
        <v>390317.817</v>
      </c>
      <c r="M64" s="13">
        <f>'Sales and Costs- Small'!M64+'Sales and Costs- Medium'!M64+'Sales and Costs- Large'!M64</f>
        <v>444848.0196</v>
      </c>
    </row>
    <row r="65">
      <c r="A65" s="12" t="s">
        <v>45</v>
      </c>
      <c r="B65" s="13">
        <f>'Sales and Costs- Small'!B65+'Sales and Costs- Medium'!B65+'Sales and Costs- Large'!B65</f>
        <v>16976.75</v>
      </c>
      <c r="C65" s="13">
        <f>'Sales and Costs- Small'!C65+'Sales and Costs- Medium'!C65+'Sales and Costs- Large'!C65</f>
        <v>27978.19543</v>
      </c>
      <c r="D65" s="13">
        <f>'Sales and Costs- Small'!D65+'Sales and Costs- Medium'!D65+'Sales and Costs- Large'!D65</f>
        <v>55491.75586</v>
      </c>
      <c r="E65" s="13">
        <f>'Sales and Costs- Small'!E65+'Sales and Costs- Medium'!E65+'Sales and Costs- Large'!E65</f>
        <v>68414.25609</v>
      </c>
      <c r="F65" s="13">
        <f>'Sales and Costs- Small'!F65+'Sales and Costs- Medium'!F65+'Sales and Costs- Large'!F65</f>
        <v>89902.61384</v>
      </c>
      <c r="G65" s="13">
        <f>'Sales and Costs- Small'!G65+'Sales and Costs- Medium'!G65+'Sales and Costs- Large'!G65</f>
        <v>114145.342</v>
      </c>
      <c r="H65" s="13">
        <f>'Sales and Costs- Small'!H65+'Sales and Costs- Medium'!H65+'Sales and Costs- Large'!H65</f>
        <v>138401.8936</v>
      </c>
      <c r="I65" s="13">
        <f>'Sales and Costs- Small'!I65+'Sales and Costs- Medium'!I65+'Sales and Costs- Large'!I65</f>
        <v>155445.2905</v>
      </c>
      <c r="J65" s="13">
        <f>'Sales and Costs- Small'!J65+'Sales and Costs- Medium'!J65+'Sales and Costs- Large'!J65</f>
        <v>193004.4539</v>
      </c>
      <c r="K65" s="13">
        <f>'Sales and Costs- Small'!K65+'Sales and Costs- Medium'!K65+'Sales and Costs- Large'!K65</f>
        <v>212629.9206</v>
      </c>
      <c r="L65" s="13">
        <f>'Sales and Costs- Small'!L65+'Sales and Costs- Medium'!L65+'Sales and Costs- Large'!L65</f>
        <v>242864.4195</v>
      </c>
      <c r="M65" s="13">
        <f>'Sales and Costs- Small'!M65+'Sales and Costs- Medium'!M65+'Sales and Costs- Large'!M65</f>
        <v>276794.3233</v>
      </c>
    </row>
    <row r="66">
      <c r="A66" s="10" t="s">
        <v>83</v>
      </c>
      <c r="B66" s="13">
        <f t="shared" ref="B66:M66" si="5">SUM(B61:B65)</f>
        <v>134092.0725</v>
      </c>
      <c r="C66" s="13">
        <f t="shared" si="5"/>
        <v>220987.7751</v>
      </c>
      <c r="D66" s="13">
        <f t="shared" si="5"/>
        <v>438305.5974</v>
      </c>
      <c r="E66" s="13">
        <f t="shared" si="5"/>
        <v>540374.8885</v>
      </c>
      <c r="F66" s="13">
        <f t="shared" si="5"/>
        <v>710102.2171</v>
      </c>
      <c r="G66" s="13">
        <f t="shared" si="5"/>
        <v>901585.1367</v>
      </c>
      <c r="H66" s="13">
        <f t="shared" si="5"/>
        <v>1093177.243</v>
      </c>
      <c r="I66" s="13">
        <f t="shared" si="5"/>
        <v>1227795.731</v>
      </c>
      <c r="J66" s="13">
        <f t="shared" si="5"/>
        <v>1524459.466</v>
      </c>
      <c r="K66" s="13">
        <f t="shared" si="5"/>
        <v>1679472.616</v>
      </c>
      <c r="L66" s="13">
        <f t="shared" si="5"/>
        <v>1918281.965</v>
      </c>
      <c r="M66" s="13">
        <f t="shared" si="5"/>
        <v>2186279.733</v>
      </c>
    </row>
    <row r="67">
      <c r="A67" s="6"/>
      <c r="B67" s="6"/>
      <c r="C67" s="6"/>
      <c r="D67" s="6"/>
      <c r="E67" s="6"/>
      <c r="F67" s="6"/>
      <c r="G67" s="6"/>
      <c r="H67" s="6"/>
      <c r="I67" s="6"/>
      <c r="J67" s="6"/>
      <c r="K67" s="6"/>
      <c r="L67" s="6"/>
      <c r="M67" s="6"/>
    </row>
    <row r="68">
      <c r="A68" s="10" t="s">
        <v>84</v>
      </c>
      <c r="B68" s="13">
        <f t="shared" ref="B68:M68" si="6">B45+B52+B59+B66</f>
        <v>1132666.373</v>
      </c>
      <c r="C68" s="13">
        <f t="shared" si="6"/>
        <v>1876759.513</v>
      </c>
      <c r="D68" s="13">
        <f t="shared" si="6"/>
        <v>3666069.982</v>
      </c>
      <c r="E68" s="13">
        <f t="shared" si="6"/>
        <v>4522211.014</v>
      </c>
      <c r="F68" s="13">
        <f t="shared" si="6"/>
        <v>5914470.167</v>
      </c>
      <c r="G68" s="13">
        <f t="shared" si="6"/>
        <v>7475248.753</v>
      </c>
      <c r="H68" s="13">
        <f t="shared" si="6"/>
        <v>9025835.504</v>
      </c>
      <c r="I68" s="13">
        <f t="shared" si="6"/>
        <v>10118821.87</v>
      </c>
      <c r="J68" s="13">
        <f t="shared" si="6"/>
        <v>12488613.41</v>
      </c>
      <c r="K68" s="13">
        <f t="shared" si="6"/>
        <v>13729287.54</v>
      </c>
      <c r="L68" s="13">
        <f t="shared" si="6"/>
        <v>15617244.46</v>
      </c>
      <c r="M68" s="13">
        <f t="shared" si="6"/>
        <v>17738733.23</v>
      </c>
    </row>
    <row r="69">
      <c r="A69" s="6"/>
      <c r="B69" s="6"/>
      <c r="C69" s="6"/>
      <c r="D69" s="6"/>
      <c r="E69" s="6"/>
      <c r="F69" s="6"/>
      <c r="G69" s="6"/>
      <c r="H69" s="6"/>
      <c r="I69" s="6"/>
      <c r="J69" s="6"/>
      <c r="K69" s="6"/>
      <c r="L69" s="6"/>
      <c r="M69" s="6"/>
    </row>
    <row r="70">
      <c r="A70" s="10" t="s">
        <v>85</v>
      </c>
      <c r="B70" s="6"/>
      <c r="C70" s="6"/>
      <c r="D70" s="6"/>
      <c r="E70" s="6"/>
      <c r="F70" s="6"/>
      <c r="G70" s="6"/>
      <c r="H70" s="6"/>
      <c r="I70" s="6"/>
      <c r="J70" s="6"/>
      <c r="K70" s="6"/>
      <c r="L70" s="6"/>
      <c r="M70" s="6"/>
    </row>
    <row r="71">
      <c r="A71" s="12" t="s">
        <v>51</v>
      </c>
      <c r="B71" s="14">
        <f>'Sales and Costs- Small'!B71+'Sales and Costs- Medium'!B71+'Sales and Costs- Large'!B71</f>
        <v>92000</v>
      </c>
      <c r="C71" s="14">
        <f>'Sales and Costs- Small'!C71+'Sales and Costs- Medium'!C71+'Sales and Costs- Large'!C71</f>
        <v>138000</v>
      </c>
      <c r="D71" s="14">
        <f>'Sales and Costs- Small'!D71+'Sales and Costs- Medium'!D71+'Sales and Costs- Large'!D71</f>
        <v>299000</v>
      </c>
      <c r="E71" s="14">
        <f>'Sales and Costs- Small'!E71+'Sales and Costs- Medium'!E71+'Sales and Costs- Large'!E71</f>
        <v>345000</v>
      </c>
      <c r="F71" s="14">
        <f>'Sales and Costs- Small'!F71+'Sales and Costs- Medium'!F71+'Sales and Costs- Large'!F71</f>
        <v>437000</v>
      </c>
      <c r="G71" s="14">
        <f>'Sales and Costs- Small'!G71+'Sales and Costs- Medium'!G71+'Sales and Costs- Large'!G71</f>
        <v>552000</v>
      </c>
      <c r="H71" s="14">
        <f>'Sales and Costs- Small'!H71+'Sales and Costs- Medium'!H71+'Sales and Costs- Large'!H71</f>
        <v>644000</v>
      </c>
      <c r="I71" s="14">
        <f>'Sales and Costs- Small'!I71+'Sales and Costs- Medium'!I71+'Sales and Costs- Large'!I71</f>
        <v>690000</v>
      </c>
      <c r="J71" s="14">
        <f>'Sales and Costs- Small'!J71+'Sales and Costs- Medium'!J71+'Sales and Costs- Large'!J71</f>
        <v>851000</v>
      </c>
      <c r="K71" s="14">
        <f>'Sales and Costs- Small'!K71+'Sales and Costs- Medium'!K71+'Sales and Costs- Large'!K71</f>
        <v>897000</v>
      </c>
      <c r="L71" s="14">
        <f>'Sales and Costs- Small'!L71+'Sales and Costs- Medium'!L71+'Sales and Costs- Large'!L71</f>
        <v>989000</v>
      </c>
      <c r="M71" s="14">
        <f>'Sales and Costs- Small'!M71+'Sales and Costs- Medium'!M71+'Sales and Costs- Large'!M71</f>
        <v>1104000</v>
      </c>
    </row>
    <row r="72">
      <c r="A72" s="12" t="s">
        <v>52</v>
      </c>
      <c r="B72" s="14">
        <f>'Sales and Costs- Small'!B72+'Sales and Costs- Medium'!B72+'Sales and Costs- Large'!B72</f>
        <v>84000</v>
      </c>
      <c r="C72" s="14">
        <f>'Sales and Costs- Small'!C72+'Sales and Costs- Medium'!C72+'Sales and Costs- Large'!C72</f>
        <v>126000</v>
      </c>
      <c r="D72" s="14">
        <f>'Sales and Costs- Small'!D72+'Sales and Costs- Medium'!D72+'Sales and Costs- Large'!D72</f>
        <v>273000</v>
      </c>
      <c r="E72" s="14">
        <f>'Sales and Costs- Small'!E72+'Sales and Costs- Medium'!E72+'Sales and Costs- Large'!E72</f>
        <v>315000</v>
      </c>
      <c r="F72" s="14">
        <f>'Sales and Costs- Small'!F72+'Sales and Costs- Medium'!F72+'Sales and Costs- Large'!F72</f>
        <v>399000</v>
      </c>
      <c r="G72" s="14">
        <f>'Sales and Costs- Small'!G72+'Sales and Costs- Medium'!G72+'Sales and Costs- Large'!G72</f>
        <v>504000</v>
      </c>
      <c r="H72" s="14">
        <f>'Sales and Costs- Small'!H72+'Sales and Costs- Medium'!H72+'Sales and Costs- Large'!H72</f>
        <v>588000</v>
      </c>
      <c r="I72" s="14">
        <f>'Sales and Costs- Small'!I72+'Sales and Costs- Medium'!I72+'Sales and Costs- Large'!I72</f>
        <v>630000</v>
      </c>
      <c r="J72" s="14">
        <f>'Sales and Costs- Small'!J72+'Sales and Costs- Medium'!J72+'Sales and Costs- Large'!J72</f>
        <v>777000</v>
      </c>
      <c r="K72" s="14">
        <f>'Sales and Costs- Small'!K72+'Sales and Costs- Medium'!K72+'Sales and Costs- Large'!K72</f>
        <v>819000</v>
      </c>
      <c r="L72" s="14">
        <f>'Sales and Costs- Small'!L72+'Sales and Costs- Medium'!L72+'Sales and Costs- Large'!L72</f>
        <v>903000</v>
      </c>
      <c r="M72" s="14">
        <f>'Sales and Costs- Small'!M72+'Sales and Costs- Medium'!M72+'Sales and Costs- Large'!M72</f>
        <v>1008000</v>
      </c>
    </row>
    <row r="73">
      <c r="A73" s="12" t="s">
        <v>53</v>
      </c>
      <c r="B73" s="14">
        <f>'Sales and Costs- Small'!B73+'Sales and Costs- Medium'!B73+'Sales and Costs- Large'!B73</f>
        <v>22000</v>
      </c>
      <c r="C73" s="14">
        <f>'Sales and Costs- Small'!C73+'Sales and Costs- Medium'!C73+'Sales and Costs- Large'!C73</f>
        <v>33000</v>
      </c>
      <c r="D73" s="14">
        <f>'Sales and Costs- Small'!D73+'Sales and Costs- Medium'!D73+'Sales and Costs- Large'!D73</f>
        <v>77000</v>
      </c>
      <c r="E73" s="14">
        <f>'Sales and Costs- Small'!E73+'Sales and Costs- Medium'!E73+'Sales and Costs- Large'!E73</f>
        <v>88000</v>
      </c>
      <c r="F73" s="14">
        <f>'Sales and Costs- Small'!F73+'Sales and Costs- Medium'!F73+'Sales and Costs- Large'!F73</f>
        <v>110000</v>
      </c>
      <c r="G73" s="14">
        <f>'Sales and Costs- Small'!G73+'Sales and Costs- Medium'!G73+'Sales and Costs- Large'!G73</f>
        <v>143000</v>
      </c>
      <c r="H73" s="14">
        <f>'Sales and Costs- Small'!H73+'Sales and Costs- Medium'!H73+'Sales and Costs- Large'!H73</f>
        <v>165000</v>
      </c>
      <c r="I73" s="14">
        <f>'Sales and Costs- Small'!I73+'Sales and Costs- Medium'!I73+'Sales and Costs- Large'!I73</f>
        <v>176000</v>
      </c>
      <c r="J73" s="14">
        <f>'Sales and Costs- Small'!J73+'Sales and Costs- Medium'!J73+'Sales and Costs- Large'!J73</f>
        <v>220000</v>
      </c>
      <c r="K73" s="14">
        <f>'Sales and Costs- Small'!K73+'Sales and Costs- Medium'!K73+'Sales and Costs- Large'!K73</f>
        <v>231000</v>
      </c>
      <c r="L73" s="14">
        <f>'Sales and Costs- Small'!L73+'Sales and Costs- Medium'!L73+'Sales and Costs- Large'!L73</f>
        <v>253000</v>
      </c>
      <c r="M73" s="14">
        <f>'Sales and Costs- Small'!M73+'Sales and Costs- Medium'!M73+'Sales and Costs- Large'!M73</f>
        <v>286000</v>
      </c>
    </row>
    <row r="74">
      <c r="A74" s="10" t="s">
        <v>86</v>
      </c>
      <c r="B74" s="14">
        <f t="shared" ref="B74:M74" si="7">SUM(B71:B73)</f>
        <v>198000</v>
      </c>
      <c r="C74" s="14">
        <f t="shared" si="7"/>
        <v>297000</v>
      </c>
      <c r="D74" s="14">
        <f t="shared" si="7"/>
        <v>649000</v>
      </c>
      <c r="E74" s="14">
        <f t="shared" si="7"/>
        <v>748000</v>
      </c>
      <c r="F74" s="14">
        <f t="shared" si="7"/>
        <v>946000</v>
      </c>
      <c r="G74" s="14">
        <f t="shared" si="7"/>
        <v>1199000</v>
      </c>
      <c r="H74" s="14">
        <f t="shared" si="7"/>
        <v>1397000</v>
      </c>
      <c r="I74" s="14">
        <f t="shared" si="7"/>
        <v>1496000</v>
      </c>
      <c r="J74" s="14">
        <f t="shared" si="7"/>
        <v>1848000</v>
      </c>
      <c r="K74" s="14">
        <f t="shared" si="7"/>
        <v>1947000</v>
      </c>
      <c r="L74" s="14">
        <f t="shared" si="7"/>
        <v>2145000</v>
      </c>
      <c r="M74" s="14">
        <f t="shared" si="7"/>
        <v>2398000</v>
      </c>
    </row>
    <row r="75">
      <c r="A75" s="6"/>
      <c r="B75" s="6"/>
      <c r="C75" s="6"/>
      <c r="D75" s="6"/>
      <c r="E75" s="6"/>
      <c r="F75" s="6"/>
      <c r="G75" s="6"/>
      <c r="H75" s="6"/>
      <c r="I75" s="6"/>
      <c r="J75" s="6"/>
      <c r="K75" s="6"/>
      <c r="L75" s="6"/>
      <c r="M75" s="6"/>
    </row>
    <row r="76">
      <c r="A76" s="10" t="s">
        <v>55</v>
      </c>
      <c r="B76" s="6"/>
      <c r="C76" s="6"/>
      <c r="D76" s="6"/>
      <c r="E76" s="6"/>
      <c r="F76" s="6"/>
      <c r="G76" s="6"/>
      <c r="H76" s="6"/>
      <c r="I76" s="6"/>
      <c r="J76" s="6"/>
      <c r="K76" s="6"/>
      <c r="L76" s="6"/>
      <c r="M76" s="6"/>
    </row>
    <row r="77">
      <c r="A77" s="6" t="s">
        <v>56</v>
      </c>
      <c r="B77" s="14">
        <f>'Sales and Costs- Small'!B77+'Sales and Costs- Medium'!B77+'Sales and Costs- Large'!B77</f>
        <v>90000</v>
      </c>
      <c r="C77" s="14">
        <f>'Sales and Costs- Small'!C77+'Sales and Costs- Medium'!C77+'Sales and Costs- Large'!C77</f>
        <v>147000</v>
      </c>
      <c r="D77" s="14">
        <f>'Sales and Costs- Small'!D77+'Sales and Costs- Medium'!D77+'Sales and Costs- Large'!D77</f>
        <v>277000</v>
      </c>
      <c r="E77" s="14">
        <f>'Sales and Costs- Small'!E77+'Sales and Costs- Medium'!E77+'Sales and Costs- Large'!E77</f>
        <v>334000</v>
      </c>
      <c r="F77" s="14">
        <f>'Sales and Costs- Small'!F77+'Sales and Costs- Medium'!F77+'Sales and Costs- Large'!F77</f>
        <v>424000</v>
      </c>
      <c r="G77" s="14">
        <f>'Sales and Costs- Small'!G77+'Sales and Costs- Medium'!G77+'Sales and Costs- Large'!G77</f>
        <v>521000</v>
      </c>
      <c r="H77" s="14">
        <f>'Sales and Costs- Small'!H77+'Sales and Costs- Medium'!H77+'Sales and Costs- Large'!H77</f>
        <v>611000</v>
      </c>
      <c r="I77" s="14">
        <f>'Sales and Costs- Small'!I77+'Sales and Costs- Medium'!I77+'Sales and Costs- Large'!I77</f>
        <v>668000</v>
      </c>
      <c r="J77" s="14">
        <f>'Sales and Costs- Small'!J77+'Sales and Costs- Medium'!J77+'Sales and Costs- Large'!J77</f>
        <v>798000</v>
      </c>
      <c r="K77" s="14">
        <f>'Sales and Costs- Small'!K77+'Sales and Costs- Medium'!K77+'Sales and Costs- Large'!K77</f>
        <v>855000</v>
      </c>
      <c r="L77" s="14">
        <f>'Sales and Costs- Small'!L77+'Sales and Costs- Medium'!L77+'Sales and Costs- Large'!L77</f>
        <v>945000</v>
      </c>
      <c r="M77" s="14">
        <f>'Sales and Costs- Small'!M77+'Sales and Costs- Medium'!M77+'Sales and Costs- Large'!M77</f>
        <v>1042000</v>
      </c>
    </row>
    <row r="78">
      <c r="A78" s="6" t="s">
        <v>57</v>
      </c>
      <c r="B78" s="14">
        <f>'Sales and Costs- Small'!B78+'Sales and Costs- Medium'!B78+'Sales and Costs- Large'!B78</f>
        <v>21000</v>
      </c>
      <c r="C78" s="14">
        <f>'Sales and Costs- Small'!C78+'Sales and Costs- Medium'!C78+'Sales and Costs- Large'!C78</f>
        <v>34000</v>
      </c>
      <c r="D78" s="14">
        <f>'Sales and Costs- Small'!D78+'Sales and Costs- Medium'!D78+'Sales and Costs- Large'!D78</f>
        <v>65100</v>
      </c>
      <c r="E78" s="14">
        <f>'Sales and Costs- Small'!E78+'Sales and Costs- Medium'!E78+'Sales and Costs- Large'!E78</f>
        <v>78100</v>
      </c>
      <c r="F78" s="14">
        <f>'Sales and Costs- Small'!F78+'Sales and Costs- Medium'!F78+'Sales and Costs- Large'!F78</f>
        <v>99100</v>
      </c>
      <c r="G78" s="14">
        <f>'Sales and Costs- Small'!G78+'Sales and Costs- Medium'!G78+'Sales and Costs- Large'!G78</f>
        <v>122200</v>
      </c>
      <c r="H78" s="14">
        <f>'Sales and Costs- Small'!H78+'Sales and Costs- Medium'!H78+'Sales and Costs- Large'!H78</f>
        <v>143200</v>
      </c>
      <c r="I78" s="14">
        <f>'Sales and Costs- Small'!I78+'Sales and Costs- Medium'!I78+'Sales and Costs- Large'!I78</f>
        <v>156200</v>
      </c>
      <c r="J78" s="14">
        <f>'Sales and Costs- Small'!J78+'Sales and Costs- Medium'!J78+'Sales and Costs- Large'!J78</f>
        <v>187300</v>
      </c>
      <c r="K78" s="14">
        <f>'Sales and Costs- Small'!K78+'Sales and Costs- Medium'!K78+'Sales and Costs- Large'!K78</f>
        <v>200300</v>
      </c>
      <c r="L78" s="14">
        <f>'Sales and Costs- Small'!L78+'Sales and Costs- Medium'!L78+'Sales and Costs- Large'!L78</f>
        <v>221300</v>
      </c>
      <c r="M78" s="14">
        <f>'Sales and Costs- Small'!M78+'Sales and Costs- Medium'!M78+'Sales and Costs- Large'!M78</f>
        <v>244400</v>
      </c>
    </row>
    <row r="79">
      <c r="A79" s="10" t="s">
        <v>87</v>
      </c>
      <c r="B79" s="14">
        <f t="shared" ref="B79:M79" si="8">SUM(B77:B78)</f>
        <v>111000</v>
      </c>
      <c r="C79" s="14">
        <f t="shared" si="8"/>
        <v>181000</v>
      </c>
      <c r="D79" s="14">
        <f t="shared" si="8"/>
        <v>342100</v>
      </c>
      <c r="E79" s="14">
        <f t="shared" si="8"/>
        <v>412100</v>
      </c>
      <c r="F79" s="14">
        <f t="shared" si="8"/>
        <v>523100</v>
      </c>
      <c r="G79" s="14">
        <f t="shared" si="8"/>
        <v>643200</v>
      </c>
      <c r="H79" s="14">
        <f t="shared" si="8"/>
        <v>754200</v>
      </c>
      <c r="I79" s="14">
        <f t="shared" si="8"/>
        <v>824200</v>
      </c>
      <c r="J79" s="14">
        <f t="shared" si="8"/>
        <v>985300</v>
      </c>
      <c r="K79" s="14">
        <f t="shared" si="8"/>
        <v>1055300</v>
      </c>
      <c r="L79" s="14">
        <f t="shared" si="8"/>
        <v>1166300</v>
      </c>
      <c r="M79" s="14">
        <f t="shared" si="8"/>
        <v>1286400</v>
      </c>
    </row>
    <row r="80">
      <c r="A80" s="6"/>
      <c r="B80" s="6"/>
      <c r="C80" s="6"/>
      <c r="D80" s="6"/>
      <c r="E80" s="6"/>
      <c r="F80" s="6"/>
      <c r="G80" s="6"/>
      <c r="H80" s="6"/>
      <c r="I80" s="6"/>
      <c r="J80" s="6"/>
      <c r="K80" s="6"/>
      <c r="L80" s="6"/>
      <c r="M80" s="6"/>
    </row>
    <row r="81">
      <c r="A81" s="10" t="s">
        <v>88</v>
      </c>
      <c r="B81" s="13">
        <f t="shared" ref="B81:M81" si="9">B68+B74+B79</f>
        <v>1441666.373</v>
      </c>
      <c r="C81" s="13">
        <f t="shared" si="9"/>
        <v>2354759.513</v>
      </c>
      <c r="D81" s="13">
        <f t="shared" si="9"/>
        <v>4657169.982</v>
      </c>
      <c r="E81" s="13">
        <f t="shared" si="9"/>
        <v>5682311.014</v>
      </c>
      <c r="F81" s="13">
        <f t="shared" si="9"/>
        <v>7383570.167</v>
      </c>
      <c r="G81" s="13">
        <f t="shared" si="9"/>
        <v>9317448.753</v>
      </c>
      <c r="H81" s="13">
        <f t="shared" si="9"/>
        <v>11177035.5</v>
      </c>
      <c r="I81" s="13">
        <f t="shared" si="9"/>
        <v>12439021.87</v>
      </c>
      <c r="J81" s="13">
        <f t="shared" si="9"/>
        <v>15321913.41</v>
      </c>
      <c r="K81" s="13">
        <f t="shared" si="9"/>
        <v>16731587.54</v>
      </c>
      <c r="L81" s="13">
        <f t="shared" si="9"/>
        <v>18928544.46</v>
      </c>
      <c r="M81" s="13">
        <f t="shared" si="9"/>
        <v>21423133.23</v>
      </c>
    </row>
    <row r="82">
      <c r="A82" s="6"/>
      <c r="B82" s="6"/>
      <c r="C82" s="6"/>
      <c r="D82" s="6"/>
      <c r="E82" s="6"/>
      <c r="F82" s="6"/>
      <c r="G82" s="6"/>
      <c r="H82" s="6"/>
      <c r="I82" s="6"/>
      <c r="J82" s="6"/>
      <c r="K82" s="6"/>
      <c r="L82" s="6"/>
      <c r="M82" s="6"/>
    </row>
    <row r="83">
      <c r="A83" s="10" t="s">
        <v>89</v>
      </c>
      <c r="B83" s="13">
        <f t="shared" ref="B83:M83" si="10">B10-B81</f>
        <v>681258.6275</v>
      </c>
      <c r="C83" s="13">
        <f t="shared" si="10"/>
        <v>1162765.682</v>
      </c>
      <c r="D83" s="13">
        <f t="shared" si="10"/>
        <v>2218748.372</v>
      </c>
      <c r="E83" s="13">
        <f t="shared" si="10"/>
        <v>2799980.224</v>
      </c>
      <c r="F83" s="13">
        <f t="shared" si="10"/>
        <v>3712202.335</v>
      </c>
      <c r="G83" s="13">
        <f t="shared" si="10"/>
        <v>4711332.151</v>
      </c>
      <c r="H83" s="13">
        <f t="shared" si="10"/>
        <v>5764694.799</v>
      </c>
      <c r="I83" s="13">
        <f t="shared" si="10"/>
        <v>6557022.484</v>
      </c>
      <c r="J83" s="13">
        <f t="shared" si="10"/>
        <v>8130897.919</v>
      </c>
      <c r="K83" s="13">
        <f t="shared" si="10"/>
        <v>9055122.313</v>
      </c>
      <c r="L83" s="13">
        <f t="shared" si="10"/>
        <v>10409624.28</v>
      </c>
      <c r="M83" s="13">
        <f t="shared" si="10"/>
        <v>11909936.62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88"/>
    <col customWidth="1" min="2" max="13" width="10.5"/>
  </cols>
  <sheetData>
    <row r="1">
      <c r="A1" s="21"/>
      <c r="B1" s="22" t="s">
        <v>64</v>
      </c>
      <c r="C1" s="22" t="s">
        <v>65</v>
      </c>
      <c r="D1" s="22" t="s">
        <v>66</v>
      </c>
      <c r="E1" s="22" t="s">
        <v>67</v>
      </c>
      <c r="F1" s="22" t="s">
        <v>68</v>
      </c>
      <c r="G1" s="22" t="s">
        <v>69</v>
      </c>
      <c r="H1" s="22" t="s">
        <v>70</v>
      </c>
      <c r="I1" s="22" t="s">
        <v>71</v>
      </c>
      <c r="J1" s="22" t="s">
        <v>72</v>
      </c>
      <c r="K1" s="22" t="s">
        <v>73</v>
      </c>
      <c r="L1" s="22" t="s">
        <v>74</v>
      </c>
      <c r="M1" s="22" t="s">
        <v>75</v>
      </c>
      <c r="N1" s="6"/>
      <c r="O1" s="6"/>
      <c r="P1" s="6"/>
      <c r="Q1" s="6"/>
      <c r="R1" s="6"/>
      <c r="S1" s="6"/>
      <c r="T1" s="6"/>
      <c r="U1" s="6"/>
      <c r="V1" s="6"/>
      <c r="W1" s="6"/>
      <c r="X1" s="6"/>
      <c r="Y1" s="6"/>
      <c r="Z1" s="6"/>
    </row>
    <row r="2">
      <c r="A2" s="10" t="s">
        <v>90</v>
      </c>
      <c r="B2" s="6"/>
      <c r="C2" s="6"/>
      <c r="D2" s="6"/>
      <c r="E2" s="6"/>
      <c r="F2" s="6"/>
      <c r="G2" s="6"/>
      <c r="H2" s="6"/>
      <c r="I2" s="6"/>
      <c r="J2" s="6"/>
      <c r="K2" s="6"/>
      <c r="L2" s="6"/>
      <c r="M2" s="6"/>
    </row>
    <row r="3">
      <c r="A3" s="6" t="s">
        <v>29</v>
      </c>
      <c r="B3" s="13">
        <f>'Sales and Costs- Consolidated'!B45</f>
        <v>372005.5</v>
      </c>
      <c r="C3" s="13">
        <f>'Sales and Costs- Consolidated'!C45</f>
        <v>617307.2862</v>
      </c>
      <c r="D3" s="13">
        <f>'Sales and Costs- Consolidated'!D45</f>
        <v>1174135.939</v>
      </c>
      <c r="E3" s="13">
        <f>'Sales and Costs- Consolidated'!E45</f>
        <v>1444679.163</v>
      </c>
      <c r="F3" s="13">
        <f>'Sales and Costs- Consolidated'!F45</f>
        <v>1875225.54</v>
      </c>
      <c r="G3" s="13">
        <f>'Sales and Costs- Consolidated'!G45</f>
        <v>2339102.597</v>
      </c>
      <c r="H3" s="13">
        <f>'Sales and Costs- Consolidated'!H45</f>
        <v>2803698.358</v>
      </c>
      <c r="I3" s="13">
        <f>'Sales and Costs- Consolidated'!I45</f>
        <v>3125484.042</v>
      </c>
      <c r="J3" s="13">
        <f>'Sales and Costs- Consolidated'!J45</f>
        <v>3805509.084</v>
      </c>
      <c r="K3" s="13">
        <f>'Sales and Costs- Consolidated'!K45</f>
        <v>4157672.126</v>
      </c>
      <c r="L3" s="13">
        <f>'Sales and Costs- Consolidated'!L45</f>
        <v>4692051.146</v>
      </c>
      <c r="M3" s="13">
        <f>'Sales and Costs- Consolidated'!M45</f>
        <v>5269725.138</v>
      </c>
    </row>
    <row r="4">
      <c r="A4" s="6" t="s">
        <v>30</v>
      </c>
      <c r="B4" s="13">
        <f>'Sales and Costs- Consolidated'!B52</f>
        <v>414908</v>
      </c>
      <c r="C4" s="13">
        <f>'Sales and Costs- Consolidated'!C52</f>
        <v>694298.3444</v>
      </c>
      <c r="D4" s="13">
        <f>'Sales and Costs- Consolidated'!D52</f>
        <v>1362138.304</v>
      </c>
      <c r="E4" s="13">
        <f>'Sales and Costs- Consolidated'!E52</f>
        <v>1692984.428</v>
      </c>
      <c r="F4" s="13">
        <f>'Sales and Costs- Consolidated'!F52</f>
        <v>2226835.582</v>
      </c>
      <c r="G4" s="13">
        <f>'Sales and Costs- Consolidated'!G52</f>
        <v>2833383.571</v>
      </c>
      <c r="H4" s="13">
        <f>'Sales and Costs- Consolidated'!H52</f>
        <v>3441114.775</v>
      </c>
      <c r="I4" s="13">
        <f>'Sales and Costs- Consolidated'!I52</f>
        <v>3883559.132</v>
      </c>
      <c r="J4" s="13">
        <f>'Sales and Costs- Consolidated'!J52</f>
        <v>4820672.911</v>
      </c>
      <c r="K4" s="13">
        <f>'Sales and Costs- Consolidated'!K52</f>
        <v>5333865.648</v>
      </c>
      <c r="L4" s="13">
        <f>'Sales and Costs- Consolidated'!L52</f>
        <v>6102649.295</v>
      </c>
      <c r="M4" s="13">
        <f>'Sales and Costs- Consolidated'!M52</f>
        <v>6975403.779</v>
      </c>
    </row>
    <row r="5">
      <c r="A5" s="6" t="s">
        <v>31</v>
      </c>
      <c r="B5" s="13">
        <f>'Sales and Costs- Consolidated'!B59</f>
        <v>211660.8</v>
      </c>
      <c r="C5" s="13">
        <f>'Sales and Costs- Consolidated'!C59</f>
        <v>344166.1078</v>
      </c>
      <c r="D5" s="13">
        <f>'Sales and Costs- Consolidated'!D59</f>
        <v>691490.1419</v>
      </c>
      <c r="E5" s="13">
        <f>'Sales and Costs- Consolidated'!E59</f>
        <v>844172.5342</v>
      </c>
      <c r="F5" s="13">
        <f>'Sales and Costs- Consolidated'!F59</f>
        <v>1102306.828</v>
      </c>
      <c r="G5" s="13">
        <f>'Sales and Costs- Consolidated'!G59</f>
        <v>1401177.448</v>
      </c>
      <c r="H5" s="13">
        <f>'Sales and Costs- Consolidated'!H59</f>
        <v>1687845.128</v>
      </c>
      <c r="I5" s="13">
        <f>'Sales and Costs- Consolidated'!I59</f>
        <v>1881982.97</v>
      </c>
      <c r="J5" s="13">
        <f>'Sales and Costs- Consolidated'!J59</f>
        <v>2337971.954</v>
      </c>
      <c r="K5" s="13">
        <f>'Sales and Costs- Consolidated'!K59</f>
        <v>2558277.146</v>
      </c>
      <c r="L5" s="13">
        <f>'Sales and Costs- Consolidated'!L59</f>
        <v>2904262.055</v>
      </c>
      <c r="M5" s="13">
        <f>'Sales and Costs- Consolidated'!M59</f>
        <v>3307324.58</v>
      </c>
    </row>
    <row r="6">
      <c r="A6" s="6" t="s">
        <v>32</v>
      </c>
      <c r="B6" s="13">
        <f>'Sales and Costs- Consolidated'!B66</f>
        <v>134092.0725</v>
      </c>
      <c r="C6" s="13">
        <f>'Sales and Costs- Consolidated'!C66</f>
        <v>220987.7751</v>
      </c>
      <c r="D6" s="13">
        <f>'Sales and Costs- Consolidated'!D66</f>
        <v>438305.5974</v>
      </c>
      <c r="E6" s="13">
        <f>'Sales and Costs- Consolidated'!E66</f>
        <v>540374.8885</v>
      </c>
      <c r="F6" s="13">
        <f>'Sales and Costs- Consolidated'!F66</f>
        <v>710102.2171</v>
      </c>
      <c r="G6" s="13">
        <f>'Sales and Costs- Consolidated'!G66</f>
        <v>901585.1367</v>
      </c>
      <c r="H6" s="13">
        <f>'Sales and Costs- Consolidated'!H66</f>
        <v>1093177.243</v>
      </c>
      <c r="I6" s="13">
        <f>'Sales and Costs- Consolidated'!I66</f>
        <v>1227795.731</v>
      </c>
      <c r="J6" s="13">
        <f>'Sales and Costs- Consolidated'!J66</f>
        <v>1524459.466</v>
      </c>
      <c r="K6" s="13">
        <f>'Sales and Costs- Consolidated'!K66</f>
        <v>1679472.616</v>
      </c>
      <c r="L6" s="13">
        <f>'Sales and Costs- Consolidated'!L66</f>
        <v>1918281.965</v>
      </c>
      <c r="M6" s="13">
        <f>'Sales and Costs- Consolidated'!M66</f>
        <v>2186279.733</v>
      </c>
    </row>
    <row r="7">
      <c r="A7" s="10" t="s">
        <v>91</v>
      </c>
      <c r="B7" s="13">
        <f t="shared" ref="B7:M7" si="1">SUM(B3:B6)</f>
        <v>1132666.373</v>
      </c>
      <c r="C7" s="13">
        <f t="shared" si="1"/>
        <v>1876759.513</v>
      </c>
      <c r="D7" s="13">
        <f t="shared" si="1"/>
        <v>3666069.982</v>
      </c>
      <c r="E7" s="13">
        <f t="shared" si="1"/>
        <v>4522211.014</v>
      </c>
      <c r="F7" s="13">
        <f t="shared" si="1"/>
        <v>5914470.167</v>
      </c>
      <c r="G7" s="13">
        <f t="shared" si="1"/>
        <v>7475248.753</v>
      </c>
      <c r="H7" s="13">
        <f t="shared" si="1"/>
        <v>9025835.504</v>
      </c>
      <c r="I7" s="13">
        <f t="shared" si="1"/>
        <v>10118821.87</v>
      </c>
      <c r="J7" s="13">
        <f t="shared" si="1"/>
        <v>12488613.41</v>
      </c>
      <c r="K7" s="13">
        <f t="shared" si="1"/>
        <v>13729287.54</v>
      </c>
      <c r="L7" s="13">
        <f t="shared" si="1"/>
        <v>15617244.46</v>
      </c>
      <c r="M7" s="13">
        <f t="shared" si="1"/>
        <v>17738733.23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88"/>
    <col customWidth="1" min="2" max="13" width="10.5"/>
  </cols>
  <sheetData>
    <row r="1">
      <c r="A1" s="21"/>
      <c r="B1" s="22" t="s">
        <v>64</v>
      </c>
      <c r="C1" s="22" t="s">
        <v>65</v>
      </c>
      <c r="D1" s="22" t="s">
        <v>66</v>
      </c>
      <c r="E1" s="22" t="s">
        <v>67</v>
      </c>
      <c r="F1" s="22" t="s">
        <v>68</v>
      </c>
      <c r="G1" s="22" t="s">
        <v>69</v>
      </c>
      <c r="H1" s="22" t="s">
        <v>70</v>
      </c>
      <c r="I1" s="22" t="s">
        <v>71</v>
      </c>
      <c r="J1" s="22" t="s">
        <v>72</v>
      </c>
      <c r="K1" s="22" t="s">
        <v>73</v>
      </c>
      <c r="L1" s="22" t="s">
        <v>74</v>
      </c>
      <c r="M1" s="22" t="s">
        <v>75</v>
      </c>
      <c r="N1" s="6"/>
      <c r="O1" s="6"/>
      <c r="P1" s="6"/>
      <c r="Q1" s="6"/>
      <c r="R1" s="6"/>
      <c r="S1" s="6"/>
      <c r="T1" s="6"/>
      <c r="U1" s="6"/>
      <c r="V1" s="6"/>
      <c r="W1" s="6"/>
      <c r="X1" s="6"/>
      <c r="Y1" s="6"/>
      <c r="Z1" s="6"/>
    </row>
    <row r="2">
      <c r="A2" s="10" t="s">
        <v>92</v>
      </c>
      <c r="B2" s="6"/>
      <c r="C2" s="6"/>
      <c r="D2" s="6"/>
      <c r="E2" s="6"/>
      <c r="F2" s="6"/>
      <c r="G2" s="6"/>
      <c r="H2" s="6"/>
      <c r="I2" s="6"/>
      <c r="J2" s="6"/>
      <c r="K2" s="6"/>
      <c r="L2" s="6"/>
      <c r="M2" s="6"/>
    </row>
    <row r="3">
      <c r="A3" s="6" t="s">
        <v>93</v>
      </c>
      <c r="B3" s="13">
        <f>'Sales and Costs- Consolidated'!B10</f>
        <v>2122925</v>
      </c>
      <c r="C3" s="13">
        <f>'Sales and Costs- Consolidated'!C10</f>
        <v>3517525.196</v>
      </c>
      <c r="D3" s="13">
        <f>'Sales and Costs- Consolidated'!D10</f>
        <v>6875918.354</v>
      </c>
      <c r="E3" s="13">
        <f>'Sales and Costs- Consolidated'!E10</f>
        <v>8482291.237</v>
      </c>
      <c r="F3" s="13">
        <f>'Sales and Costs- Consolidated'!F10</f>
        <v>11095772.5</v>
      </c>
      <c r="G3" s="13">
        <f>'Sales and Costs- Consolidated'!G10</f>
        <v>14028780.9</v>
      </c>
      <c r="H3" s="13">
        <f>'Sales and Costs- Consolidated'!H10</f>
        <v>16941730.3</v>
      </c>
      <c r="I3" s="13">
        <f>'Sales and Costs- Consolidated'!I10</f>
        <v>18996044.36</v>
      </c>
      <c r="J3" s="13">
        <f>'Sales and Costs- Consolidated'!J10</f>
        <v>23452811.33</v>
      </c>
      <c r="K3" s="13">
        <f>'Sales and Costs- Consolidated'!K10</f>
        <v>25786709.85</v>
      </c>
      <c r="L3" s="13">
        <f>'Sales and Costs- Consolidated'!L10</f>
        <v>29338168.74</v>
      </c>
      <c r="M3" s="13">
        <f>'Sales and Costs- Consolidated'!M10</f>
        <v>33333069.85</v>
      </c>
    </row>
    <row r="4">
      <c r="A4" s="10" t="s">
        <v>94</v>
      </c>
      <c r="B4" s="13">
        <f t="shared" ref="B4:M4" si="1">SUM(B3)</f>
        <v>2122925</v>
      </c>
      <c r="C4" s="13">
        <f t="shared" si="1"/>
        <v>3517525.196</v>
      </c>
      <c r="D4" s="13">
        <f t="shared" si="1"/>
        <v>6875918.354</v>
      </c>
      <c r="E4" s="13">
        <f t="shared" si="1"/>
        <v>8482291.237</v>
      </c>
      <c r="F4" s="13">
        <f t="shared" si="1"/>
        <v>11095772.5</v>
      </c>
      <c r="G4" s="13">
        <f t="shared" si="1"/>
        <v>14028780.9</v>
      </c>
      <c r="H4" s="13">
        <f t="shared" si="1"/>
        <v>16941730.3</v>
      </c>
      <c r="I4" s="13">
        <f t="shared" si="1"/>
        <v>18996044.36</v>
      </c>
      <c r="J4" s="13">
        <f t="shared" si="1"/>
        <v>23452811.33</v>
      </c>
      <c r="K4" s="13">
        <f t="shared" si="1"/>
        <v>25786709.85</v>
      </c>
      <c r="L4" s="13">
        <f t="shared" si="1"/>
        <v>29338168.74</v>
      </c>
      <c r="M4" s="13">
        <f t="shared" si="1"/>
        <v>33333069.85</v>
      </c>
    </row>
    <row r="5">
      <c r="A5" s="6"/>
      <c r="B5" s="6"/>
      <c r="C5" s="6"/>
      <c r="D5" s="6"/>
      <c r="E5" s="6"/>
      <c r="F5" s="6"/>
      <c r="G5" s="6"/>
      <c r="H5" s="6"/>
      <c r="I5" s="6"/>
      <c r="J5" s="6"/>
      <c r="K5" s="6"/>
      <c r="L5" s="6"/>
      <c r="M5" s="6"/>
    </row>
    <row r="6">
      <c r="A6" s="10" t="s">
        <v>95</v>
      </c>
      <c r="B6" s="23"/>
      <c r="C6" s="23"/>
      <c r="D6" s="23"/>
      <c r="E6" s="23"/>
      <c r="F6" s="23"/>
      <c r="G6" s="23"/>
      <c r="H6" s="23"/>
      <c r="I6" s="23"/>
      <c r="J6" s="23"/>
      <c r="K6" s="23"/>
      <c r="L6" s="23"/>
      <c r="M6" s="23"/>
    </row>
    <row r="7">
      <c r="A7" s="6" t="s">
        <v>96</v>
      </c>
      <c r="B7" s="13">
        <f>Purchases!B7</f>
        <v>1132666.373</v>
      </c>
      <c r="C7" s="13">
        <f>Purchases!C7</f>
        <v>1876759.513</v>
      </c>
      <c r="D7" s="13">
        <f>Purchases!D7</f>
        <v>3666069.982</v>
      </c>
      <c r="E7" s="13">
        <f>Purchases!E7</f>
        <v>4522211.014</v>
      </c>
      <c r="F7" s="13">
        <f>Purchases!F7</f>
        <v>5914470.167</v>
      </c>
      <c r="G7" s="13">
        <f>Purchases!G7</f>
        <v>7475248.753</v>
      </c>
      <c r="H7" s="13">
        <f>Purchases!H7</f>
        <v>9025835.504</v>
      </c>
      <c r="I7" s="13">
        <f>Purchases!I7</f>
        <v>10118821.87</v>
      </c>
      <c r="J7" s="13">
        <f>Purchases!J7</f>
        <v>12488613.41</v>
      </c>
      <c r="K7" s="13">
        <f>Purchases!K7</f>
        <v>13729287.54</v>
      </c>
      <c r="L7" s="13">
        <f>Purchases!L7</f>
        <v>15617244.46</v>
      </c>
      <c r="M7" s="13">
        <f>Purchases!M7</f>
        <v>17738733.23</v>
      </c>
    </row>
    <row r="8">
      <c r="A8" s="6" t="s">
        <v>97</v>
      </c>
      <c r="B8" s="13">
        <f>'Sales and Costs- Consolidated'!B74+'Sales and Costs- Consolidated'!B79</f>
        <v>309000</v>
      </c>
      <c r="C8" s="13">
        <f>'Sales and Costs- Consolidated'!C74+'Sales and Costs- Consolidated'!C79</f>
        <v>478000</v>
      </c>
      <c r="D8" s="13">
        <f>'Sales and Costs- Consolidated'!D74+'Sales and Costs- Consolidated'!D79</f>
        <v>991100</v>
      </c>
      <c r="E8" s="13">
        <f>'Sales and Costs- Consolidated'!E74+'Sales and Costs- Consolidated'!E79</f>
        <v>1160100</v>
      </c>
      <c r="F8" s="13">
        <f>'Sales and Costs- Consolidated'!F74+'Sales and Costs- Consolidated'!F79</f>
        <v>1469100</v>
      </c>
      <c r="G8" s="13">
        <f>'Sales and Costs- Consolidated'!G74+'Sales and Costs- Consolidated'!G79</f>
        <v>1842200</v>
      </c>
      <c r="H8" s="13">
        <f>'Sales and Costs- Consolidated'!H74+'Sales and Costs- Consolidated'!H79</f>
        <v>2151200</v>
      </c>
      <c r="I8" s="13">
        <f>'Sales and Costs- Consolidated'!I74+'Sales and Costs- Consolidated'!I79</f>
        <v>2320200</v>
      </c>
      <c r="J8" s="13">
        <f>'Sales and Costs- Consolidated'!J74+'Sales and Costs- Consolidated'!J79</f>
        <v>2833300</v>
      </c>
      <c r="K8" s="13">
        <f>'Sales and Costs- Consolidated'!K74+'Sales and Costs- Consolidated'!K79</f>
        <v>3002300</v>
      </c>
      <c r="L8" s="13">
        <f>'Sales and Costs- Consolidated'!L74+'Sales and Costs- Consolidated'!L79</f>
        <v>3311300</v>
      </c>
      <c r="M8" s="13">
        <f>'Sales and Costs- Consolidated'!M74+'Sales and Costs- Consolidated'!M79</f>
        <v>3684400</v>
      </c>
    </row>
    <row r="9">
      <c r="A9" s="10" t="s">
        <v>98</v>
      </c>
      <c r="B9" s="13">
        <f t="shared" ref="B9:M9" si="2">SUM(B7:B8)</f>
        <v>1441666.373</v>
      </c>
      <c r="C9" s="13">
        <f t="shared" si="2"/>
        <v>2354759.513</v>
      </c>
      <c r="D9" s="13">
        <f t="shared" si="2"/>
        <v>4657169.982</v>
      </c>
      <c r="E9" s="13">
        <f t="shared" si="2"/>
        <v>5682311.014</v>
      </c>
      <c r="F9" s="13">
        <f t="shared" si="2"/>
        <v>7383570.167</v>
      </c>
      <c r="G9" s="13">
        <f t="shared" si="2"/>
        <v>9317448.753</v>
      </c>
      <c r="H9" s="13">
        <f t="shared" si="2"/>
        <v>11177035.5</v>
      </c>
      <c r="I9" s="13">
        <f t="shared" si="2"/>
        <v>12439021.87</v>
      </c>
      <c r="J9" s="13">
        <f t="shared" si="2"/>
        <v>15321913.41</v>
      </c>
      <c r="K9" s="13">
        <f t="shared" si="2"/>
        <v>16731587.54</v>
      </c>
      <c r="L9" s="13">
        <f t="shared" si="2"/>
        <v>18928544.46</v>
      </c>
      <c r="M9" s="13">
        <f t="shared" si="2"/>
        <v>21423133.23</v>
      </c>
    </row>
    <row r="10">
      <c r="A10" s="6"/>
      <c r="B10" s="6"/>
      <c r="C10" s="6"/>
      <c r="D10" s="6"/>
      <c r="E10" s="6"/>
      <c r="F10" s="6"/>
      <c r="G10" s="6"/>
      <c r="H10" s="6"/>
      <c r="I10" s="6"/>
      <c r="J10" s="6"/>
      <c r="K10" s="6"/>
      <c r="L10" s="6"/>
      <c r="M10" s="6"/>
    </row>
    <row r="11">
      <c r="A11" s="24" t="s">
        <v>99</v>
      </c>
      <c r="B11" s="13">
        <f t="shared" ref="B11:M11" si="3">B4-B9</f>
        <v>681258.6275</v>
      </c>
      <c r="C11" s="13">
        <f t="shared" si="3"/>
        <v>1162765.682</v>
      </c>
      <c r="D11" s="13">
        <f t="shared" si="3"/>
        <v>2218748.372</v>
      </c>
      <c r="E11" s="13">
        <f t="shared" si="3"/>
        <v>2799980.224</v>
      </c>
      <c r="F11" s="13">
        <f t="shared" si="3"/>
        <v>3712202.335</v>
      </c>
      <c r="G11" s="13">
        <f t="shared" si="3"/>
        <v>4711332.151</v>
      </c>
      <c r="H11" s="13">
        <f t="shared" si="3"/>
        <v>5764694.799</v>
      </c>
      <c r="I11" s="13">
        <f t="shared" si="3"/>
        <v>6557022.484</v>
      </c>
      <c r="J11" s="13">
        <f t="shared" si="3"/>
        <v>8130897.919</v>
      </c>
      <c r="K11" s="13">
        <f t="shared" si="3"/>
        <v>9055122.313</v>
      </c>
      <c r="L11" s="13">
        <f t="shared" si="3"/>
        <v>10409624.28</v>
      </c>
      <c r="M11" s="13">
        <f t="shared" si="3"/>
        <v>11909936.62</v>
      </c>
    </row>
    <row r="12">
      <c r="A12" s="23"/>
      <c r="B12" s="23"/>
      <c r="C12" s="23"/>
      <c r="D12" s="23"/>
      <c r="E12" s="23"/>
      <c r="F12" s="23"/>
      <c r="G12" s="23"/>
      <c r="H12" s="23"/>
      <c r="I12" s="23"/>
      <c r="J12" s="23"/>
      <c r="K12" s="23"/>
      <c r="L12" s="23"/>
      <c r="M12" s="23"/>
    </row>
    <row r="13">
      <c r="A13" s="23" t="s">
        <v>100</v>
      </c>
      <c r="B13" s="13">
        <f>0</f>
        <v>0</v>
      </c>
      <c r="C13" s="13">
        <f t="shared" ref="C13:M13" si="4">B15</f>
        <v>681258.6275</v>
      </c>
      <c r="D13" s="13">
        <f t="shared" si="4"/>
        <v>1844024.31</v>
      </c>
      <c r="E13" s="13">
        <f t="shared" si="4"/>
        <v>4062772.682</v>
      </c>
      <c r="F13" s="13">
        <f t="shared" si="4"/>
        <v>6862752.905</v>
      </c>
      <c r="G13" s="13">
        <f t="shared" si="4"/>
        <v>10574955.24</v>
      </c>
      <c r="H13" s="13">
        <f t="shared" si="4"/>
        <v>15286287.39</v>
      </c>
      <c r="I13" s="13">
        <f t="shared" si="4"/>
        <v>21050982.19</v>
      </c>
      <c r="J13" s="13">
        <f t="shared" si="4"/>
        <v>27608004.67</v>
      </c>
      <c r="K13" s="13">
        <f t="shared" si="4"/>
        <v>35738902.59</v>
      </c>
      <c r="L13" s="13">
        <f t="shared" si="4"/>
        <v>44794024.91</v>
      </c>
      <c r="M13" s="13">
        <f t="shared" si="4"/>
        <v>55203649.19</v>
      </c>
    </row>
    <row r="14">
      <c r="A14" s="23" t="s">
        <v>99</v>
      </c>
      <c r="B14" s="13">
        <f t="shared" ref="B14:M14" si="5">B11</f>
        <v>681258.6275</v>
      </c>
      <c r="C14" s="13">
        <f t="shared" si="5"/>
        <v>1162765.682</v>
      </c>
      <c r="D14" s="13">
        <f t="shared" si="5"/>
        <v>2218748.372</v>
      </c>
      <c r="E14" s="13">
        <f t="shared" si="5"/>
        <v>2799980.224</v>
      </c>
      <c r="F14" s="13">
        <f t="shared" si="5"/>
        <v>3712202.335</v>
      </c>
      <c r="G14" s="13">
        <f t="shared" si="5"/>
        <v>4711332.151</v>
      </c>
      <c r="H14" s="13">
        <f t="shared" si="5"/>
        <v>5764694.799</v>
      </c>
      <c r="I14" s="13">
        <f t="shared" si="5"/>
        <v>6557022.484</v>
      </c>
      <c r="J14" s="13">
        <f t="shared" si="5"/>
        <v>8130897.919</v>
      </c>
      <c r="K14" s="13">
        <f t="shared" si="5"/>
        <v>9055122.313</v>
      </c>
      <c r="L14" s="13">
        <f t="shared" si="5"/>
        <v>10409624.28</v>
      </c>
      <c r="M14" s="13">
        <f t="shared" si="5"/>
        <v>11909936.62</v>
      </c>
    </row>
    <row r="15">
      <c r="A15" s="10" t="s">
        <v>101</v>
      </c>
      <c r="B15" s="13">
        <f t="shared" ref="B15:M15" si="6">B13+B14</f>
        <v>681258.6275</v>
      </c>
      <c r="C15" s="13">
        <f t="shared" si="6"/>
        <v>1844024.31</v>
      </c>
      <c r="D15" s="13">
        <f t="shared" si="6"/>
        <v>4062772.682</v>
      </c>
      <c r="E15" s="13">
        <f t="shared" si="6"/>
        <v>6862752.905</v>
      </c>
      <c r="F15" s="13">
        <f t="shared" si="6"/>
        <v>10574955.24</v>
      </c>
      <c r="G15" s="13">
        <f t="shared" si="6"/>
        <v>15286287.39</v>
      </c>
      <c r="H15" s="13">
        <f t="shared" si="6"/>
        <v>21050982.19</v>
      </c>
      <c r="I15" s="13">
        <f t="shared" si="6"/>
        <v>27608004.67</v>
      </c>
      <c r="J15" s="13">
        <f t="shared" si="6"/>
        <v>35738902.59</v>
      </c>
      <c r="K15" s="13">
        <f t="shared" si="6"/>
        <v>44794024.91</v>
      </c>
      <c r="L15" s="13">
        <f t="shared" si="6"/>
        <v>55203649.19</v>
      </c>
      <c r="M15" s="13">
        <f t="shared" si="6"/>
        <v>67113585.81</v>
      </c>
    </row>
  </sheetData>
  <drawing r:id="rId1"/>
</worksheet>
</file>