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Vertical Analysis" sheetId="3" r:id="rId6"/>
    <sheet state="visible" name="Horizontal analysis" sheetId="4" r:id="rId7"/>
    <sheet state="visible" name="Assumption - Forecasting" sheetId="5" r:id="rId8"/>
    <sheet state="visible" name="Forecasted - calcs 1" sheetId="6" r:id="rId9"/>
    <sheet state="visible" name="Forecasting-calcs 2" sheetId="7" r:id="rId10"/>
    <sheet state="visible" name="Quarterly Balance Sheet" sheetId="8" r:id="rId11"/>
    <sheet state="visible" name="Forecasted Quaterly Profit and " sheetId="9" r:id="rId12"/>
    <sheet state="visible" name="Forecasted Equity Statement" sheetId="10" r:id="rId13"/>
    <sheet state="visible" name="Forecasted cash detail" sheetId="11" r:id="rId14"/>
    <sheet state="visible" name="Forecasted Quarterly Balance sh" sheetId="12" r:id="rId15"/>
  </sheets>
  <definedNames/>
  <calcPr/>
</workbook>
</file>

<file path=xl/sharedStrings.xml><?xml version="1.0" encoding="utf-8"?>
<sst xmlns="http://schemas.openxmlformats.org/spreadsheetml/2006/main" count="334" uniqueCount="177">
  <si>
    <t>Description</t>
  </si>
  <si>
    <t>You have been provided with Quarterly Profit and loss and Quarterly balance sheet of Benita Solutions.</t>
  </si>
  <si>
    <t>Prepare the Vertical Analysis table and Horizontal Analysis table of Quarterly Profit and Loss of Benita Solutions.</t>
  </si>
  <si>
    <t>Further, Benita Solutions wants to forecast its financial statements (Profit and Loss, Cash details and Balance Sheet) for the next 3 quarters.</t>
  </si>
  <si>
    <t>For this, it has provided the following data-</t>
  </si>
  <si>
    <t>Calculate the average growth rate of sales of last 3 quarters (Y3-Q2, Y3-Q3, Y3-Q4). Use this average growth rate to forecast the quarterly sales for the next 3 quarters. The average growth rate will be applied on the previous quarter sales.</t>
  </si>
  <si>
    <t>Cost of goods Sold (COGS) will be calculated as a percentage of Sales. The percentage used will be calculated by averaging the COGS as a percentage of sales of the last 3 quarters (Y3-Q2, Y3-Q3, Y3-Q4).</t>
  </si>
  <si>
    <t>Operating cost is calculated as a percentage of Sales. The percentage used will be calculated by averaging the Operating cost as a percentage of sales of the last 3 quarters (Y3-Q2, Y3-Q3, Y3-Q4).</t>
  </si>
  <si>
    <t>Stock remains same as a percentage of COGS as in the last quarter (Y3-Q4).</t>
  </si>
  <si>
    <t>Receivables remains same as a percentage of  Sales as in the last quarter (Y3-Q4).</t>
  </si>
  <si>
    <t>Payables remains same as a percentage of COGS as in the last quarter (Y3-Q4).</t>
  </si>
  <si>
    <t>Outstanding expenses remains same as a percentage of Operating expenses as in the last quarter (Y3-Q4).</t>
  </si>
  <si>
    <t>Fixed Assets worth Rs. 4,000,000 are purchased in the beginning of Forecasted Quarter 1. The Fixed assets have a life of 24 months.</t>
  </si>
  <si>
    <t>It is estimated that opening balance as on F-Q1 of the old asset will be equally depreciated over the next 18 months.</t>
  </si>
  <si>
    <t>Loan worth Rs. 1,856,386 was availed in the beginning of Forecasted Quarter 1 for a period of 20 months. Interest is charged at 7.46% P.A.</t>
  </si>
  <si>
    <t>None of the old loan will be paid off and the interest will remain same as in the last quarter of Year 3.</t>
  </si>
  <si>
    <t>Benita Solutions had 891259 shares in the beginning of Forecasted Quarter 1. It issued 294643 new shares of Rs. 4.4 each in the beginning of Forecasted Quarter 3.</t>
  </si>
  <si>
    <t>At the end of Forecasted Quarter 2, dividend was paid at Rs. 25 for each outstanding share.</t>
  </si>
  <si>
    <t>Tax rate is taken as 25.61% of PAT for the period.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</si>
  <si>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</si>
  <si>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</si>
  <si>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</si>
  <si>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</si>
  <si>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</si>
  <si>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</si>
  <si>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</si>
  <si>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</si>
  <si>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</si>
  <si>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Y3-Q1</t>
  </si>
  <si>
    <t>Y3-Q2</t>
  </si>
  <si>
    <t>Y3-Q3</t>
  </si>
  <si>
    <t>Y3-Q4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</si>
  <si>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</si>
  <si>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</si>
  <si>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</si>
  <si>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</si>
  <si>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</si>
  <si>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</si>
  <si>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</si>
  <si>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</si>
  <si>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</si>
  <si>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</si>
  <si>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</si>
  <si>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</si>
  <si>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Cost of good solds</t>
  </si>
  <si>
    <t>Gross profit</t>
  </si>
  <si>
    <t>Operating expenses</t>
  </si>
  <si>
    <t>(EBITDA) Earning before Intersest,Tax and Depriciation</t>
  </si>
  <si>
    <t>(EBIT) Earning before interset and tax- (operating profit)</t>
  </si>
  <si>
    <t>Interest expenses</t>
  </si>
  <si>
    <t>(PBT) Profit Before taxes</t>
  </si>
  <si>
    <t>Tax expenses</t>
  </si>
  <si>
    <t>(PAT) Profit After tax - Net profit</t>
  </si>
  <si>
    <t>Horizontal analysis (VA)</t>
  </si>
  <si>
    <t>Trend Assumption</t>
  </si>
  <si>
    <t>Items</t>
  </si>
  <si>
    <t>Analysis Tables</t>
  </si>
  <si>
    <t xml:space="preserve">Trend </t>
  </si>
  <si>
    <t>Rate</t>
  </si>
  <si>
    <t xml:space="preserve">Sales </t>
  </si>
  <si>
    <t>HA</t>
  </si>
  <si>
    <t>Average Growth Rate of last 3 given Quarter</t>
  </si>
  <si>
    <t>COGS</t>
  </si>
  <si>
    <t>VA</t>
  </si>
  <si>
    <t>% of sales - Average of last 3 Given quarter</t>
  </si>
  <si>
    <t>Operating cost</t>
  </si>
  <si>
    <t>stock</t>
  </si>
  <si>
    <t>Quarterly statement</t>
  </si>
  <si>
    <t>% of COGS of last given quarter Y3-Q4</t>
  </si>
  <si>
    <t>Receivable</t>
  </si>
  <si>
    <t>% of sales of last given quarter Y3-Q4</t>
  </si>
  <si>
    <t>Payable</t>
  </si>
  <si>
    <t>Outstanding expenses</t>
  </si>
  <si>
    <t>% of operating expenses of last given quarter Y3-Q4</t>
  </si>
  <si>
    <t>Fixed asset</t>
  </si>
  <si>
    <t>Purchases month</t>
  </si>
  <si>
    <t>Price (in Rs)</t>
  </si>
  <si>
    <t>Life of asset (in month)</t>
  </si>
  <si>
    <t>F-Q1-M1</t>
  </si>
  <si>
    <t>Old Asset</t>
  </si>
  <si>
    <t>Depriciated over next 18 months equally</t>
  </si>
  <si>
    <t>Loans</t>
  </si>
  <si>
    <t>Month</t>
  </si>
  <si>
    <t>Loan amount (in RS)</t>
  </si>
  <si>
    <t>Interest rate (per annum)</t>
  </si>
  <si>
    <t>Loan period (in month)</t>
  </si>
  <si>
    <t>Tax rate</t>
  </si>
  <si>
    <t>Equity</t>
  </si>
  <si>
    <t>Opening number of shares</t>
  </si>
  <si>
    <t>New share issued</t>
  </si>
  <si>
    <t>Q3- Begining</t>
  </si>
  <si>
    <t>Issue price</t>
  </si>
  <si>
    <t>Dividend Paid per share</t>
  </si>
  <si>
    <t>Q2-End</t>
  </si>
  <si>
    <t>Fixed asset (FA) and depreciation</t>
  </si>
  <si>
    <t>F-Q1</t>
  </si>
  <si>
    <t>F-Q2</t>
  </si>
  <si>
    <t>F-Q3</t>
  </si>
  <si>
    <t>loans and interest</t>
  </si>
  <si>
    <t>FA opening balances</t>
  </si>
  <si>
    <t>loan opening balance</t>
  </si>
  <si>
    <t>old asset</t>
  </si>
  <si>
    <t xml:space="preserve">old loan </t>
  </si>
  <si>
    <t>new asset</t>
  </si>
  <si>
    <t>new loan</t>
  </si>
  <si>
    <t>Total</t>
  </si>
  <si>
    <t>Purchases</t>
  </si>
  <si>
    <t>Addition to loan</t>
  </si>
  <si>
    <t>New asset</t>
  </si>
  <si>
    <t>closing balance</t>
  </si>
  <si>
    <t>Closing balances</t>
  </si>
  <si>
    <t>Depreciation opening balance</t>
  </si>
  <si>
    <t>Interest for the Period</t>
  </si>
  <si>
    <t>Depreciation for the period</t>
  </si>
  <si>
    <t>Depreciation closing balance</t>
  </si>
  <si>
    <t>Amount ( in Rs)</t>
  </si>
  <si>
    <t>Collection from customer</t>
  </si>
  <si>
    <t>opening receivables</t>
  </si>
  <si>
    <t>Closing receivables</t>
  </si>
  <si>
    <t>Payment for purchases</t>
  </si>
  <si>
    <t>opening Payables</t>
  </si>
  <si>
    <t>Closing payables</t>
  </si>
  <si>
    <t>opening stocks</t>
  </si>
  <si>
    <t>Closing stocks</t>
  </si>
  <si>
    <t>Payment for expenses</t>
  </si>
  <si>
    <t>opening outstanding expenses</t>
  </si>
  <si>
    <t>Expenses for the period</t>
  </si>
  <si>
    <t>closing outstanding expenses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</si>
  <si>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</si>
  <si>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</si>
  <si>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</si>
  <si>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</si>
  <si>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</si>
  <si>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</si>
  <si>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</si>
  <si>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</si>
  <si>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</si>
  <si>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</si>
  <si>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</si>
  <si>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</si>
  <si>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</si>
  <si>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</si>
  <si>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</si>
  <si>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</si>
  <si>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</si>
  <si>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</si>
  <si>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</si>
  <si>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</si>
  <si>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</si>
  <si>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</si>
  <si>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</si>
  <si>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</si>
  <si>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Equity, accumulated profit and dividend</t>
  </si>
  <si>
    <t>number of shares</t>
  </si>
  <si>
    <t>opening number of shares</t>
  </si>
  <si>
    <t>Share issued</t>
  </si>
  <si>
    <t>Closing number of share</t>
  </si>
  <si>
    <t>Equity share capital</t>
  </si>
  <si>
    <t>opening capital</t>
  </si>
  <si>
    <t>Equity share capital issued</t>
  </si>
  <si>
    <t>Closing Balances</t>
  </si>
  <si>
    <t>Opening balances</t>
  </si>
  <si>
    <t>PAT(profit after Tax)</t>
  </si>
  <si>
    <t>Dividend paid</t>
  </si>
  <si>
    <t>Cash inflow</t>
  </si>
  <si>
    <t>Collection from customers</t>
  </si>
  <si>
    <t>Equity shares issued</t>
  </si>
  <si>
    <t>Loan taken</t>
  </si>
  <si>
    <t>Cash outflow</t>
  </si>
  <si>
    <t>Fixed asset purchased</t>
  </si>
  <si>
    <t>Loan Repaid</t>
  </si>
  <si>
    <t>Interest paid</t>
  </si>
  <si>
    <t>Tax paid</t>
  </si>
  <si>
    <t>Cash generated for the period</t>
  </si>
  <si>
    <t>Cash in hand</t>
  </si>
  <si>
    <t>opening cash</t>
  </si>
  <si>
    <t>Closing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</si>
</sst>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rgb="FF980000"/>
      <name val="Arial"/>
    </font>
    <font>
      <b/>
      <sz val="11.0"/>
      <color theme="1"/>
      <name val="Arial"/>
    </font>
    <font>
      <b/>
      <sz val="9.0"/>
      <color theme="1"/>
      <name val="Arial"/>
    </font>
    <font>
      <sz val="10.0"/>
      <color rgb="FF000000"/>
      <name val="Arial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0" xfId="0" applyAlignment="1" applyFont="1" applyNumberFormat="1">
      <alignment horizontal="right" readingOrder="0" vertical="bottom"/>
    </xf>
    <xf borderId="0" fillId="3" fontId="4" numFmtId="1" xfId="0" applyAlignment="1" applyFill="1" applyFont="1" applyNumberFormat="1">
      <alignment vertical="bottom"/>
    </xf>
    <xf borderId="0" fillId="4" fontId="4" numFmtId="1" xfId="0" applyAlignment="1" applyFill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3" numFmtId="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0" fontId="4" numFmtId="1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2" fontId="5" numFmtId="0" xfId="0" applyFont="1"/>
    <xf borderId="0" fillId="5" fontId="4" numFmtId="1" xfId="0" applyAlignment="1" applyFill="1" applyFont="1" applyNumberFormat="1">
      <alignment readingOrder="0" vertical="bottom"/>
    </xf>
    <xf borderId="0" fillId="5" fontId="4" numFmtId="1" xfId="0" applyAlignment="1" applyFont="1" applyNumberFormat="1">
      <alignment vertical="bottom"/>
    </xf>
    <xf borderId="0" fillId="5" fontId="5" numFmtId="0" xfId="0" applyFont="1"/>
    <xf borderId="0" fillId="2" fontId="6" numFmtId="0" xfId="0" applyAlignment="1" applyFont="1">
      <alignment vertical="bottom"/>
    </xf>
    <xf borderId="0" fillId="0" fontId="5" numFmtId="10" xfId="0" applyFont="1" applyNumberFormat="1"/>
    <xf borderId="0" fillId="2" fontId="4" numFmtId="0" xfId="0" applyAlignment="1" applyFont="1">
      <alignment vertical="bottom"/>
    </xf>
    <xf borderId="0" fillId="5" fontId="4" numFmtId="1" xfId="0" applyAlignment="1" applyFont="1" applyNumberFormat="1">
      <alignment horizontal="center" vertical="bottom"/>
    </xf>
    <xf borderId="0" fillId="5" fontId="4" numFmtId="1" xfId="0" applyAlignment="1" applyFont="1" applyNumberFormat="1">
      <alignment horizontal="center" readingOrder="0" vertical="bottom"/>
    </xf>
    <xf borderId="0" fillId="5" fontId="7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2" fontId="8" numFmtId="0" xfId="0" applyAlignment="1" applyFont="1">
      <alignment horizontal="center" vertical="bottom"/>
    </xf>
    <xf borderId="0" fillId="2" fontId="3" numFmtId="10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10" xfId="0" applyAlignment="1" applyFont="1" applyNumberFormat="1">
      <alignment horizontal="center" readingOrder="0" vertical="bottom"/>
    </xf>
    <xf borderId="0" fillId="5" fontId="4" numFmtId="0" xfId="0" applyAlignment="1" applyFont="1">
      <alignment horizontal="center" vertical="bottom"/>
    </xf>
    <xf borderId="0" fillId="2" fontId="9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5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readingOrder="0" vertical="bottom"/>
    </xf>
    <xf borderId="0" fillId="0" fontId="5" numFmtId="3" xfId="0" applyFont="1" applyNumberFormat="1"/>
    <xf borderId="0" fillId="0" fontId="5" numFmtId="1" xfId="0" applyFont="1" applyNumberFormat="1"/>
    <xf borderId="0" fillId="6" fontId="4" numFmtId="0" xfId="0" applyAlignment="1" applyFill="1" applyFont="1">
      <alignment vertical="bottom"/>
    </xf>
    <xf borderId="0" fillId="2" fontId="3" numFmtId="3" xfId="0" applyAlignment="1" applyFont="1" applyNumberFormat="1">
      <alignment horizontal="right" vertical="bottom"/>
    </xf>
    <xf borderId="0" fillId="2" fontId="5" numFmtId="3" xfId="0" applyFont="1" applyNumberFormat="1"/>
    <xf borderId="0" fillId="6" fontId="4" numFmtId="3" xfId="0" applyAlignment="1" applyFont="1" applyNumberFormat="1">
      <alignment horizontal="right" vertical="bottom"/>
    </xf>
    <xf borderId="0" fillId="0" fontId="3" numFmtId="1" xfId="0" applyAlignment="1" applyFont="1" applyNumberFormat="1">
      <alignment readingOrder="0" vertical="bottom"/>
    </xf>
    <xf borderId="0" fillId="0" fontId="5" numFmtId="0" xfId="0" applyFont="1"/>
    <xf borderId="0" fillId="2" fontId="3" numFmtId="4" xfId="0" applyAlignment="1" applyFont="1" applyNumberFormat="1">
      <alignment vertical="bottom"/>
    </xf>
    <xf borderId="0" fillId="2" fontId="3" numFmtId="1" xfId="0" applyAlignment="1" applyFont="1" applyNumberFormat="1">
      <alignment vertical="bottom"/>
    </xf>
    <xf borderId="0" fillId="4" fontId="4" numFmtId="1" xfId="0" applyAlignment="1" applyFont="1" applyNumberFormat="1">
      <alignment horizontal="center" vertical="bottom"/>
    </xf>
    <xf borderId="0" fillId="2" fontId="3" numFmtId="3" xfId="0" applyAlignment="1" applyFont="1" applyNumberFormat="1">
      <alignment vertical="bottom"/>
    </xf>
    <xf borderId="0" fillId="2" fontId="10" numFmtId="0" xfId="0" applyAlignment="1" applyFont="1">
      <alignment vertical="bottom"/>
    </xf>
    <xf borderId="0" fillId="2" fontId="5" numFmtId="0" xfId="0" applyAlignment="1" applyFont="1">
      <alignment readingOrder="0"/>
    </xf>
    <xf borderId="0" fillId="2" fontId="5" numFmtId="1" xfId="0" applyFont="1" applyNumberFormat="1"/>
    <xf borderId="0" fillId="2" fontId="4" numFmtId="3" xfId="0" applyAlignment="1" applyFont="1" applyNumberFormat="1">
      <alignment horizontal="right" vertical="bottom"/>
    </xf>
    <xf borderId="0" fillId="2" fontId="3" numFmtId="0" xfId="0" applyAlignment="1" applyFont="1">
      <alignment horizontal="right" readingOrder="0" vertical="bottom"/>
    </xf>
    <xf borderId="0" fillId="0" fontId="5" numFmtId="3" xfId="0" applyAlignment="1" applyFont="1" applyNumberFormat="1">
      <alignment horizontal="center"/>
    </xf>
    <xf borderId="0" fillId="0" fontId="5" numFmtId="4" xfId="0" applyAlignment="1" applyFont="1" applyNumberFormat="1">
      <alignment horizontal="center"/>
    </xf>
    <xf borderId="0" fillId="0" fontId="3" numFmtId="4" xfId="0" applyAlignment="1" applyFont="1" applyNumberForma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2" fontId="5" numFmtId="4" xfId="0" applyAlignment="1" applyFont="1" applyNumberFormat="1">
      <alignment horizontal="center"/>
    </xf>
    <xf borderId="0" fillId="2" fontId="3" numFmtId="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4.88"/>
    <col customWidth="1" min="10" max="10" width="17.1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2" t="s">
        <v>3</v>
      </c>
    </row>
    <row r="6">
      <c r="A6" s="4" t="s">
        <v>4</v>
      </c>
    </row>
    <row r="7">
      <c r="A7" s="5" t="s">
        <v>5</v>
      </c>
    </row>
    <row r="8">
      <c r="A8" s="6" t="s">
        <v>6</v>
      </c>
    </row>
    <row r="9">
      <c r="A9" s="5" t="s">
        <v>7</v>
      </c>
      <c r="H9" s="7"/>
      <c r="I9" s="3"/>
      <c r="J9" s="3"/>
      <c r="K9" s="3"/>
    </row>
    <row r="10">
      <c r="A10" s="6" t="s">
        <v>8</v>
      </c>
      <c r="H10" s="7"/>
      <c r="I10" s="7"/>
      <c r="J10" s="7"/>
      <c r="K10" s="7"/>
    </row>
    <row r="11">
      <c r="A11" s="6" t="s">
        <v>9</v>
      </c>
      <c r="H11" s="3"/>
      <c r="I11" s="3"/>
      <c r="J11" s="8"/>
      <c r="K11" s="9"/>
    </row>
    <row r="12">
      <c r="A12" s="6" t="s">
        <v>10</v>
      </c>
      <c r="H12" s="3"/>
      <c r="I12" s="10"/>
      <c r="J12" s="10"/>
      <c r="K12" s="9"/>
    </row>
    <row r="13">
      <c r="A13" s="6" t="s">
        <v>11</v>
      </c>
      <c r="H13" s="3"/>
      <c r="I13" s="10"/>
      <c r="J13" s="11"/>
      <c r="K13" s="9"/>
    </row>
    <row r="14">
      <c r="A14" s="10"/>
      <c r="H14" s="3"/>
      <c r="I14" s="10"/>
      <c r="J14" s="10"/>
      <c r="K14" s="9"/>
    </row>
    <row r="15">
      <c r="A15" s="5" t="s">
        <v>12</v>
      </c>
      <c r="H15" s="3"/>
      <c r="I15" s="10"/>
      <c r="J15" s="10"/>
      <c r="K15" s="9"/>
    </row>
    <row r="16">
      <c r="A16" s="5" t="s">
        <v>13</v>
      </c>
      <c r="H16" s="3"/>
      <c r="I16" s="10"/>
      <c r="J16" s="10"/>
      <c r="K16" s="9"/>
    </row>
    <row r="17">
      <c r="A17" s="10"/>
      <c r="H17" s="3"/>
      <c r="I17" s="10"/>
      <c r="J17" s="10"/>
      <c r="K17" s="9"/>
    </row>
    <row r="18">
      <c r="A18" s="5" t="s">
        <v>14</v>
      </c>
    </row>
    <row r="19">
      <c r="A19" s="6" t="s">
        <v>15</v>
      </c>
    </row>
    <row r="20">
      <c r="A20" s="10"/>
      <c r="D20" s="7"/>
      <c r="E20" s="3"/>
      <c r="F20" s="3"/>
      <c r="G20" s="3"/>
    </row>
    <row r="21">
      <c r="A21" s="5" t="s">
        <v>16</v>
      </c>
      <c r="D21" s="7"/>
      <c r="E21" s="7"/>
      <c r="F21" s="7"/>
      <c r="G21" s="3"/>
    </row>
    <row r="22">
      <c r="A22" s="10"/>
      <c r="D22" s="3"/>
      <c r="E22" s="12"/>
      <c r="F22" s="13"/>
      <c r="G22" s="3"/>
    </row>
    <row r="23">
      <c r="A23" s="5" t="s">
        <v>17</v>
      </c>
      <c r="D23" s="3"/>
      <c r="E23" s="8"/>
      <c r="F23" s="13"/>
      <c r="G23" s="3"/>
    </row>
    <row r="24">
      <c r="A24" s="10"/>
      <c r="D24" s="3"/>
      <c r="E24" s="3"/>
      <c r="F24" s="3"/>
      <c r="G24" s="3"/>
    </row>
    <row r="25">
      <c r="A25" s="5" t="s">
        <v>18</v>
      </c>
      <c r="D25" s="7"/>
      <c r="E25" s="3"/>
      <c r="F25" s="3"/>
      <c r="G25" s="3"/>
    </row>
    <row r="26">
      <c r="D26" s="7"/>
      <c r="E26" s="7"/>
      <c r="F26" s="7"/>
      <c r="G26" s="7"/>
    </row>
    <row r="27">
      <c r="D27" s="3"/>
      <c r="E27" s="12"/>
      <c r="F27" s="14"/>
      <c r="G27" s="13"/>
    </row>
    <row r="28">
      <c r="G28" s="3"/>
    </row>
    <row r="29">
      <c r="D29" s="7"/>
      <c r="E29" s="14"/>
      <c r="F29" s="3"/>
      <c r="G29" s="3"/>
    </row>
    <row r="30">
      <c r="D30" s="3"/>
      <c r="E30" s="3"/>
      <c r="F30" s="3"/>
      <c r="G30" s="3"/>
    </row>
    <row r="31">
      <c r="D31" s="7"/>
      <c r="E31" s="3"/>
      <c r="F31" s="3"/>
      <c r="G31" s="3"/>
    </row>
    <row r="32">
      <c r="D32" s="3"/>
      <c r="E32" s="13"/>
      <c r="F32" s="3"/>
      <c r="G32" s="3"/>
    </row>
    <row r="33">
      <c r="D33" s="3"/>
      <c r="E33" s="13"/>
      <c r="F33" s="8"/>
      <c r="G33" s="3"/>
    </row>
    <row r="34">
      <c r="D34" s="3"/>
      <c r="E34" s="13"/>
      <c r="F34" s="3"/>
      <c r="G34" s="3"/>
    </row>
    <row r="35">
      <c r="D35" s="3"/>
      <c r="E35" s="13"/>
      <c r="F35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14.88"/>
    <col customWidth="1" min="3" max="3" width="12.63"/>
  </cols>
  <sheetData>
    <row r="1">
      <c r="A1" s="26"/>
      <c r="B1" s="42" t="s">
        <v>95</v>
      </c>
      <c r="C1" s="42" t="s">
        <v>96</v>
      </c>
      <c r="D1" s="42" t="s">
        <v>97</v>
      </c>
    </row>
    <row r="2">
      <c r="A2" s="29" t="s">
        <v>152</v>
      </c>
      <c r="B2" s="58"/>
      <c r="C2" s="58"/>
      <c r="D2" s="23"/>
    </row>
    <row r="3">
      <c r="A3" s="59" t="s">
        <v>153</v>
      </c>
      <c r="B3" s="58"/>
      <c r="C3" s="58"/>
      <c r="D3" s="23"/>
    </row>
    <row r="4">
      <c r="A4" s="27" t="s">
        <v>154</v>
      </c>
      <c r="B4" s="23">
        <f>'Assumption - Forecasting'!B23</f>
        <v>891259</v>
      </c>
      <c r="C4" s="23">
        <f t="shared" ref="C4:D4" si="1">B6</f>
        <v>891259</v>
      </c>
      <c r="D4" s="23">
        <f t="shared" si="1"/>
        <v>891259</v>
      </c>
      <c r="E4" s="44"/>
      <c r="F4" s="44"/>
    </row>
    <row r="5">
      <c r="A5" s="27" t="s">
        <v>155</v>
      </c>
      <c r="B5" s="60">
        <v>0.0</v>
      </c>
      <c r="C5" s="60">
        <v>0.0</v>
      </c>
      <c r="D5" s="23">
        <f>'Assumption - Forecasting'!B24</f>
        <v>294643</v>
      </c>
      <c r="E5" s="44"/>
      <c r="F5" s="44"/>
    </row>
    <row r="6">
      <c r="A6" s="27" t="s">
        <v>156</v>
      </c>
      <c r="B6" s="23">
        <f t="shared" ref="B6:D6" si="2">sum(B4:B5)</f>
        <v>891259</v>
      </c>
      <c r="C6" s="23">
        <f t="shared" si="2"/>
        <v>891259</v>
      </c>
      <c r="D6" s="23">
        <f t="shared" si="2"/>
        <v>1185902</v>
      </c>
      <c r="E6" s="44"/>
      <c r="F6" s="44"/>
    </row>
    <row r="7">
      <c r="A7" s="10"/>
      <c r="B7" s="23"/>
      <c r="C7" s="23"/>
      <c r="D7" s="23"/>
      <c r="E7" s="45"/>
      <c r="F7" s="45"/>
    </row>
    <row r="8">
      <c r="A8" s="59" t="s">
        <v>157</v>
      </c>
      <c r="B8" s="23"/>
      <c r="C8" s="23"/>
      <c r="D8" s="23"/>
      <c r="E8" s="45"/>
      <c r="F8" s="45"/>
    </row>
    <row r="9">
      <c r="A9" s="27" t="s">
        <v>158</v>
      </c>
      <c r="B9" s="23">
        <f>'Quarterly Balance Sheet'!M14</f>
        <v>13569716</v>
      </c>
      <c r="C9" s="23">
        <f t="shared" ref="C9:D9" si="3">B11</f>
        <v>13569716</v>
      </c>
      <c r="D9" s="23">
        <f t="shared" si="3"/>
        <v>13569716</v>
      </c>
      <c r="E9" s="44"/>
      <c r="F9" s="44"/>
    </row>
    <row r="10">
      <c r="A10" s="27" t="s">
        <v>159</v>
      </c>
      <c r="B10" s="23">
        <f>B5*'Assumption - Forecasting'!B25</f>
        <v>0</v>
      </c>
      <c r="C10" s="23">
        <f>C5*'Assumption - Forecasting'!B25</f>
        <v>0</v>
      </c>
      <c r="D10" s="61">
        <f>D5*'Assumption - Forecasting'!B25</f>
        <v>1296429.2</v>
      </c>
      <c r="E10" s="44"/>
      <c r="F10" s="44"/>
    </row>
    <row r="11">
      <c r="A11" s="27" t="s">
        <v>160</v>
      </c>
      <c r="B11" s="23">
        <f t="shared" ref="B11:D11" si="4">sum(B9:B10)</f>
        <v>13569716</v>
      </c>
      <c r="C11" s="23">
        <f t="shared" si="4"/>
        <v>13569716</v>
      </c>
      <c r="D11" s="61">
        <f t="shared" si="4"/>
        <v>14866145.2</v>
      </c>
      <c r="E11" s="44"/>
      <c r="F11" s="44"/>
    </row>
    <row r="12">
      <c r="A12" s="10"/>
      <c r="B12" s="23"/>
      <c r="C12" s="23"/>
      <c r="D12" s="23"/>
      <c r="E12" s="45"/>
      <c r="F12" s="45"/>
    </row>
    <row r="13">
      <c r="A13" s="29" t="s">
        <v>139</v>
      </c>
      <c r="B13" s="23"/>
      <c r="C13" s="23"/>
      <c r="D13" s="23"/>
      <c r="E13" s="45"/>
      <c r="F13" s="45"/>
    </row>
    <row r="14">
      <c r="A14" s="27" t="s">
        <v>161</v>
      </c>
      <c r="B14" s="51">
        <f>'Quarterly Balance Sheet'!M15</f>
        <v>17152543237</v>
      </c>
      <c r="C14" s="51">
        <f t="shared" ref="C14:D14" si="5">B17</f>
        <v>19151662337</v>
      </c>
      <c r="D14" s="51">
        <f t="shared" si="5"/>
        <v>21213766924</v>
      </c>
      <c r="E14" s="44"/>
      <c r="F14" s="50"/>
    </row>
    <row r="15">
      <c r="A15" s="27" t="s">
        <v>162</v>
      </c>
      <c r="B15" s="51">
        <f>'Forecasted Quaterly Profit and '!C12</f>
        <v>1999119100</v>
      </c>
      <c r="C15" s="51">
        <f>'Forecasted Quaterly Profit and '!D12</f>
        <v>2084386062</v>
      </c>
      <c r="D15" s="51">
        <f>'Forecasted Quaterly Profit and '!E12</f>
        <v>2173288506</v>
      </c>
      <c r="E15" s="44"/>
      <c r="F15" s="50"/>
    </row>
    <row r="16">
      <c r="A16" s="27" t="s">
        <v>163</v>
      </c>
      <c r="B16" s="60">
        <v>0.0</v>
      </c>
      <c r="C16" s="23">
        <f>C6*'Assumption - Forecasting'!B26</f>
        <v>22281475</v>
      </c>
      <c r="D16" s="60">
        <v>0.0</v>
      </c>
      <c r="E16" s="44"/>
      <c r="F16" s="50"/>
    </row>
    <row r="17">
      <c r="A17" s="27" t="s">
        <v>110</v>
      </c>
      <c r="B17" s="51">
        <f t="shared" ref="B17:D17" si="6">B14+B15-B16</f>
        <v>19151662337</v>
      </c>
      <c r="C17" s="51">
        <f t="shared" si="6"/>
        <v>21213766924</v>
      </c>
      <c r="D17" s="51">
        <f t="shared" si="6"/>
        <v>23387055430</v>
      </c>
      <c r="E17" s="44"/>
      <c r="F17" s="50"/>
    </row>
    <row r="18">
      <c r="F18" s="2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4" width="12.63"/>
  </cols>
  <sheetData>
    <row r="1">
      <c r="A1" s="15" t="s">
        <v>19</v>
      </c>
      <c r="B1" s="15" t="s">
        <v>95</v>
      </c>
      <c r="C1" s="15" t="s">
        <v>96</v>
      </c>
      <c r="D1" s="15" t="s">
        <v>97</v>
      </c>
    </row>
    <row r="2">
      <c r="A2" s="29" t="s">
        <v>164</v>
      </c>
      <c r="B2" s="10"/>
      <c r="C2" s="10"/>
      <c r="D2" s="23"/>
    </row>
    <row r="3">
      <c r="A3" s="10" t="s">
        <v>165</v>
      </c>
      <c r="B3" s="50">
        <f>'Forecasting-calcs 2'!B6</f>
        <v>4381204537</v>
      </c>
      <c r="C3" s="50">
        <f>'Forecasting-calcs 2'!C6</f>
        <v>4568003648</v>
      </c>
      <c r="D3" s="50">
        <f>'Forecasting-calcs 2'!D6</f>
        <v>4762767216</v>
      </c>
    </row>
    <row r="4">
      <c r="A4" s="10" t="s">
        <v>166</v>
      </c>
      <c r="B4" s="51">
        <f>'Forecasted Equity Statement'!B10</f>
        <v>0</v>
      </c>
      <c r="C4" s="51">
        <f>'Forecasted Equity Statement'!C10</f>
        <v>0</v>
      </c>
      <c r="D4" s="51">
        <f>'Forecasted Equity Statement'!D10</f>
        <v>1296429.2</v>
      </c>
    </row>
    <row r="5">
      <c r="A5" s="10" t="s">
        <v>167</v>
      </c>
      <c r="B5" s="51">
        <f>'Forecasted - calcs 1'!G9</f>
        <v>1856386</v>
      </c>
      <c r="C5" s="51">
        <f>'Forecasted - calcs 1'!H9</f>
        <v>0</v>
      </c>
      <c r="D5" s="51">
        <f>'Forecasted - calcs 1'!I9</f>
        <v>0</v>
      </c>
    </row>
    <row r="6">
      <c r="A6" s="29" t="s">
        <v>105</v>
      </c>
      <c r="B6" s="62">
        <f t="shared" ref="B6:D6" si="1">Sum(B3:B5)</f>
        <v>4383060923</v>
      </c>
      <c r="C6" s="62">
        <f t="shared" si="1"/>
        <v>4568003648</v>
      </c>
      <c r="D6" s="62">
        <f t="shared" si="1"/>
        <v>4764063645</v>
      </c>
    </row>
    <row r="7">
      <c r="A7" s="10"/>
      <c r="B7" s="10"/>
      <c r="C7" s="10"/>
      <c r="D7" s="23"/>
    </row>
    <row r="8">
      <c r="A8" s="29" t="s">
        <v>168</v>
      </c>
      <c r="B8" s="10"/>
      <c r="C8" s="10"/>
      <c r="D8" s="23"/>
    </row>
    <row r="9">
      <c r="A9" s="10" t="s">
        <v>169</v>
      </c>
      <c r="B9" s="50">
        <f>'Forecasted - calcs 1'!B9</f>
        <v>4000000</v>
      </c>
      <c r="C9" s="50">
        <f>'Forecasted - calcs 1'!C9</f>
        <v>0</v>
      </c>
      <c r="D9" s="50">
        <f>'Forecasted - calcs 1'!D9</f>
        <v>0</v>
      </c>
    </row>
    <row r="10">
      <c r="A10" s="10" t="s">
        <v>119</v>
      </c>
      <c r="B10" s="50">
        <f>'Forecasting-calcs 2'!B12</f>
        <v>1736314419</v>
      </c>
      <c r="C10" s="50">
        <f>'Forecasting-calcs 2'!C12</f>
        <v>1809869248</v>
      </c>
      <c r="D10" s="50">
        <f>'Forecasting-calcs 2'!D12</f>
        <v>1887035690</v>
      </c>
    </row>
    <row r="11">
      <c r="A11" s="10" t="s">
        <v>124</v>
      </c>
      <c r="B11" s="51">
        <f>'Forecasting-calcs 2'!B24</f>
        <v>932396.635</v>
      </c>
      <c r="C11" s="51">
        <f>'Forecasting-calcs 2'!C24</f>
        <v>977606.7421</v>
      </c>
      <c r="D11" s="51">
        <f>'Forecasting-calcs 2'!D24</f>
        <v>1019288.446</v>
      </c>
    </row>
    <row r="12">
      <c r="A12" s="10" t="s">
        <v>170</v>
      </c>
      <c r="B12" s="63">
        <v>0.0</v>
      </c>
      <c r="C12" s="63">
        <v>0.0</v>
      </c>
      <c r="D12" s="60">
        <v>0.0</v>
      </c>
    </row>
    <row r="13">
      <c r="A13" s="10" t="s">
        <v>171</v>
      </c>
      <c r="B13" s="50">
        <f>'Forecasted Quaterly Profit and '!C9</f>
        <v>72519.98075</v>
      </c>
      <c r="C13" s="50">
        <f>'Forecasted Quaterly Profit and '!D9</f>
        <v>72519.98075</v>
      </c>
      <c r="D13" s="50">
        <f>'Forecasted Quaterly Profit and '!E9</f>
        <v>72519.98075</v>
      </c>
    </row>
    <row r="14">
      <c r="A14" s="10" t="s">
        <v>163</v>
      </c>
      <c r="B14" s="50">
        <f>'Forecasted Equity Statement'!B16</f>
        <v>0</v>
      </c>
      <c r="C14" s="50">
        <f>'Forecasted Equity Statement'!C16</f>
        <v>22281475</v>
      </c>
      <c r="D14" s="50">
        <f>'Forecasted Equity Statement'!D16</f>
        <v>0</v>
      </c>
    </row>
    <row r="15">
      <c r="A15" s="10" t="s">
        <v>172</v>
      </c>
      <c r="B15" s="51">
        <f>'Forecasted Quaterly Profit and '!C11</f>
        <v>688230140.5</v>
      </c>
      <c r="C15" s="51">
        <f>'Forecasted Quaterly Profit and '!D11</f>
        <v>717584716.3</v>
      </c>
      <c r="D15" s="51">
        <f>'Forecasted Quaterly Profit and '!E11</f>
        <v>748190867.7</v>
      </c>
    </row>
    <row r="16">
      <c r="A16" s="29" t="s">
        <v>105</v>
      </c>
      <c r="B16" s="62">
        <f t="shared" ref="B16:D16" si="2">SUM(B9:B15)</f>
        <v>2429549476</v>
      </c>
      <c r="C16" s="62">
        <f t="shared" si="2"/>
        <v>2550785566</v>
      </c>
      <c r="D16" s="62">
        <f t="shared" si="2"/>
        <v>2636318366</v>
      </c>
    </row>
    <row r="17">
      <c r="A17" s="10"/>
      <c r="B17" s="10"/>
      <c r="C17" s="10"/>
      <c r="D17" s="23"/>
    </row>
    <row r="18">
      <c r="A18" s="29" t="s">
        <v>173</v>
      </c>
      <c r="B18" s="62">
        <f t="shared" ref="B18:D18" si="3">B6-B16</f>
        <v>1953511446</v>
      </c>
      <c r="C18" s="62">
        <f t="shared" si="3"/>
        <v>2017218083</v>
      </c>
      <c r="D18" s="62">
        <f t="shared" si="3"/>
        <v>2127745279</v>
      </c>
    </row>
    <row r="19">
      <c r="A19" s="10"/>
      <c r="B19" s="10"/>
      <c r="C19" s="10"/>
      <c r="D19" s="23"/>
    </row>
    <row r="20">
      <c r="A20" s="29" t="s">
        <v>174</v>
      </c>
      <c r="B20" s="10"/>
      <c r="C20" s="10"/>
      <c r="D20" s="23"/>
    </row>
    <row r="21">
      <c r="A21" s="10" t="s">
        <v>175</v>
      </c>
      <c r="B21" s="51">
        <f>'Forecasted Quarterly Balance sh'!B9</f>
        <v>16134311480</v>
      </c>
      <c r="C21" s="51">
        <f t="shared" ref="C21:D21" si="4">B23</f>
        <v>18087822926</v>
      </c>
      <c r="D21" s="51">
        <f t="shared" si="4"/>
        <v>20105041009</v>
      </c>
    </row>
    <row r="22">
      <c r="A22" s="10" t="s">
        <v>173</v>
      </c>
      <c r="B22" s="50">
        <f t="shared" ref="B22:D22" si="5">B18</f>
        <v>1953511446</v>
      </c>
      <c r="C22" s="50">
        <f t="shared" si="5"/>
        <v>2017218083</v>
      </c>
      <c r="D22" s="50">
        <f t="shared" si="5"/>
        <v>2127745279</v>
      </c>
    </row>
    <row r="23">
      <c r="A23" s="29" t="s">
        <v>176</v>
      </c>
      <c r="B23" s="62">
        <f t="shared" ref="B23:D23" si="6">Sum(B21:B22)</f>
        <v>18087822926</v>
      </c>
      <c r="C23" s="62">
        <f t="shared" si="6"/>
        <v>20105041009</v>
      </c>
      <c r="D23" s="62">
        <f t="shared" si="6"/>
        <v>22232786288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25"/>
    <col customWidth="1" min="2" max="5" width="19.38"/>
  </cols>
  <sheetData>
    <row r="1">
      <c r="A1" s="16" t="s">
        <v>19</v>
      </c>
      <c r="B1" s="16" t="s">
        <v>31</v>
      </c>
      <c r="C1" s="16" t="s">
        <v>95</v>
      </c>
      <c r="D1" s="16" t="s">
        <v>96</v>
      </c>
      <c r="E1" s="16" t="s">
        <v>97</v>
      </c>
    </row>
    <row r="2">
      <c r="A2" s="21" t="s">
        <v>128</v>
      </c>
      <c r="B2" s="64"/>
      <c r="C2" s="64"/>
      <c r="D2" s="64"/>
      <c r="E2" s="64"/>
    </row>
    <row r="3">
      <c r="A3" s="21" t="s">
        <v>129</v>
      </c>
      <c r="B3" s="64"/>
      <c r="C3" s="64"/>
      <c r="D3" s="64"/>
      <c r="E3" s="64"/>
    </row>
    <row r="4">
      <c r="A4" s="18" t="s">
        <v>130</v>
      </c>
      <c r="B4" s="65">
        <v>2537557.015873015</v>
      </c>
      <c r="C4" s="66">
        <f>'Forecasted - calcs 1'!B15-'Forecasted - calcs 1'!B30</f>
        <v>5614630.847</v>
      </c>
      <c r="D4" s="66">
        <f>'Forecasted - calcs 1'!C15-'Forecasted - calcs 1'!C30</f>
        <v>4691704.677</v>
      </c>
      <c r="E4" s="66">
        <f>'Forecasted - calcs 1'!D15-'Forecasted - calcs 1'!D30</f>
        <v>3768778.508</v>
      </c>
    </row>
    <row r="5">
      <c r="A5" s="21" t="s">
        <v>131</v>
      </c>
      <c r="B5" s="66">
        <v>2537557.015873015</v>
      </c>
      <c r="C5" s="65">
        <f t="shared" ref="C5:E5" si="1">Sum(C4)</f>
        <v>5614630.847</v>
      </c>
      <c r="D5" s="65">
        <f t="shared" si="1"/>
        <v>4691704.677</v>
      </c>
      <c r="E5" s="65">
        <f t="shared" si="1"/>
        <v>3768778.508</v>
      </c>
    </row>
    <row r="6">
      <c r="A6" s="21" t="s">
        <v>132</v>
      </c>
      <c r="B6" s="65"/>
      <c r="C6" s="65"/>
      <c r="D6" s="65"/>
      <c r="E6" s="65"/>
    </row>
    <row r="7">
      <c r="A7" s="53" t="s">
        <v>133</v>
      </c>
      <c r="B7" s="65">
        <v>1.332250216271813E9</v>
      </c>
      <c r="C7" s="66">
        <f>'Forecasted Quaterly Profit and '!C3*'Assumption - Forecasting'!$D$6</f>
        <v>1390175918</v>
      </c>
      <c r="D7" s="66">
        <f>'Forecasted Quaterly Profit and '!D3*'Assumption - Forecasting'!$D$6</f>
        <v>1449448117</v>
      </c>
      <c r="E7" s="66">
        <f>'Forecasted Quaterly Profit and '!E3*'Assumption - Forecasting'!$D$6</f>
        <v>1511247474</v>
      </c>
    </row>
    <row r="8">
      <c r="A8" s="18" t="s">
        <v>134</v>
      </c>
      <c r="B8" s="65">
        <v>4.661832831049411E8</v>
      </c>
      <c r="C8" s="65">
        <f>'Forecasted Quaterly Profit and '!C2*'Assumption - Forecasting'!$D$7</f>
        <v>486059694.4</v>
      </c>
      <c r="D8" s="65">
        <f>'Forecasted Quaterly Profit and '!D2*'Assumption - Forecasting'!$D$7</f>
        <v>506783565.8</v>
      </c>
      <c r="E8" s="65">
        <f>'Forecasted Quaterly Profit and '!E2*'Assumption - Forecasting'!$D$7</f>
        <v>528391029.9</v>
      </c>
      <c r="F8" s="67"/>
    </row>
    <row r="9">
      <c r="A9" s="18" t="s">
        <v>135</v>
      </c>
      <c r="B9" s="65">
        <v>1.613431148033739E10</v>
      </c>
      <c r="C9" s="68">
        <f>'Forecasted cash detail'!B23</f>
        <v>18087822926</v>
      </c>
      <c r="D9" s="68">
        <f>'Forecasted cash detail'!C23</f>
        <v>20105041009</v>
      </c>
      <c r="E9" s="68">
        <f>'Forecasted cash detail'!D23</f>
        <v>22232786288</v>
      </c>
    </row>
    <row r="10">
      <c r="A10" s="21" t="s">
        <v>136</v>
      </c>
      <c r="B10" s="66">
        <v>1.7932744979714146E10</v>
      </c>
      <c r="C10" s="65">
        <f t="shared" ref="C10:E10" si="2">Sum(C7:C9)</f>
        <v>19964058539</v>
      </c>
      <c r="D10" s="65">
        <f t="shared" si="2"/>
        <v>22061272692</v>
      </c>
      <c r="E10" s="65">
        <f t="shared" si="2"/>
        <v>24272424792</v>
      </c>
    </row>
    <row r="11">
      <c r="A11" s="21" t="s">
        <v>137</v>
      </c>
      <c r="B11" s="66">
        <v>1.793528253673002E10</v>
      </c>
      <c r="C11" s="65">
        <f t="shared" ref="C11:E11" si="3">C5+C10</f>
        <v>19969673170</v>
      </c>
      <c r="D11" s="65">
        <f t="shared" si="3"/>
        <v>22065964397</v>
      </c>
      <c r="E11" s="65">
        <f t="shared" si="3"/>
        <v>24276193570</v>
      </c>
    </row>
    <row r="12">
      <c r="A12" s="18"/>
      <c r="B12" s="65"/>
      <c r="C12" s="65"/>
      <c r="D12" s="65"/>
      <c r="E12" s="65"/>
    </row>
    <row r="13">
      <c r="A13" s="21" t="s">
        <v>87</v>
      </c>
      <c r="B13" s="65"/>
      <c r="C13" s="65"/>
      <c r="D13" s="65"/>
      <c r="E13" s="65"/>
    </row>
    <row r="14">
      <c r="A14" s="18" t="s">
        <v>138</v>
      </c>
      <c r="B14" s="65">
        <v>1.3569716E7</v>
      </c>
      <c r="C14" s="65">
        <f>'Forecasted Equity Statement'!B11</f>
        <v>13569716</v>
      </c>
      <c r="D14" s="65">
        <f>'Forecasted Equity Statement'!C11</f>
        <v>13569716</v>
      </c>
      <c r="E14" s="65">
        <f>'Forecasted Equity Statement'!D11</f>
        <v>14866145.2</v>
      </c>
    </row>
    <row r="15">
      <c r="A15" s="18" t="s">
        <v>139</v>
      </c>
      <c r="B15" s="69">
        <v>1.7152543236834515E10</v>
      </c>
      <c r="C15" s="68">
        <f>'Forecasted Equity Statement'!B17</f>
        <v>19151662337</v>
      </c>
      <c r="D15" s="68">
        <f>'Forecasted Equity Statement'!C17</f>
        <v>21213766924</v>
      </c>
      <c r="E15" s="68">
        <f>'Forecasted Equity Statement'!D17</f>
        <v>23387055430</v>
      </c>
    </row>
    <row r="16">
      <c r="A16" s="21" t="s">
        <v>140</v>
      </c>
      <c r="B16" s="69">
        <v>1.7166112952834515E10</v>
      </c>
      <c r="C16" s="65">
        <f t="shared" ref="C16:E16" si="4">SUM(C14:C15)</f>
        <v>19165232053</v>
      </c>
      <c r="D16" s="65">
        <f t="shared" si="4"/>
        <v>21227336640</v>
      </c>
      <c r="E16" s="65">
        <f t="shared" si="4"/>
        <v>23401921575</v>
      </c>
    </row>
    <row r="17">
      <c r="A17" s="18"/>
      <c r="B17" s="69"/>
      <c r="C17" s="65"/>
      <c r="D17" s="65"/>
      <c r="E17" s="65"/>
    </row>
    <row r="18">
      <c r="A18" s="21" t="s">
        <v>141</v>
      </c>
      <c r="B18" s="68"/>
      <c r="C18" s="65"/>
      <c r="D18" s="65"/>
      <c r="E18" s="65"/>
    </row>
    <row r="19">
      <c r="A19" s="21" t="s">
        <v>142</v>
      </c>
      <c r="B19" s="68"/>
      <c r="C19" s="65"/>
      <c r="D19" s="65"/>
      <c r="E19" s="65"/>
    </row>
    <row r="20">
      <c r="A20" s="18" t="s">
        <v>143</v>
      </c>
      <c r="B20" s="69">
        <v>767951.0</v>
      </c>
      <c r="C20" s="68">
        <f>'Forecasted - calcs 1'!G15</f>
        <v>2624337</v>
      </c>
      <c r="D20" s="68">
        <f>'Forecasted - calcs 1'!H15</f>
        <v>2624337</v>
      </c>
      <c r="E20" s="68">
        <f>'Forecasted - calcs 1'!I15</f>
        <v>2624337</v>
      </c>
    </row>
    <row r="21">
      <c r="A21" s="21" t="s">
        <v>144</v>
      </c>
      <c r="B21" s="69">
        <v>767951.0</v>
      </c>
      <c r="C21" s="65">
        <f t="shared" ref="C21:E21" si="5">Sum(C20)</f>
        <v>2624337</v>
      </c>
      <c r="D21" s="65">
        <f t="shared" si="5"/>
        <v>2624337</v>
      </c>
      <c r="E21" s="65">
        <f t="shared" si="5"/>
        <v>2624337</v>
      </c>
    </row>
    <row r="22">
      <c r="A22" s="21" t="s">
        <v>145</v>
      </c>
      <c r="B22" s="69"/>
      <c r="C22" s="65"/>
      <c r="D22" s="65"/>
      <c r="E22" s="65"/>
    </row>
    <row r="23">
      <c r="A23" s="18" t="s">
        <v>146</v>
      </c>
      <c r="B23" s="69">
        <v>7.682806978955046E8</v>
      </c>
      <c r="C23" s="65">
        <f>'Forecasted Quaterly Profit and '!C3*'Assumption - Forecasting'!$D$8</f>
        <v>801685232.7</v>
      </c>
      <c r="D23" s="65">
        <f>'Forecasted Quaterly Profit and '!D3*'Assumption - Forecasting'!$D$8</f>
        <v>835866264</v>
      </c>
      <c r="E23" s="65">
        <f>'Forecasted Quaterly Profit and '!E3*'Assumption - Forecasting'!$D$8</f>
        <v>871504654</v>
      </c>
    </row>
    <row r="24">
      <c r="A24" s="18" t="s">
        <v>147</v>
      </c>
      <c r="B24" s="69">
        <v>120935.0</v>
      </c>
      <c r="C24" s="68">
        <f>'Forecasted Quaterly Profit and '!C5*'Assumption - Forecasting'!$D$9</f>
        <v>131547.2445</v>
      </c>
      <c r="D24" s="68">
        <f>'Forecasted Quaterly Profit and '!D5*'Assumption - Forecasting'!$D$9</f>
        <v>137155.9551</v>
      </c>
      <c r="E24" s="68">
        <f>'Forecasted Quaterly Profit and '!E5*'Assumption - Forecasting'!$D$9</f>
        <v>143003.8014</v>
      </c>
    </row>
    <row r="25">
      <c r="A25" s="21" t="s">
        <v>148</v>
      </c>
      <c r="B25" s="69">
        <v>7.684016328955046E8</v>
      </c>
      <c r="C25" s="65">
        <f t="shared" ref="C25:E25" si="6">Sum(C23:C24)</f>
        <v>801816779.9</v>
      </c>
      <c r="D25" s="65">
        <f t="shared" si="6"/>
        <v>836003419.9</v>
      </c>
      <c r="E25" s="65">
        <f t="shared" si="6"/>
        <v>871647657.8</v>
      </c>
    </row>
    <row r="26">
      <c r="A26" s="21" t="s">
        <v>149</v>
      </c>
      <c r="B26" s="69">
        <v>7.691695838955046E8</v>
      </c>
      <c r="C26" s="65">
        <f t="shared" ref="C26:E26" si="7">C21+C25</f>
        <v>804441116.9</v>
      </c>
      <c r="D26" s="65">
        <f t="shared" si="7"/>
        <v>838627756.9</v>
      </c>
      <c r="E26" s="65">
        <f t="shared" si="7"/>
        <v>874271994.8</v>
      </c>
    </row>
    <row r="27">
      <c r="A27" s="18"/>
      <c r="B27" s="68"/>
      <c r="C27" s="65"/>
      <c r="D27" s="65"/>
      <c r="E27" s="65"/>
    </row>
    <row r="28">
      <c r="A28" s="21" t="s">
        <v>150</v>
      </c>
      <c r="B28" s="69">
        <v>1.793528253673002E10</v>
      </c>
      <c r="C28" s="65">
        <f t="shared" ref="C28:E28" si="8">C16+C26</f>
        <v>19969673170</v>
      </c>
      <c r="D28" s="65">
        <f t="shared" si="8"/>
        <v>22065964397</v>
      </c>
      <c r="E28" s="65">
        <f t="shared" si="8"/>
        <v>24276193570</v>
      </c>
    </row>
    <row r="29">
      <c r="A29" s="18"/>
      <c r="B29" s="69"/>
      <c r="C29" s="65"/>
      <c r="D29" s="65"/>
      <c r="E29" s="65"/>
    </row>
    <row r="30">
      <c r="A30" s="21" t="s">
        <v>151</v>
      </c>
      <c r="B30" s="66">
        <v>0.0</v>
      </c>
      <c r="C30" s="65">
        <f t="shared" ref="C30:E30" si="9">C11-C28</f>
        <v>0</v>
      </c>
      <c r="D30" s="65">
        <f t="shared" si="9"/>
        <v>0</v>
      </c>
      <c r="E30" s="65">
        <f t="shared" si="9"/>
        <v>-0.000003814697266</v>
      </c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75"/>
    <col customWidth="1" min="2" max="14" width="15.13"/>
  </cols>
  <sheetData>
    <row r="1">
      <c r="A1" s="15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  <c r="N1" s="17"/>
    </row>
    <row r="2">
      <c r="A2" s="18" t="s">
        <v>32</v>
      </c>
      <c r="B2" s="19">
        <v>2.6713100755982256E9</v>
      </c>
      <c r="C2" s="19">
        <v>2.7842032282963986E9</v>
      </c>
      <c r="D2" s="19">
        <v>2.901985354426605E9</v>
      </c>
      <c r="E2" s="19">
        <v>3.024872574598316E9</v>
      </c>
      <c r="F2" s="19">
        <v>3.1530907231926455E9</v>
      </c>
      <c r="G2" s="19">
        <v>3.2868757906611524E9</v>
      </c>
      <c r="H2" s="19">
        <v>3.426474386163846E9</v>
      </c>
      <c r="I2" s="19">
        <v>3.572144221488587E9</v>
      </c>
      <c r="J2" s="19">
        <v>3.724154617238006E9</v>
      </c>
      <c r="K2" s="19">
        <v>3.8827870323159733E9</v>
      </c>
      <c r="L2" s="19">
        <v>4.048335617793752E9</v>
      </c>
      <c r="M2" s="19">
        <v>4.2211077962863007E9</v>
      </c>
      <c r="N2" s="20"/>
    </row>
    <row r="3">
      <c r="A3" s="18" t="s">
        <v>33</v>
      </c>
      <c r="B3" s="19">
        <v>1.0475859224150685E9</v>
      </c>
      <c r="C3" s="19">
        <v>1.0909469702200625E9</v>
      </c>
      <c r="D3" s="19">
        <v>1.136151843071211E9</v>
      </c>
      <c r="E3" s="19">
        <v>1.1832808123957355E9</v>
      </c>
      <c r="F3" s="19">
        <v>1.2324177134445715E9</v>
      </c>
      <c r="G3" s="19">
        <v>1.2836501060199597E9</v>
      </c>
      <c r="H3" s="19">
        <v>1.337069442540676E9</v>
      </c>
      <c r="I3" s="19">
        <v>1.3927712437829852E9</v>
      </c>
      <c r="J3" s="19">
        <v>1.450855282651088E9</v>
      </c>
      <c r="K3" s="19">
        <v>1.5114257763472598E9</v>
      </c>
      <c r="L3" s="19">
        <v>1.5745915873290334E9</v>
      </c>
      <c r="M3" s="19">
        <v>1.6404664334587963E9</v>
      </c>
      <c r="N3" s="20"/>
    </row>
    <row r="4">
      <c r="A4" s="21" t="s">
        <v>34</v>
      </c>
      <c r="B4" s="19">
        <v>1.623724153183157E9</v>
      </c>
      <c r="C4" s="19">
        <v>1.693256258076336E9</v>
      </c>
      <c r="D4" s="19">
        <v>1.765833511355394E9</v>
      </c>
      <c r="E4" s="19">
        <v>1.841591762202581E9</v>
      </c>
      <c r="F4" s="19">
        <v>1.9206730097480743E9</v>
      </c>
      <c r="G4" s="19">
        <v>2.0032256846411927E9</v>
      </c>
      <c r="H4" s="19">
        <v>2.08940494362317E9</v>
      </c>
      <c r="I4" s="19">
        <v>2.1793729777056017E9</v>
      </c>
      <c r="J4" s="19">
        <v>2.273299334586918E9</v>
      </c>
      <c r="K4" s="19">
        <v>2.3713612559687133E9</v>
      </c>
      <c r="L4" s="19">
        <v>2.473744030464719E9</v>
      </c>
      <c r="M4" s="19">
        <v>2.580641362827504E9</v>
      </c>
      <c r="N4" s="20"/>
    </row>
    <row r="5">
      <c r="A5" s="18" t="s">
        <v>35</v>
      </c>
      <c r="B5" s="19">
        <v>866934.0</v>
      </c>
      <c r="C5" s="19">
        <v>866934.0</v>
      </c>
      <c r="D5" s="19">
        <v>866934.0</v>
      </c>
      <c r="E5" s="19">
        <v>866934.0</v>
      </c>
      <c r="F5" s="19">
        <v>866934.0</v>
      </c>
      <c r="G5" s="19">
        <v>866934.0</v>
      </c>
      <c r="H5" s="19">
        <v>866934.0</v>
      </c>
      <c r="I5" s="19">
        <v>866934.0</v>
      </c>
      <c r="J5" s="19">
        <v>866934.0</v>
      </c>
      <c r="K5" s="19">
        <v>866934.0</v>
      </c>
      <c r="L5" s="19">
        <v>866934.0</v>
      </c>
      <c r="M5" s="19">
        <v>866934.0</v>
      </c>
      <c r="N5" s="20"/>
    </row>
    <row r="6">
      <c r="A6" s="21" t="s">
        <v>36</v>
      </c>
      <c r="B6" s="19">
        <v>1.622857219183157E9</v>
      </c>
      <c r="C6" s="19">
        <v>1.692389324076336E9</v>
      </c>
      <c r="D6" s="19">
        <v>1.764966577355394E9</v>
      </c>
      <c r="E6" s="19">
        <v>1.840724828202581E9</v>
      </c>
      <c r="F6" s="19">
        <v>1.9198060757480743E9</v>
      </c>
      <c r="G6" s="19">
        <v>2.0023587506411927E9</v>
      </c>
      <c r="H6" s="19">
        <v>2.08853800962317E9</v>
      </c>
      <c r="I6" s="19">
        <v>2.1785060437056017E9</v>
      </c>
      <c r="J6" s="19">
        <v>2.272432400586918E9</v>
      </c>
      <c r="K6" s="19">
        <v>2.3704943219687133E9</v>
      </c>
      <c r="L6" s="19">
        <v>2.472877096464719E9</v>
      </c>
      <c r="M6" s="19">
        <v>2.579774428827504E9</v>
      </c>
      <c r="N6" s="20"/>
    </row>
    <row r="7">
      <c r="A7" s="18" t="s">
        <v>37</v>
      </c>
      <c r="B7" s="19">
        <v>914877.5396825396</v>
      </c>
      <c r="C7" s="19">
        <v>1537115.619047619</v>
      </c>
      <c r="D7" s="19">
        <v>1537115.619047619</v>
      </c>
      <c r="E7" s="19">
        <v>1671284.1746031747</v>
      </c>
      <c r="F7" s="19">
        <v>1939621.285714286</v>
      </c>
      <c r="G7" s="19">
        <v>2073789.8412698414</v>
      </c>
      <c r="H7" s="19">
        <v>1671284.174603175</v>
      </c>
      <c r="I7" s="19">
        <v>2025185.1428571427</v>
      </c>
      <c r="J7" s="19">
        <v>1671284.1746031747</v>
      </c>
      <c r="K7" s="19">
        <v>1805452.7301587304</v>
      </c>
      <c r="L7" s="19">
        <v>1537115.619047619</v>
      </c>
      <c r="M7" s="19">
        <v>1402947.0634920634</v>
      </c>
      <c r="N7" s="20"/>
    </row>
    <row r="8">
      <c r="A8" s="21" t="s">
        <v>38</v>
      </c>
      <c r="B8" s="19">
        <v>1.6219423416434746E9</v>
      </c>
      <c r="C8" s="19">
        <v>1.6908522084572883E9</v>
      </c>
      <c r="D8" s="19">
        <v>1.7634294617363462E9</v>
      </c>
      <c r="E8" s="19">
        <v>1.8390535440279777E9</v>
      </c>
      <c r="F8" s="19">
        <v>1.91786645446236E9</v>
      </c>
      <c r="G8" s="19">
        <v>2.000284960799923E9</v>
      </c>
      <c r="H8" s="19">
        <v>2.086866725448567E9</v>
      </c>
      <c r="I8" s="19">
        <v>2.176480858562745E9</v>
      </c>
      <c r="J8" s="19">
        <v>2.2707611164123144E9</v>
      </c>
      <c r="K8" s="19">
        <v>2.3686888692385545E9</v>
      </c>
      <c r="L8" s="19">
        <v>2.471339980845671E9</v>
      </c>
      <c r="M8" s="19">
        <v>2.5783714817640123E9</v>
      </c>
      <c r="N8" s="20"/>
    </row>
    <row r="9">
      <c r="A9" s="18" t="s">
        <v>39</v>
      </c>
      <c r="B9" s="19">
        <v>25080.22633333333</v>
      </c>
      <c r="C9" s="19">
        <v>37620.339499999995</v>
      </c>
      <c r="D9" s="19">
        <v>37620.339499999995</v>
      </c>
      <c r="E9" s="19">
        <v>45792.550516666655</v>
      </c>
      <c r="F9" s="19">
        <v>62136.97254999999</v>
      </c>
      <c r="G9" s="19">
        <v>62136.97254999999</v>
      </c>
      <c r="H9" s="19">
        <v>24516.63305</v>
      </c>
      <c r="I9" s="19">
        <v>62415.0149</v>
      </c>
      <c r="J9" s="19">
        <v>62415.0149</v>
      </c>
      <c r="K9" s="19">
        <v>62415.0149</v>
      </c>
      <c r="L9" s="19">
        <v>37898.38185</v>
      </c>
      <c r="M9" s="19">
        <v>37898.38185</v>
      </c>
      <c r="N9" s="20"/>
    </row>
    <row r="10">
      <c r="A10" s="21" t="s">
        <v>40</v>
      </c>
      <c r="B10" s="19">
        <v>1.6219172614171412E9</v>
      </c>
      <c r="C10" s="19">
        <v>1.6908145881177883E9</v>
      </c>
      <c r="D10" s="19">
        <v>1.7633918413968458E9</v>
      </c>
      <c r="E10" s="19">
        <v>1.8390077514774609E9</v>
      </c>
      <c r="F10" s="19">
        <v>1.9178043174898095E9</v>
      </c>
      <c r="G10" s="19">
        <v>2.0002228238273728E9</v>
      </c>
      <c r="H10" s="19">
        <v>2.086842208815517E9</v>
      </c>
      <c r="I10" s="19">
        <v>2.1764184435478454E9</v>
      </c>
      <c r="J10" s="19">
        <v>2.2706987013974147E9</v>
      </c>
      <c r="K10" s="19">
        <v>2.3686264542236547E9</v>
      </c>
      <c r="L10" s="19">
        <v>2.4713020824638214E9</v>
      </c>
      <c r="M10" s="19">
        <v>2.578333583382162E9</v>
      </c>
      <c r="N10" s="20"/>
    </row>
    <row r="11">
      <c r="A11" s="18" t="s">
        <v>41</v>
      </c>
      <c r="B11" s="19">
        <v>4.325653336199515E8</v>
      </c>
      <c r="C11" s="19">
        <v>4.509402506510141E8</v>
      </c>
      <c r="D11" s="19">
        <v>4.7029660410053885E8</v>
      </c>
      <c r="E11" s="19">
        <v>4.9046336731903887E8</v>
      </c>
      <c r="F11" s="19">
        <v>5.1147841147453225E8</v>
      </c>
      <c r="G11" s="19">
        <v>5.334594271147603E8</v>
      </c>
      <c r="H11" s="19">
        <v>5.565608170910983E8</v>
      </c>
      <c r="I11" s="19">
        <v>5.804507988942102E8</v>
      </c>
      <c r="J11" s="19">
        <v>6.055953436626905E8</v>
      </c>
      <c r="K11" s="19">
        <v>6.317126753414487E8</v>
      </c>
      <c r="L11" s="19">
        <v>6.590962653931011E8</v>
      </c>
      <c r="M11" s="19">
        <v>6.876415666880226E8</v>
      </c>
      <c r="N11" s="20"/>
    </row>
    <row r="12">
      <c r="A12" s="21" t="s">
        <v>42</v>
      </c>
      <c r="B12" s="19">
        <v>1.1893519277971897E9</v>
      </c>
      <c r="C12" s="19">
        <v>1.2398743374667742E9</v>
      </c>
      <c r="D12" s="19">
        <v>1.293095237296307E9</v>
      </c>
      <c r="E12" s="19">
        <v>1.348544384158422E9</v>
      </c>
      <c r="F12" s="19">
        <v>1.4063259060152774E9</v>
      </c>
      <c r="G12" s="19">
        <v>1.4667633967126126E9</v>
      </c>
      <c r="H12" s="19">
        <v>1.5302813917244186E9</v>
      </c>
      <c r="I12" s="19">
        <v>1.595967644653635E9</v>
      </c>
      <c r="J12" s="19">
        <v>1.665103357734724E9</v>
      </c>
      <c r="K12" s="19">
        <v>1.736913778882206E9</v>
      </c>
      <c r="L12" s="19">
        <v>1.8122058170707202E9</v>
      </c>
      <c r="M12" s="19">
        <v>1.8906920166941395E9</v>
      </c>
      <c r="N12" s="20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22"/>
      <c r="N13" s="23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N14" s="23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N15" s="23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N16" s="23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N17" s="23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N18" s="23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N19" s="23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N20" s="23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N21" s="23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N22" s="23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N23" s="23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N24" s="23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N25" s="23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N26" s="23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N27" s="23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N28" s="23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N29" s="23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N30" s="23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N31" s="23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N32" s="23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N33" s="23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N34" s="23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N35" s="23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N36" s="23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N37" s="23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N38" s="23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N39" s="23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N40" s="23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N41" s="23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N42" s="23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N43" s="23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N44" s="23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N45" s="23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N46" s="23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N47" s="23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N48" s="23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N49" s="23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N50" s="23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N51" s="23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N52" s="23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N53" s="23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N54" s="23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N55" s="23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N56" s="23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N57" s="23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N58" s="23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N59" s="23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N60" s="23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N61" s="23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N62" s="23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N63" s="23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N64" s="23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N65" s="23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N66" s="23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N67" s="23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N68" s="23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N69" s="23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N70" s="23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N71" s="23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N72" s="23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N73" s="23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N74" s="23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N75" s="23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N76" s="23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N77" s="23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N78" s="23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N79" s="23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N80" s="23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N81" s="23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N82" s="23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N83" s="23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N84" s="23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N85" s="23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N86" s="23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N87" s="23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N88" s="23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N89" s="23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N90" s="23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N91" s="23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N92" s="23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N93" s="23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N94" s="23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N95" s="23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N96" s="23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N97" s="23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N98" s="23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N99" s="23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N100" s="23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N101" s="23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N102" s="23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N103" s="23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N104" s="23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N105" s="23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N106" s="23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N107" s="23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N108" s="23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N109" s="23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N110" s="23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N111" s="23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N112" s="23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N113" s="23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N114" s="23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N115" s="23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N116" s="23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N117" s="23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N118" s="23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N119" s="23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N120" s="23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N121" s="23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N122" s="23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N123" s="23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N124" s="23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N125" s="23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N126" s="23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N127" s="23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N128" s="23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N129" s="23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N130" s="23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N131" s="23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N132" s="23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N133" s="23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N134" s="23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N135" s="23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N136" s="23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N137" s="23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N138" s="23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N139" s="23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N140" s="23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N141" s="23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N142" s="23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N143" s="23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N144" s="23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N145" s="23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N146" s="23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N147" s="23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N148" s="23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N149" s="23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N150" s="23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N151" s="23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N152" s="23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N153" s="23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N154" s="23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N155" s="23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N156" s="23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N157" s="23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N158" s="23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N159" s="23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N160" s="23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N161" s="23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N162" s="23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N163" s="23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N164" s="23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N165" s="23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N166" s="23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N167" s="23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N168" s="23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N169" s="23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N170" s="23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N171" s="23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N172" s="23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N173" s="23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N174" s="23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N175" s="23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N176" s="23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N177" s="23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N178" s="23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N179" s="23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N180" s="23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N181" s="23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N182" s="23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N183" s="23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N184" s="23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N185" s="23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N186" s="23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N187" s="23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N188" s="23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N189" s="23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N190" s="23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N191" s="23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N192" s="23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N193" s="23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N194" s="23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N195" s="23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N196" s="23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N197" s="23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N198" s="23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N199" s="23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N200" s="23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N201" s="23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N202" s="23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N203" s="23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N204" s="23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N205" s="23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N206" s="23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N207" s="23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N208" s="23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N209" s="23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N210" s="23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N211" s="23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N212" s="23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N213" s="23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N214" s="23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N215" s="23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N216" s="23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N217" s="23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N218" s="23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N219" s="23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N220" s="23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N221" s="23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N222" s="23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N223" s="23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N224" s="23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N225" s="23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N226" s="23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N227" s="23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N228" s="23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N229" s="23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N230" s="23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N231" s="23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N232" s="23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N233" s="23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N234" s="23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N235" s="23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N236" s="23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N237" s="23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N238" s="23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N239" s="23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N240" s="23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N241" s="23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N242" s="23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N243" s="23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N244" s="23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N245" s="23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N246" s="23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N247" s="23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N248" s="23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N249" s="23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N250" s="23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N251" s="23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N252" s="23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N253" s="23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N254" s="23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N255" s="23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N256" s="23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N257" s="23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N258" s="23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N259" s="23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N260" s="23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N261" s="23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N262" s="23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N263" s="23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N264" s="23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N265" s="23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N266" s="23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N267" s="23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N268" s="23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N269" s="23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N270" s="23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N271" s="23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N272" s="23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N273" s="23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N274" s="23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N275" s="23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N276" s="23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N277" s="23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N278" s="23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N279" s="23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N280" s="23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N281" s="23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N282" s="23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N283" s="23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N284" s="23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N285" s="23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N286" s="23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N287" s="23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N288" s="23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N289" s="23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N290" s="23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N291" s="23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N292" s="23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N293" s="23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N294" s="23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N295" s="23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N296" s="23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N297" s="23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N298" s="23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N299" s="23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N300" s="23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N301" s="23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N302" s="23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N303" s="23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N304" s="23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N305" s="23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N306" s="23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N307" s="23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N308" s="23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N309" s="23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N310" s="23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N311" s="23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N312" s="23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N313" s="23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N314" s="23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N315" s="23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N316" s="23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N317" s="23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N318" s="23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N319" s="23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N320" s="23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N321" s="23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N322" s="23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N323" s="23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N324" s="23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N325" s="23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N326" s="23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N327" s="23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N328" s="23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N329" s="23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N330" s="23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N331" s="23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N332" s="23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N333" s="23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N334" s="23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N335" s="23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N336" s="23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N337" s="23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N338" s="23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N339" s="23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N340" s="23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N341" s="23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N342" s="23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N343" s="23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N344" s="23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N345" s="23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N346" s="23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N347" s="23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N348" s="23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N349" s="23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N350" s="23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N351" s="23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N352" s="23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N353" s="23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N354" s="23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N355" s="23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N356" s="23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N357" s="23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N358" s="23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N359" s="23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N360" s="23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N361" s="23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N362" s="23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N363" s="23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N364" s="23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N365" s="23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N366" s="23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N367" s="23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N368" s="23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N369" s="23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N370" s="23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N371" s="23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N372" s="23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N373" s="23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N374" s="23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N375" s="23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N376" s="23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N377" s="23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N378" s="23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N379" s="23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N380" s="23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N381" s="23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N382" s="23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N383" s="23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N384" s="23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N385" s="23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N386" s="23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N387" s="23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N388" s="23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N389" s="23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N390" s="23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N391" s="23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N392" s="23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N393" s="23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N394" s="23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N395" s="23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N396" s="23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N397" s="23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N398" s="23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N399" s="23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N400" s="23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N401" s="23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N402" s="23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N403" s="23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N404" s="23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N405" s="23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N406" s="23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N407" s="23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N408" s="23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N409" s="23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N410" s="23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N411" s="23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N412" s="23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N413" s="23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N414" s="23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N415" s="23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N416" s="23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N417" s="23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N418" s="23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N419" s="23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N420" s="23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N421" s="23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N422" s="23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N423" s="23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N424" s="23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N425" s="23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N426" s="23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N427" s="23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N428" s="23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N429" s="23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N430" s="23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N431" s="23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N432" s="23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N433" s="23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N434" s="23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N435" s="23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N436" s="23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N437" s="23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N438" s="23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N439" s="23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N440" s="23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N441" s="23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N442" s="23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N443" s="23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N444" s="23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N445" s="23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N446" s="23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N447" s="23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N448" s="23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N449" s="23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N450" s="23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N451" s="23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N452" s="23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N453" s="23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N454" s="23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N455" s="23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N456" s="23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N457" s="23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N458" s="23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N459" s="23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N460" s="23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N461" s="23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N462" s="23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N463" s="23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N464" s="23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N465" s="23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N466" s="23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N467" s="23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N468" s="23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N469" s="23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N470" s="23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N471" s="23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N472" s="23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N473" s="23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N474" s="23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N475" s="23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N476" s="23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N477" s="23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N478" s="23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N479" s="23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N480" s="23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N481" s="23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N482" s="23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N483" s="23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N484" s="23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N485" s="23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N486" s="23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N487" s="23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N488" s="23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N489" s="23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N490" s="23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N491" s="23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N492" s="23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N493" s="23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N494" s="23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N495" s="23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N496" s="23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N497" s="23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N498" s="23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N499" s="23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N500" s="23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N501" s="23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N502" s="23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N503" s="23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N504" s="23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N505" s="23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N506" s="23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N507" s="23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N508" s="23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N509" s="23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N510" s="23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N511" s="23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N512" s="23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N513" s="23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N514" s="23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N515" s="23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N516" s="23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N517" s="23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N518" s="23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N519" s="23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N520" s="23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N521" s="23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N522" s="23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N523" s="23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N524" s="23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N525" s="23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N526" s="23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N527" s="23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N528" s="23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N529" s="23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N530" s="23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N531" s="23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N532" s="23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N533" s="23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N534" s="23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N535" s="23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N536" s="23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N537" s="23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N538" s="23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N539" s="23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N540" s="23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N541" s="23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N542" s="23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N543" s="23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N544" s="23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N545" s="23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N546" s="23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N547" s="23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N548" s="23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N549" s="23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N550" s="23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N551" s="23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N552" s="23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N553" s="23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N554" s="23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N555" s="23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N556" s="23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N557" s="23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N558" s="23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N559" s="23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N560" s="23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N561" s="23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N562" s="23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N563" s="23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N564" s="23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N565" s="23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N566" s="23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N567" s="23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N568" s="23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N569" s="23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N570" s="23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N571" s="23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N572" s="23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N573" s="23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N574" s="23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N575" s="23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N576" s="23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N577" s="23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N578" s="23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N579" s="23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N580" s="23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N581" s="23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N582" s="23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N583" s="23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N584" s="23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N585" s="23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N586" s="23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N587" s="23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N588" s="23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N589" s="23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N590" s="23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N591" s="23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N592" s="23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N593" s="23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N594" s="23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N595" s="23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N596" s="23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N597" s="23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N598" s="23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N599" s="23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N600" s="23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N601" s="23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N602" s="23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N603" s="23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N604" s="23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N605" s="23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N606" s="23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N607" s="23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N608" s="23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N609" s="23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N610" s="23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N611" s="23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N612" s="23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N613" s="23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N614" s="23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N615" s="23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N616" s="23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N617" s="23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N618" s="23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N619" s="23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N620" s="23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N621" s="23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N622" s="23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N623" s="23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N624" s="23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N625" s="23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N626" s="23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N627" s="23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N628" s="23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N629" s="23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N630" s="23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N631" s="23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N632" s="23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N633" s="23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N634" s="23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N635" s="23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N636" s="23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N637" s="23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N638" s="23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N639" s="23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N640" s="23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N641" s="23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N642" s="23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N643" s="23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N644" s="23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N645" s="23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N646" s="23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N647" s="23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N648" s="23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N649" s="23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N650" s="23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N651" s="23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N652" s="23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N653" s="23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N654" s="23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N655" s="23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N656" s="23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N657" s="23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N658" s="23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N659" s="23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N660" s="23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N661" s="23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N662" s="23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N663" s="23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N664" s="23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N665" s="23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N666" s="23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N667" s="23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N668" s="23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N669" s="23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N670" s="23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N671" s="23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N672" s="23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N673" s="23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N674" s="23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N675" s="23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N676" s="23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N677" s="23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N678" s="23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N679" s="23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N680" s="23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N681" s="23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N682" s="23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N683" s="23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N684" s="23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N685" s="23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N686" s="23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N687" s="23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N688" s="23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N689" s="23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N690" s="23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N691" s="23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N692" s="23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N693" s="23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N694" s="23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N695" s="23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N696" s="23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N697" s="23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N698" s="23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N699" s="23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N700" s="23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N701" s="23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N702" s="23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N703" s="23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N704" s="23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N705" s="23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N706" s="23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N707" s="23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N708" s="23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N709" s="23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N710" s="23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N711" s="23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N712" s="23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N713" s="23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N714" s="23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N715" s="23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N716" s="23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N717" s="23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N718" s="23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N719" s="23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N720" s="23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N721" s="23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N722" s="23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N723" s="23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N724" s="23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N725" s="23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N726" s="23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N727" s="23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N728" s="23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N729" s="23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N730" s="23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N731" s="23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N732" s="23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N733" s="23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N734" s="23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N735" s="23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N736" s="23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N737" s="23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N738" s="23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N739" s="23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N740" s="23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N741" s="23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N742" s="23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N743" s="23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N744" s="23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N745" s="23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N746" s="23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N747" s="23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N748" s="23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N749" s="23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N750" s="23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N751" s="23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N752" s="23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N753" s="23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N754" s="23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N755" s="23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N756" s="23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N757" s="23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N758" s="23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N759" s="23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N760" s="23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N761" s="23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N762" s="23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N763" s="23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N764" s="23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N765" s="23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N766" s="23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N767" s="23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N768" s="23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N769" s="23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N770" s="23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N771" s="23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N772" s="23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N773" s="23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N774" s="23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N775" s="23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N776" s="23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N777" s="23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N778" s="23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N779" s="23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N780" s="23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N781" s="23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N782" s="23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N783" s="23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N784" s="23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N785" s="23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N786" s="23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N787" s="23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N788" s="23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N789" s="23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N790" s="23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N791" s="23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N792" s="23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N793" s="23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N794" s="23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N795" s="23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N796" s="23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N797" s="23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N798" s="23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N799" s="23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N800" s="23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N801" s="23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N802" s="23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N803" s="23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N804" s="23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N805" s="23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N806" s="23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N807" s="23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N808" s="23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N809" s="23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N810" s="23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N811" s="23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N812" s="23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N813" s="23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N814" s="23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N815" s="23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N816" s="23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N817" s="23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N818" s="23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N819" s="23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N820" s="23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N821" s="23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N822" s="23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N823" s="23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N824" s="23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N825" s="23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N826" s="23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N827" s="23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N828" s="23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N829" s="23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N830" s="23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N831" s="23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N832" s="23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N833" s="23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N834" s="23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N835" s="23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N836" s="23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N837" s="23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N838" s="23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N839" s="23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N840" s="23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N841" s="23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N842" s="23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N843" s="23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N844" s="23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N845" s="23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N846" s="23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N847" s="23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N848" s="23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N849" s="23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N850" s="23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N851" s="23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N852" s="23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N853" s="23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N854" s="23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N855" s="23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N856" s="23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N857" s="23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N858" s="23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N859" s="23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N860" s="23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N861" s="23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N862" s="23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N863" s="23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N864" s="23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N865" s="23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N866" s="23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N867" s="23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N868" s="23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N869" s="23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N870" s="23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N871" s="23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N872" s="23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N873" s="23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N874" s="23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N875" s="23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N876" s="23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N877" s="23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N878" s="23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N879" s="23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N880" s="23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N881" s="23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N882" s="23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N883" s="23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N884" s="23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N885" s="23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N886" s="23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N887" s="23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N888" s="23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N889" s="23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N890" s="23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N891" s="23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N892" s="23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N893" s="23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N894" s="23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N895" s="23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N896" s="23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N897" s="23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N898" s="23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N899" s="23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N900" s="23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N901" s="23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N902" s="23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N903" s="23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N904" s="23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N905" s="23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N906" s="23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N907" s="23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N908" s="23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N909" s="23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N910" s="23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N911" s="23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N912" s="23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N913" s="23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N914" s="23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N915" s="23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N916" s="23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N917" s="23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N918" s="23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N919" s="23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N920" s="23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N921" s="23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N922" s="23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N923" s="23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N924" s="23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N925" s="23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N926" s="23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N927" s="23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N928" s="23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N929" s="23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N930" s="23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N931" s="23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N932" s="23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N933" s="23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N934" s="23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N935" s="23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N936" s="23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N937" s="23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N938" s="23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N939" s="23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N940" s="23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N941" s="23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N942" s="23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N943" s="23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N944" s="23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N945" s="23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N946" s="23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N947" s="23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N948" s="23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N949" s="23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N950" s="23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N951" s="23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N952" s="23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N953" s="23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N954" s="23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N955" s="23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N956" s="23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N957" s="23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N958" s="23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N959" s="23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N960" s="23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N961" s="23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N962" s="23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N963" s="23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N964" s="23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N965" s="23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N966" s="23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N967" s="23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N968" s="23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N969" s="23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N970" s="23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N971" s="23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N972" s="23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N973" s="23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N974" s="23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N975" s="23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N976" s="23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N977" s="23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N978" s="23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N979" s="23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N980" s="23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N981" s="23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N982" s="23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N983" s="23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N984" s="23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N985" s="23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N986" s="23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N987" s="23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N988" s="23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N989" s="23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N990" s="23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N991" s="23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N992" s="23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N993" s="23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N994" s="23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N995" s="23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N996" s="23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N997" s="23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N998" s="23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N999" s="23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N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  <col customWidth="1" min="2" max="13" width="7.63"/>
  </cols>
  <sheetData>
    <row r="1">
      <c r="A1" s="24" t="s">
        <v>43</v>
      </c>
      <c r="B1" s="25" t="s">
        <v>20</v>
      </c>
      <c r="C1" s="25" t="s">
        <v>21</v>
      </c>
      <c r="D1" s="25" t="s">
        <v>22</v>
      </c>
      <c r="E1" s="25" t="s">
        <v>23</v>
      </c>
      <c r="F1" s="25" t="s">
        <v>24</v>
      </c>
      <c r="G1" s="25" t="s">
        <v>25</v>
      </c>
      <c r="H1" s="25" t="s">
        <v>26</v>
      </c>
      <c r="I1" s="25" t="s">
        <v>27</v>
      </c>
      <c r="J1" s="25" t="s">
        <v>28</v>
      </c>
      <c r="K1" s="25" t="s">
        <v>29</v>
      </c>
      <c r="L1" s="25" t="s">
        <v>30</v>
      </c>
      <c r="M1" s="25" t="s">
        <v>31</v>
      </c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 t="s">
        <v>32</v>
      </c>
      <c r="B2" s="28">
        <f>'Quarterly Profit &amp; Loss'!B2/'Quarterly Profit &amp; Loss'!B$2</f>
        <v>1</v>
      </c>
      <c r="C2" s="28">
        <f>'Quarterly Profit &amp; Loss'!C2/'Quarterly Profit &amp; Loss'!C$2</f>
        <v>1</v>
      </c>
      <c r="D2" s="28">
        <f>'Quarterly Profit &amp; Loss'!D2/'Quarterly Profit &amp; Loss'!D$2</f>
        <v>1</v>
      </c>
      <c r="E2" s="28">
        <f>'Quarterly Profit &amp; Loss'!E2/'Quarterly Profit &amp; Loss'!E$2</f>
        <v>1</v>
      </c>
      <c r="F2" s="28">
        <f>'Quarterly Profit &amp; Loss'!F2/'Quarterly Profit &amp; Loss'!F$2</f>
        <v>1</v>
      </c>
      <c r="G2" s="28">
        <f>'Quarterly Profit &amp; Loss'!G2/'Quarterly Profit &amp; Loss'!G$2</f>
        <v>1</v>
      </c>
      <c r="H2" s="28">
        <f>'Quarterly Profit &amp; Loss'!H2/'Quarterly Profit &amp; Loss'!H$2</f>
        <v>1</v>
      </c>
      <c r="I2" s="28">
        <f>'Quarterly Profit &amp; Loss'!I2/'Quarterly Profit &amp; Loss'!I$2</f>
        <v>1</v>
      </c>
      <c r="J2" s="28">
        <f>'Quarterly Profit &amp; Loss'!J2/'Quarterly Profit &amp; Loss'!J$2</f>
        <v>1</v>
      </c>
      <c r="K2" s="28">
        <f>'Quarterly Profit &amp; Loss'!K2/'Quarterly Profit &amp; Loss'!K$2</f>
        <v>1</v>
      </c>
      <c r="L2" s="28">
        <f>'Quarterly Profit &amp; Loss'!L2/'Quarterly Profit &amp; Loss'!L$2</f>
        <v>1</v>
      </c>
      <c r="M2" s="28">
        <f>'Quarterly Profit &amp; Loss'!M2/'Quarterly Profit &amp; Loss'!M$2</f>
        <v>1</v>
      </c>
    </row>
    <row r="3">
      <c r="A3" s="27" t="s">
        <v>44</v>
      </c>
      <c r="B3" s="28">
        <f>'Quarterly Profit &amp; Loss'!B3/'Quarterly Profit &amp; Loss'!B$2</f>
        <v>0.392161858</v>
      </c>
      <c r="C3" s="28">
        <f>'Quarterly Profit &amp; Loss'!C3/'Quarterly Profit &amp; Loss'!C$2</f>
        <v>0.3918345325</v>
      </c>
      <c r="D3" s="28">
        <f>'Quarterly Profit &amp; Loss'!D3/'Quarterly Profit &amp; Loss'!D$2</f>
        <v>0.391508469</v>
      </c>
      <c r="E3" s="28">
        <f>'Quarterly Profit &amp; Loss'!E3/'Quarterly Profit &amp; Loss'!E$2</f>
        <v>0.391183689</v>
      </c>
      <c r="F3" s="28">
        <f>'Quarterly Profit &amp; Loss'!F3/'Quarterly Profit &amp; Loss'!F$2</f>
        <v>0.3908602136</v>
      </c>
      <c r="G3" s="28">
        <f>'Quarterly Profit &amp; Loss'!G3/'Quarterly Profit &amp; Loss'!G$2</f>
        <v>0.3905380634</v>
      </c>
      <c r="H3" s="28">
        <f>'Quarterly Profit &amp; Loss'!H3/'Quarterly Profit &amp; Loss'!H$2</f>
        <v>0.3902172589</v>
      </c>
      <c r="I3" s="28">
        <f>'Quarterly Profit &amp; Loss'!I3/'Quarterly Profit &amp; Loss'!I$2</f>
        <v>0.3898978197</v>
      </c>
      <c r="J3" s="28">
        <f>'Quarterly Profit &amp; Loss'!J3/'Quarterly Profit &amp; Loss'!J$2</f>
        <v>0.3895797655</v>
      </c>
      <c r="K3" s="28">
        <f>'Quarterly Profit &amp; Loss'!K3/'Quarterly Profit &amp; Loss'!K$2</f>
        <v>0.3892631153</v>
      </c>
      <c r="L3" s="28">
        <f>'Quarterly Profit &amp; Loss'!L3/'Quarterly Profit &amp; Loss'!L$2</f>
        <v>0.3889478877</v>
      </c>
      <c r="M3" s="28">
        <f>'Quarterly Profit &amp; Loss'!M3/'Quarterly Profit &amp; Loss'!M$2</f>
        <v>0.388634101</v>
      </c>
    </row>
    <row r="4">
      <c r="A4" s="29" t="s">
        <v>45</v>
      </c>
      <c r="B4" s="28">
        <f>'Quarterly Profit &amp; Loss'!B4/'Quarterly Profit &amp; Loss'!B$2</f>
        <v>0.607838142</v>
      </c>
      <c r="C4" s="28">
        <f>'Quarterly Profit &amp; Loss'!C4/'Quarterly Profit &amp; Loss'!C$2</f>
        <v>0.6081654675</v>
      </c>
      <c r="D4" s="28">
        <f>'Quarterly Profit &amp; Loss'!D4/'Quarterly Profit &amp; Loss'!D$2</f>
        <v>0.608491531</v>
      </c>
      <c r="E4" s="28">
        <f>'Quarterly Profit &amp; Loss'!E4/'Quarterly Profit &amp; Loss'!E$2</f>
        <v>0.608816311</v>
      </c>
      <c r="F4" s="28">
        <f>'Quarterly Profit &amp; Loss'!F4/'Quarterly Profit &amp; Loss'!F$2</f>
        <v>0.6091397864</v>
      </c>
      <c r="G4" s="28">
        <f>'Quarterly Profit &amp; Loss'!G4/'Quarterly Profit &amp; Loss'!G$2</f>
        <v>0.6094619366</v>
      </c>
      <c r="H4" s="28">
        <f>'Quarterly Profit &amp; Loss'!H4/'Quarterly Profit &amp; Loss'!H$2</f>
        <v>0.6097827411</v>
      </c>
      <c r="I4" s="28">
        <f>'Quarterly Profit &amp; Loss'!I4/'Quarterly Profit &amp; Loss'!I$2</f>
        <v>0.6101021803</v>
      </c>
      <c r="J4" s="28">
        <f>'Quarterly Profit &amp; Loss'!J4/'Quarterly Profit &amp; Loss'!J$2</f>
        <v>0.6104202345</v>
      </c>
      <c r="K4" s="28">
        <f>'Quarterly Profit &amp; Loss'!K4/'Quarterly Profit &amp; Loss'!K$2</f>
        <v>0.6107368847</v>
      </c>
      <c r="L4" s="28">
        <f>'Quarterly Profit &amp; Loss'!L4/'Quarterly Profit &amp; Loss'!L$2</f>
        <v>0.6110521123</v>
      </c>
      <c r="M4" s="28">
        <f>'Quarterly Profit &amp; Loss'!M4/'Quarterly Profit &amp; Loss'!M$2</f>
        <v>0.611365899</v>
      </c>
    </row>
    <row r="5">
      <c r="A5" s="27" t="s">
        <v>46</v>
      </c>
      <c r="B5" s="28">
        <f>'Quarterly Profit &amp; Loss'!B5/'Quarterly Profit &amp; Loss'!B$2</f>
        <v>0.000324535144</v>
      </c>
      <c r="C5" s="28">
        <f>'Quarterly Profit &amp; Loss'!C5/'Quarterly Profit &amp; Loss'!C$2</f>
        <v>0.0003113759769</v>
      </c>
      <c r="D5" s="28">
        <f>'Quarterly Profit &amp; Loss'!D5/'Quarterly Profit &amp; Loss'!D$2</f>
        <v>0.0002987382409</v>
      </c>
      <c r="E5" s="28">
        <f>'Quarterly Profit &amp; Loss'!E5/'Quarterly Profit &amp; Loss'!E$2</f>
        <v>0.0002866018249</v>
      </c>
      <c r="F5" s="28">
        <f>'Quarterly Profit &amp; Loss'!F5/'Quarterly Profit &amp; Loss'!F$2</f>
        <v>0.0002749473695</v>
      </c>
      <c r="G5" s="28">
        <f>'Quarterly Profit &amp; Loss'!G5/'Quarterly Profit &amp; Loss'!G$2</f>
        <v>0.00026375624</v>
      </c>
      <c r="H5" s="28">
        <f>'Quarterly Profit &amp; Loss'!H5/'Quarterly Profit &amp; Loss'!H$2</f>
        <v>0.0002530105007</v>
      </c>
      <c r="I5" s="28">
        <f>'Quarterly Profit &amp; Loss'!I5/'Quarterly Profit &amp; Loss'!I$2</f>
        <v>0.0002426928887</v>
      </c>
      <c r="J5" s="28">
        <f>'Quarterly Profit &amp; Loss'!J5/'Quarterly Profit &amp; Loss'!J$2</f>
        <v>0.0002327867903</v>
      </c>
      <c r="K5" s="28">
        <f>'Quarterly Profit &amp; Loss'!K5/'Quarterly Profit &amp; Loss'!K$2</f>
        <v>0.000223276217</v>
      </c>
      <c r="L5" s="28">
        <f>'Quarterly Profit &amp; Loss'!L5/'Quarterly Profit &amp; Loss'!L$2</f>
        <v>0.0002141457828</v>
      </c>
      <c r="M5" s="28">
        <f>'Quarterly Profit &amp; Loss'!M5/'Quarterly Profit &amp; Loss'!M$2</f>
        <v>0.0002053806825</v>
      </c>
    </row>
    <row r="6">
      <c r="A6" s="29" t="s">
        <v>47</v>
      </c>
      <c r="B6" s="28">
        <f>'Quarterly Profit &amp; Loss'!B6/'Quarterly Profit &amp; Loss'!B$2</f>
        <v>0.6075136069</v>
      </c>
      <c r="C6" s="28">
        <f>'Quarterly Profit &amp; Loss'!C6/'Quarterly Profit &amp; Loss'!C$2</f>
        <v>0.6078540916</v>
      </c>
      <c r="D6" s="28">
        <f>'Quarterly Profit &amp; Loss'!D6/'Quarterly Profit &amp; Loss'!D$2</f>
        <v>0.6081927928</v>
      </c>
      <c r="E6" s="28">
        <f>'Quarterly Profit &amp; Loss'!E6/'Quarterly Profit &amp; Loss'!E$2</f>
        <v>0.6085297092</v>
      </c>
      <c r="F6" s="28">
        <f>'Quarterly Profit &amp; Loss'!F6/'Quarterly Profit &amp; Loss'!F$2</f>
        <v>0.6088648391</v>
      </c>
      <c r="G6" s="28">
        <f>'Quarterly Profit &amp; Loss'!G6/'Quarterly Profit &amp; Loss'!G$2</f>
        <v>0.6091981803</v>
      </c>
      <c r="H6" s="28">
        <f>'Quarterly Profit &amp; Loss'!H6/'Quarterly Profit &amp; Loss'!H$2</f>
        <v>0.6095297306</v>
      </c>
      <c r="I6" s="28">
        <f>'Quarterly Profit &amp; Loss'!I6/'Quarterly Profit &amp; Loss'!I$2</f>
        <v>0.6098594874</v>
      </c>
      <c r="J6" s="28">
        <f>'Quarterly Profit &amp; Loss'!J6/'Quarterly Profit &amp; Loss'!J$2</f>
        <v>0.6101874477</v>
      </c>
      <c r="K6" s="28">
        <f>'Quarterly Profit &amp; Loss'!K6/'Quarterly Profit &amp; Loss'!K$2</f>
        <v>0.6105136085</v>
      </c>
      <c r="L6" s="28">
        <f>'Quarterly Profit &amp; Loss'!L6/'Quarterly Profit &amp; Loss'!L$2</f>
        <v>0.6108379665</v>
      </c>
      <c r="M6" s="28">
        <f>'Quarterly Profit &amp; Loss'!M6/'Quarterly Profit &amp; Loss'!M$2</f>
        <v>0.6111605184</v>
      </c>
    </row>
    <row r="7">
      <c r="A7" s="27" t="s">
        <v>37</v>
      </c>
      <c r="B7" s="28">
        <f>'Quarterly Profit &amp; Loss'!B7/'Quarterly Profit &amp; Loss'!B$2</f>
        <v>0.0003424827196</v>
      </c>
      <c r="C7" s="28">
        <f>'Quarterly Profit &amp; Loss'!C7/'Quarterly Profit &amp; Loss'!C$2</f>
        <v>0.0005520845617</v>
      </c>
      <c r="D7" s="28">
        <f>'Quarterly Profit &amp; Loss'!D7/'Quarterly Profit &amp; Loss'!D$2</f>
        <v>0.000529677249</v>
      </c>
      <c r="E7" s="28">
        <f>'Quarterly Profit &amp; Loss'!E7/'Quarterly Profit &amp; Loss'!E$2</f>
        <v>0.0005525139104</v>
      </c>
      <c r="F7" s="28">
        <f>'Quarterly Profit &amp; Loss'!F7/'Quarterly Profit &amp; Loss'!F$2</f>
        <v>0.0006151492158</v>
      </c>
      <c r="G7" s="28">
        <f>'Quarterly Profit &amp; Loss'!G7/'Quarterly Profit &amp; Loss'!G$2</f>
        <v>0.0006309303951</v>
      </c>
      <c r="H7" s="28">
        <f>'Quarterly Profit &amp; Loss'!H7/'Quarterly Profit &amp; Loss'!H$2</f>
        <v>0.0004877562142</v>
      </c>
      <c r="I7" s="28">
        <f>'Quarterly Profit &amp; Loss'!I7/'Quarterly Profit &amp; Loss'!I$2</f>
        <v>0.0005669382358</v>
      </c>
      <c r="J7" s="28">
        <f>'Quarterly Profit &amp; Loss'!J7/'Quarterly Profit &amp; Loss'!J$2</f>
        <v>0.0004487687399</v>
      </c>
      <c r="K7" s="28">
        <f>'Quarterly Profit &amp; Loss'!K7/'Quarterly Profit &amp; Loss'!K$2</f>
        <v>0.0004649888637</v>
      </c>
      <c r="L7" s="28">
        <f>'Quarterly Profit &amp; Loss'!L7/'Quarterly Profit &amp; Loss'!L$2</f>
        <v>0.0003796907579</v>
      </c>
      <c r="M7" s="28">
        <f>'Quarterly Profit &amp; Loss'!M7/'Quarterly Profit &amp; Loss'!M$2</f>
        <v>0.0003323646614</v>
      </c>
    </row>
    <row r="8">
      <c r="A8" s="29" t="s">
        <v>48</v>
      </c>
      <c r="B8" s="28">
        <f>'Quarterly Profit &amp; Loss'!B8/'Quarterly Profit &amp; Loss'!B$2</f>
        <v>0.6071711242</v>
      </c>
      <c r="C8" s="28">
        <f>'Quarterly Profit &amp; Loss'!C8/'Quarterly Profit &amp; Loss'!C$2</f>
        <v>0.607302007</v>
      </c>
      <c r="D8" s="28">
        <f>'Quarterly Profit &amp; Loss'!D8/'Quarterly Profit &amp; Loss'!D$2</f>
        <v>0.6076631155</v>
      </c>
      <c r="E8" s="28">
        <f>'Quarterly Profit &amp; Loss'!E8/'Quarterly Profit &amp; Loss'!E$2</f>
        <v>0.6079771953</v>
      </c>
      <c r="F8" s="28">
        <f>'Quarterly Profit &amp; Loss'!F8/'Quarterly Profit &amp; Loss'!F$2</f>
        <v>0.6082496899</v>
      </c>
      <c r="G8" s="28">
        <f>'Quarterly Profit &amp; Loss'!G8/'Quarterly Profit &amp; Loss'!G$2</f>
        <v>0.6085672499</v>
      </c>
      <c r="H8" s="28">
        <f>'Quarterly Profit &amp; Loss'!H8/'Quarterly Profit &amp; Loss'!H$2</f>
        <v>0.6090419744</v>
      </c>
      <c r="I8" s="28">
        <f>'Quarterly Profit &amp; Loss'!I8/'Quarterly Profit &amp; Loss'!I$2</f>
        <v>0.6092925491</v>
      </c>
      <c r="J8" s="28">
        <f>'Quarterly Profit &amp; Loss'!J8/'Quarterly Profit &amp; Loss'!J$2</f>
        <v>0.6097386789</v>
      </c>
      <c r="K8" s="28">
        <f>'Quarterly Profit &amp; Loss'!K8/'Quarterly Profit &amp; Loss'!K$2</f>
        <v>0.6100486196</v>
      </c>
      <c r="L8" s="28">
        <f>'Quarterly Profit &amp; Loss'!L8/'Quarterly Profit &amp; Loss'!L$2</f>
        <v>0.6104582757</v>
      </c>
      <c r="M8" s="28">
        <f>'Quarterly Profit &amp; Loss'!M8/'Quarterly Profit &amp; Loss'!M$2</f>
        <v>0.6108281537</v>
      </c>
    </row>
    <row r="9">
      <c r="A9" s="27" t="s">
        <v>49</v>
      </c>
      <c r="B9" s="28">
        <f>'Quarterly Profit &amp; Loss'!B9/'Quarterly Profit &amp; Loss'!B$2</f>
        <v>0.000009388736471</v>
      </c>
      <c r="C9" s="28">
        <f>'Quarterly Profit &amp; Loss'!C9/'Quarterly Profit &amp; Loss'!C$2</f>
        <v>0.00001351206662</v>
      </c>
      <c r="D9" s="28">
        <f>'Quarterly Profit &amp; Loss'!D9/'Quarterly Profit &amp; Loss'!D$2</f>
        <v>0.00001296365588</v>
      </c>
      <c r="E9" s="28">
        <f>'Quarterly Profit &amp; Loss'!E9/'Quarterly Profit &amp; Loss'!E$2</f>
        <v>0.00001513867093</v>
      </c>
      <c r="F9" s="28">
        <f>'Quarterly Profit &amp; Loss'!F9/'Quarterly Profit &amp; Loss'!F$2</f>
        <v>0.00001970668719</v>
      </c>
      <c r="G9" s="28">
        <f>'Quarterly Profit &amp; Loss'!G9/'Quarterly Profit &amp; Loss'!G$2</f>
        <v>0.00001890456972</v>
      </c>
      <c r="H9" s="28">
        <f>'Quarterly Profit &amp; Loss'!H9/'Quarterly Profit &amp; Loss'!H$2</f>
        <v>0.000007155060942</v>
      </c>
      <c r="I9" s="28">
        <f>'Quarterly Profit &amp; Loss'!I9/'Quarterly Profit &amp; Loss'!I$2</f>
        <v>0.00001747270296</v>
      </c>
      <c r="J9" s="28">
        <f>'Quarterly Profit &amp; Loss'!J9/'Quarterly Profit &amp; Loss'!J$2</f>
        <v>0.00001675951224</v>
      </c>
      <c r="K9" s="28">
        <f>'Quarterly Profit &amp; Loss'!K9/'Quarterly Profit &amp; Loss'!K$2</f>
        <v>0.0000160747974</v>
      </c>
      <c r="L9" s="28">
        <f>'Quarterly Profit &amp; Loss'!L9/'Quarterly Profit &amp; Loss'!L$2</f>
        <v>0.000009361472325</v>
      </c>
      <c r="M9" s="28">
        <f>'Quarterly Profit &amp; Loss'!M9/'Quarterly Profit &amp; Loss'!M$2</f>
        <v>0.000008978302303</v>
      </c>
    </row>
    <row r="10">
      <c r="A10" s="29" t="s">
        <v>50</v>
      </c>
      <c r="B10" s="28">
        <f>'Quarterly Profit &amp; Loss'!B10/'Quarterly Profit &amp; Loss'!B$2</f>
        <v>0.6071617354</v>
      </c>
      <c r="C10" s="28">
        <f>'Quarterly Profit &amp; Loss'!C10/'Quarterly Profit &amp; Loss'!C$2</f>
        <v>0.6072884949</v>
      </c>
      <c r="D10" s="28">
        <f>'Quarterly Profit &amp; Loss'!D10/'Quarterly Profit &amp; Loss'!D$2</f>
        <v>0.6076501519</v>
      </c>
      <c r="E10" s="28">
        <f>'Quarterly Profit &amp; Loss'!E10/'Quarterly Profit &amp; Loss'!E$2</f>
        <v>0.6079620566</v>
      </c>
      <c r="F10" s="28">
        <f>'Quarterly Profit &amp; Loss'!F10/'Quarterly Profit &amp; Loss'!F$2</f>
        <v>0.6082299832</v>
      </c>
      <c r="G10" s="28">
        <f>'Quarterly Profit &amp; Loss'!G10/'Quarterly Profit &amp; Loss'!G$2</f>
        <v>0.6085483454</v>
      </c>
      <c r="H10" s="28">
        <f>'Quarterly Profit &amp; Loss'!H10/'Quarterly Profit &amp; Loss'!H$2</f>
        <v>0.6090348194</v>
      </c>
      <c r="I10" s="28">
        <f>'Quarterly Profit &amp; Loss'!I10/'Quarterly Profit &amp; Loss'!I$2</f>
        <v>0.6092750764</v>
      </c>
      <c r="J10" s="28">
        <f>'Quarterly Profit &amp; Loss'!J10/'Quarterly Profit &amp; Loss'!J$2</f>
        <v>0.6097219194</v>
      </c>
      <c r="K10" s="28">
        <f>'Quarterly Profit &amp; Loss'!K10/'Quarterly Profit &amp; Loss'!K$2</f>
        <v>0.6100325448</v>
      </c>
      <c r="L10" s="28">
        <f>'Quarterly Profit &amp; Loss'!L10/'Quarterly Profit &amp; Loss'!L$2</f>
        <v>0.6104489143</v>
      </c>
      <c r="M10" s="28">
        <f>'Quarterly Profit &amp; Loss'!M10/'Quarterly Profit &amp; Loss'!M$2</f>
        <v>0.6108191754</v>
      </c>
    </row>
    <row r="11">
      <c r="A11" s="27" t="s">
        <v>51</v>
      </c>
      <c r="B11" s="28">
        <f>'Quarterly Profit &amp; Loss'!B11/'Quarterly Profit &amp; Loss'!B$2</f>
        <v>0.1619300348</v>
      </c>
      <c r="C11" s="28">
        <f>'Quarterly Profit &amp; Loss'!C11/'Quarterly Profit &amp; Loss'!C$2</f>
        <v>0.1619638416</v>
      </c>
      <c r="D11" s="28">
        <f>'Quarterly Profit &amp; Loss'!D11/'Quarterly Profit &amp; Loss'!D$2</f>
        <v>0.1620602955</v>
      </c>
      <c r="E11" s="28">
        <f>'Quarterly Profit &amp; Loss'!E11/'Quarterly Profit &amp; Loss'!E$2</f>
        <v>0.1621434805</v>
      </c>
      <c r="F11" s="28">
        <f>'Quarterly Profit &amp; Loss'!F11/'Quarterly Profit &amp; Loss'!F$2</f>
        <v>0.1622149365</v>
      </c>
      <c r="G11" s="28">
        <f>'Quarterly Profit &amp; Loss'!G11/'Quarterly Profit &amp; Loss'!G$2</f>
        <v>0.1622998437</v>
      </c>
      <c r="H11" s="28">
        <f>'Quarterly Profit &amp; Loss'!H11/'Quarterly Profit &amp; Loss'!H$2</f>
        <v>0.1624295863</v>
      </c>
      <c r="I11" s="28">
        <f>'Quarterly Profit &amp; Loss'!I11/'Quarterly Profit &amp; Loss'!I$2</f>
        <v>0.1624936629</v>
      </c>
      <c r="J11" s="28">
        <f>'Quarterly Profit &amp; Loss'!J11/'Quarterly Profit &amp; Loss'!J$2</f>
        <v>0.1626128359</v>
      </c>
      <c r="K11" s="28">
        <f>'Quarterly Profit &amp; Loss'!K11/'Quarterly Profit &amp; Loss'!K$2</f>
        <v>0.1626956797</v>
      </c>
      <c r="L11" s="28">
        <f>'Quarterly Profit &amp; Loss'!L11/'Quarterly Profit &amp; Loss'!L$2</f>
        <v>0.1628067254</v>
      </c>
      <c r="M11" s="28">
        <f>'Quarterly Profit &amp; Loss'!M11/'Quarterly Profit &amp; Loss'!M$2</f>
        <v>0.1629054741</v>
      </c>
    </row>
    <row r="12">
      <c r="A12" s="29" t="s">
        <v>52</v>
      </c>
      <c r="B12" s="28">
        <f>'Quarterly Profit &amp; Loss'!B12/'Quarterly Profit &amp; Loss'!B$2</f>
        <v>0.4452317006</v>
      </c>
      <c r="C12" s="28">
        <f>'Quarterly Profit &amp; Loss'!C12/'Quarterly Profit &amp; Loss'!C$2</f>
        <v>0.4453246533</v>
      </c>
      <c r="D12" s="28">
        <f>'Quarterly Profit &amp; Loss'!D12/'Quarterly Profit &amp; Loss'!D$2</f>
        <v>0.4455898564</v>
      </c>
      <c r="E12" s="28">
        <f>'Quarterly Profit &amp; Loss'!E12/'Quarterly Profit &amp; Loss'!E$2</f>
        <v>0.4458185761</v>
      </c>
      <c r="F12" s="28">
        <f>'Quarterly Profit &amp; Loss'!F12/'Quarterly Profit &amp; Loss'!F$2</f>
        <v>0.4460150467</v>
      </c>
      <c r="G12" s="28">
        <f>'Quarterly Profit &amp; Loss'!G12/'Quarterly Profit &amp; Loss'!G$2</f>
        <v>0.4462485017</v>
      </c>
      <c r="H12" s="28">
        <f>'Quarterly Profit &amp; Loss'!H12/'Quarterly Profit &amp; Loss'!H$2</f>
        <v>0.446605233</v>
      </c>
      <c r="I12" s="28">
        <f>'Quarterly Profit &amp; Loss'!I12/'Quarterly Profit &amp; Loss'!I$2</f>
        <v>0.4467814135</v>
      </c>
      <c r="J12" s="28">
        <f>'Quarterly Profit &amp; Loss'!J12/'Quarterly Profit &amp; Loss'!J$2</f>
        <v>0.4471090835</v>
      </c>
      <c r="K12" s="28">
        <f>'Quarterly Profit &amp; Loss'!K12/'Quarterly Profit &amp; Loss'!K$2</f>
        <v>0.4473368651</v>
      </c>
      <c r="L12" s="28">
        <f>'Quarterly Profit &amp; Loss'!L12/'Quarterly Profit &amp; Loss'!L$2</f>
        <v>0.4476421888</v>
      </c>
      <c r="M12" s="28">
        <f>'Quarterly Profit &amp; Loss'!M12/'Quarterly Profit &amp; Loss'!M$2</f>
        <v>0.4479137013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  <col customWidth="1" min="2" max="2" width="5.88"/>
    <col customWidth="1" min="3" max="3" width="6.63"/>
    <col customWidth="1" min="4" max="4" width="5.88"/>
    <col customWidth="1" min="5" max="6" width="6.63"/>
    <col customWidth="1" min="7" max="7" width="5.88"/>
    <col customWidth="1" min="8" max="8" width="7.25"/>
    <col customWidth="1" min="9" max="9" width="7.63"/>
    <col customWidth="1" min="10" max="10" width="7.25"/>
    <col customWidth="1" min="11" max="11" width="5.88"/>
    <col customWidth="1" min="12" max="12" width="7.25"/>
    <col customWidth="1" min="13" max="13" width="6.25"/>
  </cols>
  <sheetData>
    <row r="1">
      <c r="A1" s="24" t="s">
        <v>53</v>
      </c>
      <c r="B1" s="30" t="s">
        <v>20</v>
      </c>
      <c r="C1" s="30" t="s">
        <v>21</v>
      </c>
      <c r="D1" s="30" t="s">
        <v>22</v>
      </c>
      <c r="E1" s="30" t="s">
        <v>23</v>
      </c>
      <c r="F1" s="30" t="s">
        <v>24</v>
      </c>
      <c r="G1" s="30" t="s">
        <v>25</v>
      </c>
      <c r="H1" s="30" t="s">
        <v>26</v>
      </c>
      <c r="I1" s="30" t="s">
        <v>27</v>
      </c>
      <c r="J1" s="31" t="s">
        <v>28</v>
      </c>
      <c r="K1" s="31" t="s">
        <v>29</v>
      </c>
      <c r="L1" s="31" t="s">
        <v>30</v>
      </c>
      <c r="M1" s="31" t="s">
        <v>31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7" t="s">
        <v>32</v>
      </c>
      <c r="C2" s="28">
        <f>('Quarterly Profit &amp; Loss'!C2-'Quarterly Profit &amp; Loss'!B2)/'Quarterly Profit &amp; Loss'!B2</f>
        <v>0.0422613435</v>
      </c>
      <c r="D2" s="28">
        <f>('Quarterly Profit &amp; Loss'!D2-'Quarterly Profit &amp; Loss'!C2)/'Quarterly Profit &amp; Loss'!C2</f>
        <v>0.04230371006</v>
      </c>
      <c r="E2" s="28">
        <f>('Quarterly Profit &amp; Loss'!E2-'Quarterly Profit &amp; Loss'!D2)/'Quarterly Profit &amp; Loss'!D2</f>
        <v>0.04234591328</v>
      </c>
      <c r="F2" s="28">
        <f>('Quarterly Profit &amp; Loss'!F2-'Quarterly Profit &amp; Loss'!E2)/'Quarterly Profit &amp; Loss'!E2</f>
        <v>0.04238795038</v>
      </c>
      <c r="G2" s="28">
        <f>('Quarterly Profit &amp; Loss'!G2-'Quarterly Profit &amp; Loss'!F2)/'Quarterly Profit &amp; Loss'!F2</f>
        <v>0.04242981862</v>
      </c>
      <c r="H2" s="28">
        <f>('Quarterly Profit &amp; Loss'!H2-'Quarterly Profit &amp; Loss'!G2)/'Quarterly Profit &amp; Loss'!G2</f>
        <v>0.04247151532</v>
      </c>
      <c r="I2" s="28">
        <f>('Quarterly Profit &amp; Loss'!I2-'Quarterly Profit &amp; Loss'!H2)/'Quarterly Profit &amp; Loss'!H2</f>
        <v>0.04251303787</v>
      </c>
      <c r="J2" s="28">
        <f>('Quarterly Profit &amp; Loss'!J2-'Quarterly Profit &amp; Loss'!I2)/'Quarterly Profit &amp; Loss'!I2</f>
        <v>0.04255438368</v>
      </c>
      <c r="K2" s="28">
        <f>('Quarterly Profit &amp; Loss'!K2-'Quarterly Profit &amp; Loss'!J2)/'Quarterly Profit &amp; Loss'!J2</f>
        <v>0.04259555023</v>
      </c>
      <c r="L2" s="28">
        <f>('Quarterly Profit &amp; Loss'!L2-'Quarterly Profit &amp; Loss'!K2)/'Quarterly Profit &amp; Loss'!K2</f>
        <v>0.04263653507</v>
      </c>
      <c r="M2" s="28">
        <f>('Quarterly Profit &amp; Loss'!M2-'Quarterly Profit &amp; Loss'!L2)/'Quarterly Profit &amp; Loss'!L2</f>
        <v>0.04267733578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7" t="s">
        <v>44</v>
      </c>
      <c r="C3" s="28">
        <f>('Quarterly Profit &amp; Loss'!C3-'Quarterly Profit &amp; Loss'!B3)/'Quarterly Profit &amp; Loss'!B3</f>
        <v>0.04139139986</v>
      </c>
      <c r="D3" s="28">
        <f>('Quarterly Profit &amp; Loss'!D3-'Quarterly Profit &amp; Loss'!C3)/'Quarterly Profit &amp; Loss'!C3</f>
        <v>0.04143636133</v>
      </c>
      <c r="E3" s="28">
        <f>('Quarterly Profit &amp; Loss'!E3-'Quarterly Profit &amp; Loss'!D3)/'Quarterly Profit &amp; Loss'!D3</f>
        <v>0.0414812242</v>
      </c>
      <c r="F3" s="28">
        <f>('Quarterly Profit &amp; Loss'!F3-'Quarterly Profit &amp; Loss'!E3)/'Quarterly Profit &amp; Loss'!E3</f>
        <v>0.04152598482</v>
      </c>
      <c r="G3" s="28">
        <f>('Quarterly Profit &amp; Loss'!G3-'Quarterly Profit &amp; Loss'!F3)/'Quarterly Profit &amp; Loss'!F3</f>
        <v>0.04157063958</v>
      </c>
      <c r="H3" s="28">
        <f>('Quarterly Profit &amp; Loss'!H3-'Quarterly Profit &amp; Loss'!G3)/'Quarterly Profit &amp; Loss'!G3</f>
        <v>0.04161518491</v>
      </c>
      <c r="I3" s="28">
        <f>('Quarterly Profit &amp; Loss'!I3-'Quarterly Profit &amp; Loss'!H3)/'Quarterly Profit &amp; Loss'!H3</f>
        <v>0.04165961727</v>
      </c>
      <c r="J3" s="28">
        <f>('Quarterly Profit &amp; Loss'!J3-'Quarterly Profit &amp; Loss'!I3)/'Quarterly Profit &amp; Loss'!I3</f>
        <v>0.04170393317</v>
      </c>
      <c r="K3" s="28">
        <f>('Quarterly Profit &amp; Loss'!K3-'Quarterly Profit &amp; Loss'!J3)/'Quarterly Profit &amp; Loss'!J3</f>
        <v>0.04174812913</v>
      </c>
      <c r="L3" s="28">
        <f>('Quarterly Profit &amp; Loss'!L3-'Quarterly Profit &amp; Loss'!K3)/'Quarterly Profit &amp; Loss'!K3</f>
        <v>0.04179220175</v>
      </c>
      <c r="M3" s="28">
        <f>('Quarterly Profit &amp; Loss'!M3-'Quarterly Profit &amp; Loss'!L3)/'Quarterly Profit &amp; Loss'!L3</f>
        <v>0.04183614765</v>
      </c>
    </row>
    <row r="4">
      <c r="A4" s="29" t="s">
        <v>45</v>
      </c>
      <c r="C4" s="28">
        <f>('Quarterly Profit &amp; Loss'!C4-'Quarterly Profit &amp; Loss'!B4)/'Quarterly Profit &amp; Loss'!B4</f>
        <v>0.04282260922</v>
      </c>
      <c r="D4" s="28">
        <f>('Quarterly Profit &amp; Loss'!D4-'Quarterly Profit &amp; Loss'!C4)/'Quarterly Profit &amp; Loss'!C4</f>
        <v>0.04286253361</v>
      </c>
      <c r="E4" s="28">
        <f>('Quarterly Profit &amp; Loss'!E4-'Quarterly Profit &amp; Loss'!D4)/'Quarterly Profit &amp; Loss'!D4</f>
        <v>0.04290226137</v>
      </c>
      <c r="F4" s="28">
        <f>('Quarterly Profit &amp; Loss'!F4-'Quarterly Profit &amp; Loss'!E4)/'Quarterly Profit &amp; Loss'!E4</f>
        <v>0.04294179045</v>
      </c>
      <c r="G4" s="28">
        <f>('Quarterly Profit &amp; Loss'!G4-'Quarterly Profit &amp; Loss'!F4)/'Quarterly Profit &amp; Loss'!F4</f>
        <v>0.04298111884</v>
      </c>
      <c r="H4" s="28">
        <f>('Quarterly Profit &amp; Loss'!H4-'Quarterly Profit &amp; Loss'!G4)/'Quarterly Profit &amp; Loss'!G4</f>
        <v>0.04302024462</v>
      </c>
      <c r="I4" s="28">
        <f>('Quarterly Profit &amp; Loss'!I4-'Quarterly Profit &amp; Loss'!H4)/'Quarterly Profit &amp; Loss'!H4</f>
        <v>0.04305916589</v>
      </c>
      <c r="J4" s="28">
        <f>('Quarterly Profit &amp; Loss'!J4-'Quarterly Profit &amp; Loss'!I4)/'Quarterly Profit &amp; Loss'!I4</f>
        <v>0.04309788083</v>
      </c>
      <c r="K4" s="28">
        <f>('Quarterly Profit &amp; Loss'!K4-'Quarterly Profit &amp; Loss'!J4)/'Quarterly Profit &amp; Loss'!J4</f>
        <v>0.04313638767</v>
      </c>
      <c r="L4" s="28">
        <f>('Quarterly Profit &amp; Loss'!L4-'Quarterly Profit &amp; Loss'!K4)/'Quarterly Profit &amp; Loss'!K4</f>
        <v>0.04317468468</v>
      </c>
      <c r="M4" s="28">
        <f>('Quarterly Profit &amp; Loss'!M4-'Quarterly Profit &amp; Loss'!L4)/'Quarterly Profit &amp; Loss'!L4</f>
        <v>0.04321277022</v>
      </c>
    </row>
    <row r="5">
      <c r="A5" s="27" t="s">
        <v>46</v>
      </c>
      <c r="C5" s="28">
        <f>('Quarterly Profit &amp; Loss'!C5-'Quarterly Profit &amp; Loss'!B5)/'Quarterly Profit &amp; Loss'!B5</f>
        <v>0</v>
      </c>
      <c r="D5" s="28">
        <f>('Quarterly Profit &amp; Loss'!D5-'Quarterly Profit &amp; Loss'!C5)/'Quarterly Profit &amp; Loss'!C5</f>
        <v>0</v>
      </c>
      <c r="E5" s="28">
        <f>('Quarterly Profit &amp; Loss'!E5-'Quarterly Profit &amp; Loss'!D5)/'Quarterly Profit &amp; Loss'!D5</f>
        <v>0</v>
      </c>
      <c r="F5" s="28">
        <f>('Quarterly Profit &amp; Loss'!F5-'Quarterly Profit &amp; Loss'!E5)/'Quarterly Profit &amp; Loss'!E5</f>
        <v>0</v>
      </c>
      <c r="G5" s="28">
        <f>('Quarterly Profit &amp; Loss'!G5-'Quarterly Profit &amp; Loss'!F5)/'Quarterly Profit &amp; Loss'!F5</f>
        <v>0</v>
      </c>
      <c r="H5" s="28">
        <f>('Quarterly Profit &amp; Loss'!H5-'Quarterly Profit &amp; Loss'!G5)/'Quarterly Profit &amp; Loss'!G5</f>
        <v>0</v>
      </c>
      <c r="I5" s="28">
        <f>('Quarterly Profit &amp; Loss'!I5-'Quarterly Profit &amp; Loss'!H5)/'Quarterly Profit &amp; Loss'!H5</f>
        <v>0</v>
      </c>
      <c r="J5" s="28">
        <f>('Quarterly Profit &amp; Loss'!J5-'Quarterly Profit &amp; Loss'!I5)/'Quarterly Profit &amp; Loss'!I5</f>
        <v>0</v>
      </c>
      <c r="K5" s="28">
        <f>('Quarterly Profit &amp; Loss'!K5-'Quarterly Profit &amp; Loss'!J5)/'Quarterly Profit &amp; Loss'!J5</f>
        <v>0</v>
      </c>
      <c r="L5" s="28">
        <f>('Quarterly Profit &amp; Loss'!L5-'Quarterly Profit &amp; Loss'!K5)/'Quarterly Profit &amp; Loss'!K5</f>
        <v>0</v>
      </c>
      <c r="M5" s="28">
        <f>('Quarterly Profit &amp; Loss'!M5-'Quarterly Profit &amp; Loss'!L5)/'Quarterly Profit &amp; Loss'!L5</f>
        <v>0</v>
      </c>
    </row>
    <row r="6">
      <c r="A6" s="29" t="s">
        <v>47</v>
      </c>
      <c r="C6" s="28">
        <f>('Quarterly Profit &amp; Loss'!C6-'Quarterly Profit &amp; Loss'!B6)/'Quarterly Profit &amp; Loss'!B6</f>
        <v>0.04284548515</v>
      </c>
      <c r="D6" s="28">
        <f>('Quarterly Profit &amp; Loss'!D6-'Quarterly Profit &amp; Loss'!C6)/'Quarterly Profit &amp; Loss'!C6</f>
        <v>0.04288449014</v>
      </c>
      <c r="E6" s="28">
        <f>('Quarterly Profit &amp; Loss'!E6-'Quarterly Profit &amp; Loss'!D6)/'Quarterly Profit &amp; Loss'!D6</f>
        <v>0.04292333454</v>
      </c>
      <c r="F6" s="28">
        <f>('Quarterly Profit &amp; Loss'!F6-'Quarterly Profit &amp; Loss'!E6)/'Quarterly Profit &amp; Loss'!E6</f>
        <v>0.04296201493</v>
      </c>
      <c r="G6" s="28">
        <f>('Quarterly Profit &amp; Loss'!G6-'Quarterly Profit &amp; Loss'!F6)/'Quarterly Profit &amp; Loss'!F6</f>
        <v>0.04300052799</v>
      </c>
      <c r="H6" s="28">
        <f>('Quarterly Profit &amp; Loss'!H6-'Quarterly Profit &amp; Loss'!G6)/'Quarterly Profit &amp; Loss'!G6</f>
        <v>0.04303887051</v>
      </c>
      <c r="I6" s="28">
        <f>('Quarterly Profit &amp; Loss'!I6-'Quarterly Profit &amp; Loss'!H6)/'Quarterly Profit &amp; Loss'!H6</f>
        <v>0.04307703938</v>
      </c>
      <c r="J6" s="28">
        <f>('Quarterly Profit &amp; Loss'!J6-'Quarterly Profit &amp; Loss'!I6)/'Quarterly Profit &amp; Loss'!I6</f>
        <v>0.04311503158</v>
      </c>
      <c r="K6" s="28">
        <f>('Quarterly Profit &amp; Loss'!K6-'Quarterly Profit &amp; Loss'!J6)/'Quarterly Profit &amp; Loss'!J6</f>
        <v>0.04315284422</v>
      </c>
      <c r="L6" s="28">
        <f>('Quarterly Profit &amp; Loss'!L6-'Quarterly Profit &amp; Loss'!K6)/'Quarterly Profit &amp; Loss'!K6</f>
        <v>0.04319047447</v>
      </c>
      <c r="M6" s="28">
        <f>('Quarterly Profit &amp; Loss'!M6-'Quarterly Profit &amp; Loss'!L6)/'Quarterly Profit &amp; Loss'!L6</f>
        <v>0.04322791962</v>
      </c>
    </row>
    <row r="7">
      <c r="A7" s="27" t="s">
        <v>37</v>
      </c>
      <c r="C7" s="28">
        <f>('Quarterly Profit &amp; Loss'!C7-'Quarterly Profit &amp; Loss'!B7)/'Quarterly Profit &amp; Loss'!B7</f>
        <v>0.6801326433</v>
      </c>
      <c r="D7" s="28">
        <f>('Quarterly Profit &amp; Loss'!D7-'Quarterly Profit &amp; Loss'!C7)/'Quarterly Profit &amp; Loss'!C7</f>
        <v>0</v>
      </c>
      <c r="E7" s="28">
        <f>('Quarterly Profit &amp; Loss'!E7-'Quarterly Profit &amp; Loss'!D7)/'Quarterly Profit &amp; Loss'!D7</f>
        <v>0.08728592299</v>
      </c>
      <c r="F7" s="28">
        <f>('Quarterly Profit &amp; Loss'!F7-'Quarterly Profit &amp; Loss'!E7)/'Quarterly Profit &amp; Loss'!E7</f>
        <v>0.1605574415</v>
      </c>
      <c r="G7" s="28">
        <f>('Quarterly Profit &amp; Loss'!G7-'Quarterly Profit &amp; Loss'!F7)/'Quarterly Profit &amp; Loss'!F7</f>
        <v>0.06917255267</v>
      </c>
      <c r="H7" s="28">
        <f>('Quarterly Profit &amp; Loss'!H7-'Quarterly Profit &amp; Loss'!G7)/'Quarterly Profit &amp; Loss'!G7</f>
        <v>-0.1940918306</v>
      </c>
      <c r="I7" s="28">
        <f>('Quarterly Profit &amp; Loss'!I7-'Quarterly Profit &amp; Loss'!H7)/'Quarterly Profit &amp; Loss'!H7</f>
        <v>0.2117539157</v>
      </c>
      <c r="J7" s="28">
        <f>('Quarterly Profit &amp; Loss'!J7-'Quarterly Profit &amp; Loss'!I7)/'Quarterly Profit &amp; Loss'!I7</f>
        <v>-0.1747499331</v>
      </c>
      <c r="K7" s="28">
        <f>('Quarterly Profit &amp; Loss'!K7-'Quarterly Profit &amp; Loss'!J7)/'Quarterly Profit &amp; Loss'!J7</f>
        <v>0.08027872076</v>
      </c>
      <c r="L7" s="28">
        <f>('Quarterly Profit &amp; Loss'!L7-'Quarterly Profit &amp; Loss'!K7)/'Quarterly Profit &amp; Loss'!K7</f>
        <v>-0.1486259411</v>
      </c>
      <c r="M7" s="28">
        <f>('Quarterly Profit &amp; Loss'!M7-'Quarterly Profit &amp; Loss'!L7)/'Quarterly Profit &amp; Loss'!L7</f>
        <v>-0.08728592299</v>
      </c>
    </row>
    <row r="8">
      <c r="A8" s="29" t="s">
        <v>48</v>
      </c>
      <c r="C8" s="28">
        <f>('Quarterly Profit &amp; Loss'!C8-'Quarterly Profit &amp; Loss'!B8)/'Quarterly Profit &amp; Loss'!B8</f>
        <v>0.0424860151</v>
      </c>
      <c r="D8" s="28">
        <f>('Quarterly Profit &amp; Loss'!D8-'Quarterly Profit &amp; Loss'!C8)/'Quarterly Profit &amp; Loss'!C8</f>
        <v>0.04292347546</v>
      </c>
      <c r="E8" s="28">
        <f>('Quarterly Profit &amp; Loss'!E8-'Quarterly Profit &amp; Loss'!D8)/'Quarterly Profit &amp; Loss'!D8</f>
        <v>0.04288466533</v>
      </c>
      <c r="F8" s="28">
        <f>('Quarterly Profit &amp; Loss'!F8-'Quarterly Profit &amp; Loss'!E8)/'Quarterly Profit &amp; Loss'!E8</f>
        <v>0.04285514725</v>
      </c>
      <c r="G8" s="28">
        <f>('Quarterly Profit &amp; Loss'!G8-'Quarterly Profit &amp; Loss'!F8)/'Quarterly Profit &amp; Loss'!F8</f>
        <v>0.04297405909</v>
      </c>
      <c r="H8" s="28">
        <f>('Quarterly Profit &amp; Loss'!H8-'Quarterly Profit &amp; Loss'!G8)/'Quarterly Profit &amp; Loss'!G8</f>
        <v>0.0432847151</v>
      </c>
      <c r="I8" s="28">
        <f>('Quarterly Profit &amp; Loss'!I8-'Quarterly Profit &amp; Loss'!H8)/'Quarterly Profit &amp; Loss'!H8</f>
        <v>0.04294195313</v>
      </c>
      <c r="J8" s="28">
        <f>('Quarterly Profit &amp; Loss'!J8-'Quarterly Profit &amp; Loss'!I8)/'Quarterly Profit &amp; Loss'!I8</f>
        <v>0.0433177519</v>
      </c>
      <c r="K8" s="28">
        <f>('Quarterly Profit &amp; Loss'!K8-'Quarterly Profit &amp; Loss'!J8)/'Quarterly Profit &amp; Loss'!J8</f>
        <v>0.04312551951</v>
      </c>
      <c r="L8" s="28">
        <f>('Quarterly Profit &amp; Loss'!L8-'Quarterly Profit &amp; Loss'!K8)/'Quarterly Profit &amp; Loss'!K8</f>
        <v>0.04333668003</v>
      </c>
      <c r="M8" s="28">
        <f>('Quarterly Profit &amp; Loss'!M8-'Quarterly Profit &amp; Loss'!L8)/'Quarterly Profit &amp; Loss'!L8</f>
        <v>0.04330909618</v>
      </c>
    </row>
    <row r="9">
      <c r="A9" s="27" t="s">
        <v>49</v>
      </c>
      <c r="C9" s="28">
        <f>('Quarterly Profit &amp; Loss'!C9-'Quarterly Profit &amp; Loss'!B9)/'Quarterly Profit &amp; Loss'!B9</f>
        <v>0.5</v>
      </c>
      <c r="D9" s="28">
        <f>('Quarterly Profit &amp; Loss'!D9-'Quarterly Profit &amp; Loss'!C9)/'Quarterly Profit &amp; Loss'!C9</f>
        <v>0</v>
      </c>
      <c r="E9" s="28">
        <f>('Quarterly Profit &amp; Loss'!E9-'Quarterly Profit &amp; Loss'!D9)/'Quarterly Profit &amp; Loss'!D9</f>
        <v>0.2172285292</v>
      </c>
      <c r="F9" s="28">
        <f>('Quarterly Profit &amp; Loss'!F9-'Quarterly Profit &amp; Loss'!E9)/'Quarterly Profit &amp; Loss'!E9</f>
        <v>0.3569231643</v>
      </c>
      <c r="G9" s="28">
        <f>('Quarterly Profit &amp; Loss'!G9-'Quarterly Profit &amp; Loss'!F9)/'Quarterly Profit &amp; Loss'!F9</f>
        <v>0</v>
      </c>
      <c r="H9" s="28">
        <f>('Quarterly Profit &amp; Loss'!H9-'Quarterly Profit &amp; Loss'!G9)/'Quarterly Profit &amp; Loss'!G9</f>
        <v>-0.6054421057</v>
      </c>
      <c r="I9" s="28">
        <f>('Quarterly Profit &amp; Loss'!I9-'Quarterly Profit &amp; Loss'!H9)/'Quarterly Profit &amp; Loss'!H9</f>
        <v>1.545823269</v>
      </c>
      <c r="J9" s="28">
        <f>('Quarterly Profit &amp; Loss'!J9-'Quarterly Profit &amp; Loss'!I9)/'Quarterly Profit &amp; Loss'!I9</f>
        <v>0</v>
      </c>
      <c r="K9" s="28">
        <f>('Quarterly Profit &amp; Loss'!K9-'Quarterly Profit &amp; Loss'!J9)/'Quarterly Profit &amp; Loss'!J9</f>
        <v>0</v>
      </c>
      <c r="L9" s="28">
        <f>('Quarterly Profit &amp; Loss'!L9-'Quarterly Profit &amp; Loss'!K9)/'Quarterly Profit &amp; Loss'!K9</f>
        <v>-0.3928002435</v>
      </c>
      <c r="M9" s="28">
        <f>('Quarterly Profit &amp; Loss'!M9-'Quarterly Profit &amp; Loss'!L9)/'Quarterly Profit &amp; Loss'!L9</f>
        <v>0</v>
      </c>
    </row>
    <row r="10">
      <c r="A10" s="29" t="s">
        <v>50</v>
      </c>
      <c r="C10" s="28">
        <f>('Quarterly Profit &amp; Loss'!C10-'Quarterly Profit &amp; Loss'!B10)/'Quarterly Profit &amp; Loss'!B10</f>
        <v>0.04247894041</v>
      </c>
      <c r="D10" s="28">
        <f>('Quarterly Profit &amp; Loss'!D10-'Quarterly Profit &amp; Loss'!C10)/'Quarterly Profit &amp; Loss'!C10</f>
        <v>0.0429244305</v>
      </c>
      <c r="E10" s="28">
        <f>('Quarterly Profit &amp; Loss'!E10-'Quarterly Profit &amp; Loss'!D10)/'Quarterly Profit &amp; Loss'!D10</f>
        <v>0.04288094586</v>
      </c>
      <c r="F10" s="28">
        <f>('Quarterly Profit &amp; Loss'!F10-'Quarterly Profit &amp; Loss'!E10)/'Quarterly Profit &amp; Loss'!E10</f>
        <v>0.04284732674</v>
      </c>
      <c r="G10" s="28">
        <f>('Quarterly Profit &amp; Loss'!G10-'Quarterly Profit &amp; Loss'!F10)/'Quarterly Profit &amp; Loss'!F10</f>
        <v>0.04297545145</v>
      </c>
      <c r="H10" s="28">
        <f>('Quarterly Profit &amp; Loss'!H10-'Quarterly Profit &amp; Loss'!G10)/'Quarterly Profit &amp; Loss'!G10</f>
        <v>0.04330486782</v>
      </c>
      <c r="I10" s="28">
        <f>('Quarterly Profit &amp; Loss'!I10-'Quarterly Profit &amp; Loss'!H10)/'Quarterly Profit &amp; Loss'!H10</f>
        <v>0.04292429699</v>
      </c>
      <c r="J10" s="28">
        <f>('Quarterly Profit &amp; Loss'!J10-'Quarterly Profit &amp; Loss'!I10)/'Quarterly Profit &amp; Loss'!I10</f>
        <v>0.04331899416</v>
      </c>
      <c r="K10" s="28">
        <f>('Quarterly Profit &amp; Loss'!K10-'Quarterly Profit &amp; Loss'!J10)/'Quarterly Profit &amp; Loss'!J10</f>
        <v>0.04312670491</v>
      </c>
      <c r="L10" s="28">
        <f>('Quarterly Profit &amp; Loss'!L10-'Quarterly Profit &amp; Loss'!K10)/'Quarterly Profit &amp; Loss'!K10</f>
        <v>0.04334817255</v>
      </c>
      <c r="M10" s="28">
        <f>('Quarterly Profit &amp; Loss'!M10-'Quarterly Profit &amp; Loss'!L10)/'Quarterly Profit &amp; Loss'!L10</f>
        <v>0.04330976034</v>
      </c>
    </row>
    <row r="11">
      <c r="A11" s="27" t="s">
        <v>51</v>
      </c>
      <c r="C11" s="28">
        <f>('Quarterly Profit &amp; Loss'!C11-'Quarterly Profit &amp; Loss'!B11)/'Quarterly Profit &amp; Loss'!B11</f>
        <v>0.04247894041</v>
      </c>
      <c r="D11" s="28">
        <f>('Quarterly Profit &amp; Loss'!D11-'Quarterly Profit &amp; Loss'!C11)/'Quarterly Profit &amp; Loss'!C11</f>
        <v>0.0429244305</v>
      </c>
      <c r="E11" s="28">
        <f>('Quarterly Profit &amp; Loss'!E11-'Quarterly Profit &amp; Loss'!D11)/'Quarterly Profit &amp; Loss'!D11</f>
        <v>0.04288094586</v>
      </c>
      <c r="F11" s="28">
        <f>('Quarterly Profit &amp; Loss'!F11-'Quarterly Profit &amp; Loss'!E11)/'Quarterly Profit &amp; Loss'!E11</f>
        <v>0.04284732674</v>
      </c>
      <c r="G11" s="28">
        <f>('Quarterly Profit &amp; Loss'!G11-'Quarterly Profit &amp; Loss'!F11)/'Quarterly Profit &amp; Loss'!F11</f>
        <v>0.04297545145</v>
      </c>
      <c r="H11" s="28">
        <f>('Quarterly Profit &amp; Loss'!H11-'Quarterly Profit &amp; Loss'!G11)/'Quarterly Profit &amp; Loss'!G11</f>
        <v>0.04330486782</v>
      </c>
      <c r="I11" s="28">
        <f>('Quarterly Profit &amp; Loss'!I11-'Quarterly Profit &amp; Loss'!H11)/'Quarterly Profit &amp; Loss'!H11</f>
        <v>0.04292429699</v>
      </c>
      <c r="J11" s="28">
        <f>('Quarterly Profit &amp; Loss'!J11-'Quarterly Profit &amp; Loss'!I11)/'Quarterly Profit &amp; Loss'!I11</f>
        <v>0.04331899416</v>
      </c>
      <c r="K11" s="28">
        <f>('Quarterly Profit &amp; Loss'!K11-'Quarterly Profit &amp; Loss'!J11)/'Quarterly Profit &amp; Loss'!J11</f>
        <v>0.04312670491</v>
      </c>
      <c r="L11" s="28">
        <f>('Quarterly Profit &amp; Loss'!L11-'Quarterly Profit &amp; Loss'!K11)/'Quarterly Profit &amp; Loss'!K11</f>
        <v>0.04334817255</v>
      </c>
      <c r="M11" s="28">
        <f>('Quarterly Profit &amp; Loss'!M11-'Quarterly Profit &amp; Loss'!L11)/'Quarterly Profit &amp; Loss'!L11</f>
        <v>0.04330976034</v>
      </c>
    </row>
    <row r="12">
      <c r="A12" s="29" t="s">
        <v>52</v>
      </c>
      <c r="C12" s="28">
        <f>('Quarterly Profit &amp; Loss'!C12-'Quarterly Profit &amp; Loss'!B12)/'Quarterly Profit &amp; Loss'!B12</f>
        <v>0.04247894041</v>
      </c>
      <c r="D12" s="28">
        <f>('Quarterly Profit &amp; Loss'!D12-'Quarterly Profit &amp; Loss'!C12)/'Quarterly Profit &amp; Loss'!C12</f>
        <v>0.0429244305</v>
      </c>
      <c r="E12" s="28">
        <f>('Quarterly Profit &amp; Loss'!E12-'Quarterly Profit &amp; Loss'!D12)/'Quarterly Profit &amp; Loss'!D12</f>
        <v>0.04288094586</v>
      </c>
      <c r="F12" s="28">
        <f>('Quarterly Profit &amp; Loss'!F12-'Quarterly Profit &amp; Loss'!E12)/'Quarterly Profit &amp; Loss'!E12</f>
        <v>0.04284732674</v>
      </c>
      <c r="G12" s="28">
        <f>('Quarterly Profit &amp; Loss'!G12-'Quarterly Profit &amp; Loss'!F12)/'Quarterly Profit &amp; Loss'!F12</f>
        <v>0.04297545145</v>
      </c>
      <c r="H12" s="28">
        <f>('Quarterly Profit &amp; Loss'!H12-'Quarterly Profit &amp; Loss'!G12)/'Quarterly Profit &amp; Loss'!G12</f>
        <v>0.04330486782</v>
      </c>
      <c r="I12" s="28">
        <f>('Quarterly Profit &amp; Loss'!I12-'Quarterly Profit &amp; Loss'!H12)/'Quarterly Profit &amp; Loss'!H12</f>
        <v>0.04292429699</v>
      </c>
      <c r="J12" s="28">
        <f>('Quarterly Profit &amp; Loss'!J12-'Quarterly Profit &amp; Loss'!I12)/'Quarterly Profit &amp; Loss'!I12</f>
        <v>0.04331899416</v>
      </c>
      <c r="K12" s="28">
        <f>('Quarterly Profit &amp; Loss'!K12-'Quarterly Profit &amp; Loss'!J12)/'Quarterly Profit &amp; Loss'!J12</f>
        <v>0.04312670491</v>
      </c>
      <c r="L12" s="28">
        <f>('Quarterly Profit &amp; Loss'!L12-'Quarterly Profit &amp; Loss'!K12)/'Quarterly Profit &amp; Loss'!K12</f>
        <v>0.04334817255</v>
      </c>
      <c r="M12" s="28">
        <f>('Quarterly Profit &amp; Loss'!M12-'Quarterly Profit &amp; Loss'!L12)/'Quarterly Profit &amp; Loss'!L12</f>
        <v>0.04330976034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2.75"/>
    <col customWidth="1" min="3" max="3" width="39.63"/>
    <col customWidth="1" min="4" max="4" width="32.75"/>
    <col customWidth="1" min="5" max="5" width="20.13"/>
  </cols>
  <sheetData>
    <row r="1">
      <c r="A1" s="32" t="s">
        <v>54</v>
      </c>
    </row>
    <row r="2">
      <c r="A2" s="7" t="s">
        <v>55</v>
      </c>
      <c r="B2" s="33" t="s">
        <v>56</v>
      </c>
      <c r="C2" s="33" t="s">
        <v>57</v>
      </c>
      <c r="D2" s="34" t="s">
        <v>58</v>
      </c>
    </row>
    <row r="3">
      <c r="A3" s="3" t="s">
        <v>59</v>
      </c>
      <c r="B3" s="3" t="s">
        <v>60</v>
      </c>
      <c r="C3" s="3" t="s">
        <v>61</v>
      </c>
      <c r="D3" s="9">
        <f>average('Horizontal analysis'!K2:M2)</f>
        <v>0.04263647369</v>
      </c>
    </row>
    <row r="4">
      <c r="A4" s="3" t="s">
        <v>62</v>
      </c>
      <c r="B4" s="3" t="s">
        <v>63</v>
      </c>
      <c r="C4" s="8" t="s">
        <v>64</v>
      </c>
      <c r="D4" s="9">
        <f>average('Vertical Analysis'!K3:M3)</f>
        <v>0.388948368</v>
      </c>
    </row>
    <row r="5">
      <c r="A5" s="3" t="s">
        <v>65</v>
      </c>
      <c r="B5" s="3" t="s">
        <v>63</v>
      </c>
      <c r="C5" s="8" t="s">
        <v>64</v>
      </c>
      <c r="D5" s="9">
        <f>Average('Vertical Analysis'!K5:M5)</f>
        <v>0.0002142675608</v>
      </c>
    </row>
    <row r="6">
      <c r="A6" s="3" t="s">
        <v>66</v>
      </c>
      <c r="B6" s="3" t="s">
        <v>67</v>
      </c>
      <c r="C6" s="8" t="s">
        <v>68</v>
      </c>
      <c r="D6" s="28">
        <f>'Quarterly Balance Sheet'!M7/'Quarterly Profit &amp; Loss'!M3</f>
        <v>0.8121167182</v>
      </c>
    </row>
    <row r="7">
      <c r="A7" s="3" t="s">
        <v>69</v>
      </c>
      <c r="B7" s="3" t="s">
        <v>67</v>
      </c>
      <c r="C7" s="8" t="s">
        <v>70</v>
      </c>
      <c r="D7" s="9">
        <f>'Quarterly Balance Sheet'!M8/'Quarterly Profit &amp; Loss'!M2</f>
        <v>0.1104409803</v>
      </c>
    </row>
    <row r="8">
      <c r="A8" s="3" t="s">
        <v>71</v>
      </c>
      <c r="B8" s="3" t="s">
        <v>67</v>
      </c>
      <c r="C8" s="8" t="s">
        <v>68</v>
      </c>
      <c r="D8" s="35">
        <f>'Quarterly Balance Sheet'!M23/'Quarterly Profit &amp; Loss'!M3</f>
        <v>0.468330642</v>
      </c>
    </row>
    <row r="9">
      <c r="A9" s="3" t="s">
        <v>72</v>
      </c>
      <c r="B9" s="3" t="s">
        <v>67</v>
      </c>
      <c r="C9" s="8" t="s">
        <v>73</v>
      </c>
      <c r="D9" s="35">
        <f>'Quarterly Balance Sheet'!M24/'Quarterly Profit &amp; Loss'!M5</f>
        <v>0.139497355</v>
      </c>
    </row>
    <row r="10">
      <c r="A10" s="10"/>
      <c r="B10" s="10"/>
      <c r="C10" s="10"/>
      <c r="D10" s="10"/>
    </row>
    <row r="11">
      <c r="A11" s="32" t="s">
        <v>74</v>
      </c>
    </row>
    <row r="12">
      <c r="A12" s="7" t="s">
        <v>75</v>
      </c>
      <c r="B12" s="33" t="s">
        <v>76</v>
      </c>
      <c r="C12" s="33" t="s">
        <v>77</v>
      </c>
      <c r="D12" s="3"/>
    </row>
    <row r="13">
      <c r="A13" s="3" t="s">
        <v>78</v>
      </c>
      <c r="B13" s="36">
        <v>4000000.0</v>
      </c>
      <c r="C13" s="37">
        <v>24.0</v>
      </c>
      <c r="D13" s="3"/>
    </row>
    <row r="14">
      <c r="A14" s="3" t="s">
        <v>79</v>
      </c>
      <c r="B14" s="37" t="s">
        <v>80</v>
      </c>
      <c r="C14" s="37">
        <v>18.0</v>
      </c>
      <c r="D14" s="3"/>
    </row>
    <row r="15">
      <c r="A15" s="3"/>
      <c r="B15" s="3"/>
      <c r="C15" s="3"/>
      <c r="D15" s="3"/>
    </row>
    <row r="16">
      <c r="A16" s="32" t="s">
        <v>81</v>
      </c>
    </row>
    <row r="17">
      <c r="A17" s="7" t="s">
        <v>82</v>
      </c>
      <c r="B17" s="33" t="s">
        <v>83</v>
      </c>
      <c r="C17" s="33" t="s">
        <v>84</v>
      </c>
      <c r="D17" s="33" t="s">
        <v>85</v>
      </c>
    </row>
    <row r="18">
      <c r="A18" s="3" t="s">
        <v>78</v>
      </c>
      <c r="B18" s="36">
        <v>1856386.0</v>
      </c>
      <c r="C18" s="38">
        <v>0.0746</v>
      </c>
      <c r="D18" s="37">
        <v>20.0</v>
      </c>
    </row>
    <row r="19">
      <c r="A19" s="3"/>
      <c r="B19" s="3"/>
      <c r="C19" s="3"/>
      <c r="D19" s="3"/>
    </row>
    <row r="20">
      <c r="A20" s="7" t="s">
        <v>86</v>
      </c>
      <c r="B20" s="38">
        <v>0.2561</v>
      </c>
      <c r="C20" s="3"/>
      <c r="D20" s="3"/>
    </row>
    <row r="21">
      <c r="A21" s="3"/>
      <c r="B21" s="3"/>
      <c r="C21" s="3"/>
      <c r="D21" s="3"/>
    </row>
    <row r="22">
      <c r="A22" s="39" t="s">
        <v>87</v>
      </c>
      <c r="D22" s="3"/>
    </row>
    <row r="23">
      <c r="A23" s="3" t="s">
        <v>88</v>
      </c>
      <c r="B23" s="40">
        <v>891259.0</v>
      </c>
      <c r="C23" s="3"/>
      <c r="D23" s="3"/>
    </row>
    <row r="24">
      <c r="A24" s="3" t="s">
        <v>89</v>
      </c>
      <c r="B24" s="41">
        <v>294643.0</v>
      </c>
      <c r="C24" s="8" t="s">
        <v>90</v>
      </c>
      <c r="D24" s="3"/>
    </row>
    <row r="25">
      <c r="A25" s="3" t="s">
        <v>91</v>
      </c>
      <c r="B25" s="13">
        <v>4.4</v>
      </c>
      <c r="C25" s="3"/>
      <c r="D25" s="3"/>
    </row>
    <row r="26">
      <c r="A26" s="3" t="s">
        <v>92</v>
      </c>
      <c r="B26" s="13">
        <v>25.0</v>
      </c>
      <c r="C26" s="8" t="s">
        <v>93</v>
      </c>
      <c r="D26" s="3"/>
    </row>
  </sheetData>
  <mergeCells count="4">
    <mergeCell ref="A1:D1"/>
    <mergeCell ref="A11:D11"/>
    <mergeCell ref="A16:D16"/>
    <mergeCell ref="A22:C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6" max="6" width="18.38"/>
  </cols>
  <sheetData>
    <row r="1">
      <c r="A1" s="42" t="s">
        <v>94</v>
      </c>
      <c r="B1" s="43" t="s">
        <v>95</v>
      </c>
      <c r="C1" s="43" t="s">
        <v>96</v>
      </c>
      <c r="D1" s="43" t="s">
        <v>97</v>
      </c>
      <c r="E1" s="3"/>
      <c r="F1" s="43" t="s">
        <v>98</v>
      </c>
      <c r="G1" s="43" t="s">
        <v>95</v>
      </c>
      <c r="H1" s="43" t="s">
        <v>96</v>
      </c>
      <c r="I1" s="43" t="s">
        <v>97</v>
      </c>
    </row>
    <row r="2">
      <c r="A2" s="42" t="s">
        <v>99</v>
      </c>
      <c r="B2" s="3"/>
      <c r="C2" s="3"/>
      <c r="D2" s="3"/>
      <c r="E2" s="3"/>
      <c r="F2" s="7" t="s">
        <v>100</v>
      </c>
      <c r="G2" s="3"/>
      <c r="H2" s="3"/>
    </row>
    <row r="3">
      <c r="A3" s="3" t="s">
        <v>101</v>
      </c>
      <c r="B3" s="44">
        <f>'Quarterly Balance Sheet'!M4</f>
        <v>2537557.016</v>
      </c>
      <c r="C3" s="44">
        <f t="shared" ref="C3:D3" si="1">B13</f>
        <v>2537557.016</v>
      </c>
      <c r="D3" s="45">
        <f t="shared" si="1"/>
        <v>2537557.016</v>
      </c>
      <c r="E3" s="3"/>
      <c r="F3" s="3" t="s">
        <v>102</v>
      </c>
      <c r="G3" s="46">
        <f>'Quarterly Balance Sheet'!M20</f>
        <v>767951</v>
      </c>
      <c r="H3" s="44">
        <f t="shared" ref="H3:I3" si="2">G13</f>
        <v>767951</v>
      </c>
      <c r="I3" s="47">
        <f t="shared" si="2"/>
        <v>767951</v>
      </c>
    </row>
    <row r="4">
      <c r="A4" s="3" t="s">
        <v>103</v>
      </c>
      <c r="B4" s="46">
        <v>0.0</v>
      </c>
      <c r="C4" s="44">
        <f t="shared" ref="C4:D4" si="3">B14</f>
        <v>4000000</v>
      </c>
      <c r="D4" s="45">
        <f t="shared" si="3"/>
        <v>4000000</v>
      </c>
      <c r="E4" s="3"/>
      <c r="F4" s="3" t="s">
        <v>104</v>
      </c>
      <c r="G4" s="46">
        <v>0.0</v>
      </c>
      <c r="H4" s="44">
        <f t="shared" ref="H4:I4" si="4">G14</f>
        <v>1856386</v>
      </c>
      <c r="I4" s="47">
        <f t="shared" si="4"/>
        <v>1856386</v>
      </c>
    </row>
    <row r="5">
      <c r="A5" s="3" t="s">
        <v>105</v>
      </c>
      <c r="B5" s="44">
        <f t="shared" ref="B5:D5" si="5">SUM(B3:B4)</f>
        <v>2537557.016</v>
      </c>
      <c r="C5" s="44">
        <f t="shared" si="5"/>
        <v>6537557.016</v>
      </c>
      <c r="D5" s="44">
        <f t="shared" si="5"/>
        <v>6537557.016</v>
      </c>
      <c r="E5" s="3"/>
      <c r="F5" s="7" t="s">
        <v>105</v>
      </c>
      <c r="G5" s="44">
        <f t="shared" ref="G5:I5" si="6">Sum(G3:G4)</f>
        <v>767951</v>
      </c>
      <c r="H5" s="44">
        <f t="shared" si="6"/>
        <v>2624337</v>
      </c>
      <c r="I5" s="44">
        <f t="shared" si="6"/>
        <v>2624337</v>
      </c>
    </row>
    <row r="6">
      <c r="A6" s="3"/>
      <c r="B6" s="45"/>
      <c r="C6" s="45"/>
      <c r="D6" s="3"/>
      <c r="E6" s="3"/>
      <c r="F6" s="3"/>
      <c r="G6" s="45"/>
      <c r="H6" s="45"/>
    </row>
    <row r="7">
      <c r="A7" s="7" t="s">
        <v>106</v>
      </c>
      <c r="B7" s="45"/>
      <c r="C7" s="45"/>
      <c r="D7" s="3"/>
      <c r="E7" s="3"/>
      <c r="F7" s="7" t="s">
        <v>107</v>
      </c>
      <c r="G7" s="45"/>
      <c r="H7" s="45"/>
    </row>
    <row r="8">
      <c r="A8" s="3" t="s">
        <v>101</v>
      </c>
      <c r="B8" s="46">
        <v>0.0</v>
      </c>
      <c r="C8" s="46">
        <v>0.0</v>
      </c>
      <c r="D8" s="46">
        <v>0.0</v>
      </c>
      <c r="E8" s="3"/>
      <c r="F8" s="3" t="s">
        <v>102</v>
      </c>
      <c r="G8" s="46">
        <v>0.0</v>
      </c>
      <c r="H8" s="46">
        <v>0.0</v>
      </c>
      <c r="I8" s="46">
        <v>0.0</v>
      </c>
    </row>
    <row r="9">
      <c r="A9" s="3" t="s">
        <v>108</v>
      </c>
      <c r="B9" s="44">
        <f>'Assumption - Forecasting'!B13</f>
        <v>4000000</v>
      </c>
      <c r="C9" s="46">
        <v>0.0</v>
      </c>
      <c r="D9" s="8">
        <v>0.0</v>
      </c>
      <c r="E9" s="3"/>
      <c r="F9" s="3" t="s">
        <v>104</v>
      </c>
      <c r="G9" s="44">
        <f>'Assumption - Forecasting'!B18</f>
        <v>1856386</v>
      </c>
      <c r="H9" s="46">
        <v>0.0</v>
      </c>
      <c r="I9" s="46">
        <v>0.0</v>
      </c>
    </row>
    <row r="10">
      <c r="A10" s="3" t="s">
        <v>105</v>
      </c>
      <c r="B10" s="44">
        <f t="shared" ref="B10:D10" si="7">Sum(B8:B9)</f>
        <v>4000000</v>
      </c>
      <c r="C10" s="44">
        <f t="shared" si="7"/>
        <v>0</v>
      </c>
      <c r="D10" s="44">
        <f t="shared" si="7"/>
        <v>0</v>
      </c>
      <c r="E10" s="3"/>
      <c r="F10" s="7" t="s">
        <v>105</v>
      </c>
      <c r="G10" s="44">
        <f t="shared" ref="G10:I10" si="8">SUM(G8:G9)</f>
        <v>1856386</v>
      </c>
      <c r="H10" s="44">
        <f t="shared" si="8"/>
        <v>0</v>
      </c>
      <c r="I10" s="44">
        <f t="shared" si="8"/>
        <v>0</v>
      </c>
    </row>
    <row r="11">
      <c r="A11" s="3"/>
      <c r="B11" s="45"/>
      <c r="C11" s="45"/>
      <c r="D11" s="3"/>
      <c r="E11" s="3"/>
      <c r="F11" s="3"/>
      <c r="G11" s="45"/>
      <c r="H11" s="45"/>
    </row>
    <row r="12">
      <c r="A12" s="7" t="s">
        <v>109</v>
      </c>
      <c r="B12" s="45"/>
      <c r="C12" s="45"/>
      <c r="D12" s="3"/>
      <c r="E12" s="3"/>
      <c r="F12" s="7" t="s">
        <v>110</v>
      </c>
      <c r="G12" s="45"/>
      <c r="H12" s="45"/>
    </row>
    <row r="13">
      <c r="A13" s="3" t="s">
        <v>101</v>
      </c>
      <c r="B13" s="44">
        <f t="shared" ref="B13:D13" si="9">B3+B8</f>
        <v>2537557.016</v>
      </c>
      <c r="C13" s="44">
        <f t="shared" si="9"/>
        <v>2537557.016</v>
      </c>
      <c r="D13" s="45">
        <f t="shared" si="9"/>
        <v>2537557.016</v>
      </c>
      <c r="E13" s="3"/>
      <c r="F13" s="3" t="s">
        <v>102</v>
      </c>
      <c r="G13" s="46">
        <f t="shared" ref="G13:G14" si="11">G3+G8</f>
        <v>767951</v>
      </c>
      <c r="H13" s="46">
        <v>767951.0</v>
      </c>
      <c r="I13" s="46">
        <v>767951.0</v>
      </c>
      <c r="K13" s="28"/>
    </row>
    <row r="14">
      <c r="A14" s="3" t="s">
        <v>108</v>
      </c>
      <c r="B14" s="44">
        <f t="shared" ref="B14:D14" si="10">B4+B9</f>
        <v>4000000</v>
      </c>
      <c r="C14" s="44">
        <f t="shared" si="10"/>
        <v>4000000</v>
      </c>
      <c r="D14" s="44">
        <f t="shared" si="10"/>
        <v>4000000</v>
      </c>
      <c r="E14" s="3"/>
      <c r="F14" s="3" t="s">
        <v>104</v>
      </c>
      <c r="G14" s="44">
        <f t="shared" si="11"/>
        <v>1856386</v>
      </c>
      <c r="H14" s="44">
        <f t="shared" ref="H14:I14" si="12">H4+H9</f>
        <v>1856386</v>
      </c>
      <c r="I14" s="44">
        <f t="shared" si="12"/>
        <v>1856386</v>
      </c>
    </row>
    <row r="15">
      <c r="A15" s="3" t="s">
        <v>105</v>
      </c>
      <c r="B15" s="44">
        <f t="shared" ref="B15:D15" si="13">B13+B14</f>
        <v>6537557.016</v>
      </c>
      <c r="C15" s="44">
        <f t="shared" si="13"/>
        <v>6537557.016</v>
      </c>
      <c r="D15" s="44">
        <f t="shared" si="13"/>
        <v>6537557.016</v>
      </c>
      <c r="E15" s="3"/>
      <c r="F15" s="7" t="s">
        <v>105</v>
      </c>
      <c r="G15" s="44">
        <f t="shared" ref="G15:I15" si="14">Sum(G13:G14)</f>
        <v>2624337</v>
      </c>
      <c r="H15" s="44">
        <f t="shared" si="14"/>
        <v>2624337</v>
      </c>
      <c r="I15" s="44">
        <f t="shared" si="14"/>
        <v>2624337</v>
      </c>
    </row>
    <row r="16">
      <c r="A16" s="10"/>
      <c r="B16" s="45"/>
      <c r="C16" s="45"/>
      <c r="D16" s="3"/>
      <c r="E16" s="3"/>
      <c r="F16" s="3"/>
      <c r="G16" s="45"/>
      <c r="H16" s="45"/>
    </row>
    <row r="17">
      <c r="A17" s="42" t="s">
        <v>111</v>
      </c>
      <c r="B17" s="45"/>
      <c r="C17" s="45"/>
      <c r="D17" s="3"/>
      <c r="E17" s="3"/>
      <c r="F17" s="7" t="s">
        <v>112</v>
      </c>
      <c r="G17" s="45"/>
      <c r="H17" s="45"/>
    </row>
    <row r="18">
      <c r="A18" s="3" t="s">
        <v>101</v>
      </c>
      <c r="B18" s="46">
        <v>0.0</v>
      </c>
      <c r="C18" s="44">
        <f t="shared" ref="C18:D18" si="15">B28</f>
        <v>422926.1693</v>
      </c>
      <c r="D18" s="45">
        <f t="shared" si="15"/>
        <v>845852.3386</v>
      </c>
      <c r="E18" s="3"/>
      <c r="F18" s="3" t="s">
        <v>102</v>
      </c>
      <c r="G18" s="46">
        <f>'Quarterly Profit &amp; Loss'!M9</f>
        <v>37898.38185</v>
      </c>
      <c r="H18" s="46">
        <f t="shared" ref="H18:I18" si="16">G18</f>
        <v>37898.38185</v>
      </c>
      <c r="I18" s="46">
        <f t="shared" si="16"/>
        <v>37898.38185</v>
      </c>
    </row>
    <row r="19">
      <c r="A19" s="3" t="s">
        <v>108</v>
      </c>
      <c r="B19" s="46">
        <v>0.0</v>
      </c>
      <c r="C19" s="44">
        <f t="shared" ref="C19:D19" si="17">B29</f>
        <v>500000</v>
      </c>
      <c r="D19" s="45">
        <f t="shared" si="17"/>
        <v>1000000</v>
      </c>
      <c r="E19" s="3"/>
      <c r="F19" s="3" t="s">
        <v>104</v>
      </c>
      <c r="G19" s="44">
        <f>G14*'Assumption - Forecasting'!C18/12*3</f>
        <v>34621.5989</v>
      </c>
      <c r="H19" s="44">
        <f>H14*'Assumption - Forecasting'!C18/12*3</f>
        <v>34621.5989</v>
      </c>
      <c r="I19" s="48">
        <f>I14*'Assumption - Forecasting'!C18/12*3</f>
        <v>34621.5989</v>
      </c>
    </row>
    <row r="20">
      <c r="A20" s="3" t="s">
        <v>105</v>
      </c>
      <c r="B20" s="44">
        <f t="shared" ref="B20:D20" si="18">sum(B18:B19)</f>
        <v>0</v>
      </c>
      <c r="C20" s="44">
        <f t="shared" si="18"/>
        <v>922926.1693</v>
      </c>
      <c r="D20" s="44">
        <f t="shared" si="18"/>
        <v>1845852.339</v>
      </c>
      <c r="E20" s="3"/>
      <c r="F20" s="7" t="s">
        <v>105</v>
      </c>
      <c r="G20" s="44">
        <f t="shared" ref="G20:I20" si="19">SUM(G18:G19)</f>
        <v>72519.98075</v>
      </c>
      <c r="H20" s="44">
        <f t="shared" si="19"/>
        <v>72519.98075</v>
      </c>
      <c r="I20" s="44">
        <f t="shared" si="19"/>
        <v>72519.98075</v>
      </c>
    </row>
    <row r="21">
      <c r="A21" s="3"/>
      <c r="B21" s="45"/>
      <c r="C21" s="45"/>
      <c r="D21" s="3"/>
      <c r="E21" s="3"/>
      <c r="F21" s="3"/>
      <c r="G21" s="3"/>
      <c r="H21" s="3"/>
    </row>
    <row r="22">
      <c r="A22" s="7" t="s">
        <v>113</v>
      </c>
      <c r="B22" s="45"/>
      <c r="C22" s="45"/>
      <c r="D22" s="3"/>
      <c r="E22" s="3"/>
      <c r="F22" s="3"/>
      <c r="G22" s="3"/>
      <c r="H22" s="3"/>
    </row>
    <row r="23">
      <c r="A23" s="3" t="s">
        <v>101</v>
      </c>
      <c r="B23" s="47">
        <f>B13/'Assumption - Forecasting'!C14*3</f>
        <v>422926.1693</v>
      </c>
      <c r="C23" s="44">
        <f>C13/'Assumption - Forecasting'!C14*3</f>
        <v>422926.1693</v>
      </c>
      <c r="D23" s="44">
        <f>D13/'Assumption - Forecasting'!C14*3</f>
        <v>422926.1693</v>
      </c>
      <c r="E23" s="3"/>
      <c r="F23" s="3"/>
      <c r="G23" s="3"/>
      <c r="H23" s="3"/>
    </row>
    <row r="24">
      <c r="A24" s="3" t="s">
        <v>108</v>
      </c>
      <c r="B24" s="44">
        <f>B14/'Assumption - Forecasting'!C13*3</f>
        <v>500000</v>
      </c>
      <c r="C24" s="44">
        <f>C14/'Assumption - Forecasting'!C13*3</f>
        <v>500000</v>
      </c>
      <c r="D24" s="44">
        <f>D14/'Assumption - Forecasting'!C13*3</f>
        <v>500000</v>
      </c>
      <c r="E24" s="3"/>
      <c r="F24" s="3"/>
      <c r="G24" s="3"/>
      <c r="H24" s="3"/>
    </row>
    <row r="25">
      <c r="A25" s="3" t="s">
        <v>105</v>
      </c>
      <c r="B25" s="44">
        <f t="shared" ref="B25:D25" si="20">SUM(B23:B24)</f>
        <v>922926.1693</v>
      </c>
      <c r="C25" s="44">
        <f t="shared" si="20"/>
        <v>922926.1693</v>
      </c>
      <c r="D25" s="44">
        <f t="shared" si="20"/>
        <v>922926.1693</v>
      </c>
      <c r="E25" s="3"/>
      <c r="F25" s="3"/>
      <c r="G25" s="3"/>
      <c r="H25" s="3"/>
    </row>
    <row r="26">
      <c r="A26" s="3"/>
      <c r="B26" s="45"/>
      <c r="C26" s="45"/>
      <c r="D26" s="3"/>
      <c r="E26" s="3"/>
      <c r="F26" s="3"/>
      <c r="G26" s="3"/>
      <c r="H26" s="3"/>
    </row>
    <row r="27">
      <c r="A27" s="7" t="s">
        <v>114</v>
      </c>
      <c r="B27" s="45"/>
      <c r="C27" s="45"/>
      <c r="D27" s="3"/>
      <c r="E27" s="3"/>
      <c r="F27" s="3"/>
      <c r="G27" s="3"/>
      <c r="H27" s="3"/>
    </row>
    <row r="28">
      <c r="A28" s="3" t="s">
        <v>101</v>
      </c>
      <c r="B28" s="44">
        <f t="shared" ref="B28:D28" si="21">B18+B23</f>
        <v>422926.1693</v>
      </c>
      <c r="C28" s="44">
        <f t="shared" si="21"/>
        <v>845852.3386</v>
      </c>
      <c r="D28" s="45">
        <f t="shared" si="21"/>
        <v>1268778.508</v>
      </c>
      <c r="E28" s="3"/>
      <c r="F28" s="3"/>
      <c r="G28" s="3"/>
      <c r="H28" s="3"/>
    </row>
    <row r="29">
      <c r="A29" s="3" t="s">
        <v>108</v>
      </c>
      <c r="B29" s="44">
        <f t="shared" ref="B29:D29" si="22">B19+B24</f>
        <v>500000</v>
      </c>
      <c r="C29" s="44">
        <f t="shared" si="22"/>
        <v>1000000</v>
      </c>
      <c r="D29" s="45">
        <f t="shared" si="22"/>
        <v>1500000</v>
      </c>
      <c r="E29" s="3"/>
      <c r="F29" s="3"/>
      <c r="G29" s="3"/>
      <c r="H29" s="3"/>
    </row>
    <row r="30">
      <c r="A30" s="3" t="s">
        <v>105</v>
      </c>
      <c r="B30" s="44">
        <f t="shared" ref="B30:D30" si="23">SUM(B28:B29)</f>
        <v>922926.1693</v>
      </c>
      <c r="C30" s="44">
        <f t="shared" si="23"/>
        <v>1845852.339</v>
      </c>
      <c r="D30" s="44">
        <f t="shared" si="23"/>
        <v>2768778.508</v>
      </c>
      <c r="E30" s="3"/>
      <c r="F30" s="3"/>
      <c r="G30" s="3"/>
      <c r="H30" s="3"/>
    </row>
    <row r="31">
      <c r="A31" s="3"/>
      <c r="B31" s="45"/>
      <c r="C31" s="45"/>
      <c r="D31" s="3"/>
      <c r="E31" s="3"/>
      <c r="F31" s="3"/>
      <c r="G31" s="3"/>
      <c r="H31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3" width="14.0"/>
  </cols>
  <sheetData>
    <row r="1">
      <c r="A1" s="49" t="s">
        <v>115</v>
      </c>
      <c r="B1" s="49" t="s">
        <v>95</v>
      </c>
      <c r="C1" s="49" t="s">
        <v>96</v>
      </c>
      <c r="D1" s="49" t="s">
        <v>97</v>
      </c>
    </row>
    <row r="2">
      <c r="A2" s="29" t="s">
        <v>116</v>
      </c>
      <c r="B2" s="10"/>
      <c r="C2" s="10"/>
      <c r="D2" s="23"/>
    </row>
    <row r="3">
      <c r="A3" s="10" t="s">
        <v>117</v>
      </c>
      <c r="B3" s="50">
        <f>'Quarterly Balance Sheet'!M8</f>
        <v>466183283.1</v>
      </c>
      <c r="C3" s="50">
        <f t="shared" ref="C3:D3" si="1">B5</f>
        <v>486059694.4</v>
      </c>
      <c r="D3" s="51">
        <f t="shared" si="1"/>
        <v>506783565.8</v>
      </c>
    </row>
    <row r="4">
      <c r="A4" s="10" t="s">
        <v>32</v>
      </c>
      <c r="B4" s="50">
        <f>'Forecasted Quaterly Profit and '!C2</f>
        <v>4401080948</v>
      </c>
      <c r="C4" s="50">
        <f>'Forecasted Quaterly Profit and '!D2</f>
        <v>4588727520</v>
      </c>
      <c r="D4" s="50">
        <f>'Forecasted Quaterly Profit and '!E2</f>
        <v>4784374680</v>
      </c>
    </row>
    <row r="5">
      <c r="A5" s="10" t="s">
        <v>118</v>
      </c>
      <c r="B5" s="50">
        <f>'Forecasted Quarterly Balance sh'!C8</f>
        <v>486059694.4</v>
      </c>
      <c r="C5" s="50">
        <f>'Forecasted Quarterly Balance sh'!D8</f>
        <v>506783565.8</v>
      </c>
      <c r="D5" s="50">
        <f>'Forecasted Quarterly Balance sh'!E8</f>
        <v>528391029.9</v>
      </c>
    </row>
    <row r="6">
      <c r="A6" s="42" t="s">
        <v>116</v>
      </c>
      <c r="B6" s="52">
        <f t="shared" ref="B6:D6" si="2">B3+B4-B5</f>
        <v>4381204537</v>
      </c>
      <c r="C6" s="52">
        <f t="shared" si="2"/>
        <v>4568003648</v>
      </c>
      <c r="D6" s="52">
        <f t="shared" si="2"/>
        <v>4762767216</v>
      </c>
    </row>
    <row r="7">
      <c r="A7" s="10"/>
      <c r="B7" s="10"/>
      <c r="C7" s="10"/>
      <c r="D7" s="23"/>
    </row>
    <row r="8">
      <c r="A8" s="29" t="s">
        <v>119</v>
      </c>
      <c r="B8" s="10"/>
      <c r="C8" s="10"/>
      <c r="D8" s="23"/>
    </row>
    <row r="9">
      <c r="A9" s="10" t="s">
        <v>120</v>
      </c>
      <c r="B9" s="50">
        <f>'Quarterly Balance Sheet'!M23</f>
        <v>768280697.9</v>
      </c>
      <c r="C9" s="50">
        <f t="shared" ref="C9:D9" si="3">B11</f>
        <v>801685232.7</v>
      </c>
      <c r="D9" s="51">
        <f t="shared" si="3"/>
        <v>835866264</v>
      </c>
      <c r="G9" s="23"/>
    </row>
    <row r="10">
      <c r="A10" s="10" t="s">
        <v>106</v>
      </c>
      <c r="B10" s="51">
        <f t="shared" ref="B10:D10" si="4">B18</f>
        <v>1769718954</v>
      </c>
      <c r="C10" s="51">
        <f t="shared" si="4"/>
        <v>1844050279</v>
      </c>
      <c r="D10" s="51">
        <f t="shared" si="4"/>
        <v>1922674080</v>
      </c>
    </row>
    <row r="11">
      <c r="A11" s="10" t="s">
        <v>121</v>
      </c>
      <c r="B11" s="50">
        <f>'Forecasted Quarterly Balance sh'!C23</f>
        <v>801685232.7</v>
      </c>
      <c r="C11" s="50">
        <f>'Forecasted Quarterly Balance sh'!D23</f>
        <v>835866264</v>
      </c>
      <c r="D11" s="50">
        <f>'Forecasted Quarterly Balance sh'!E23</f>
        <v>871504654</v>
      </c>
    </row>
    <row r="12">
      <c r="A12" s="42" t="s">
        <v>119</v>
      </c>
      <c r="B12" s="52">
        <f t="shared" ref="B12:D12" si="5">B9+B10-B11</f>
        <v>1736314419</v>
      </c>
      <c r="C12" s="52">
        <f t="shared" si="5"/>
        <v>1809869248</v>
      </c>
      <c r="D12" s="52">
        <f t="shared" si="5"/>
        <v>1887035690</v>
      </c>
    </row>
    <row r="13">
      <c r="A13" s="10"/>
      <c r="B13" s="10"/>
      <c r="C13" s="10"/>
      <c r="D13" s="23"/>
    </row>
    <row r="14">
      <c r="A14" s="29" t="s">
        <v>106</v>
      </c>
      <c r="B14" s="10"/>
      <c r="C14" s="10"/>
      <c r="D14" s="23"/>
    </row>
    <row r="15">
      <c r="A15" s="10" t="s">
        <v>122</v>
      </c>
      <c r="B15" s="50">
        <f>'Forecasted Quarterly Balance sh'!B7</f>
        <v>1332250216</v>
      </c>
      <c r="C15" s="50">
        <f>'Forecasted Quarterly Balance sh'!C7</f>
        <v>1390175918</v>
      </c>
      <c r="D15" s="50">
        <f>'Forecasted Quarterly Balance sh'!D7</f>
        <v>1449448117</v>
      </c>
    </row>
    <row r="16">
      <c r="A16" s="10" t="s">
        <v>62</v>
      </c>
      <c r="B16" s="50">
        <f>'Forecasted Quaterly Profit and '!C3</f>
        <v>1711793252</v>
      </c>
      <c r="C16" s="50">
        <f>'Forecasted Quaterly Profit and '!D3</f>
        <v>1784778080</v>
      </c>
      <c r="D16" s="50">
        <f>'Forecasted Quaterly Profit and '!E3</f>
        <v>1860874724</v>
      </c>
    </row>
    <row r="17">
      <c r="A17" s="10" t="s">
        <v>123</v>
      </c>
      <c r="B17" s="50">
        <f>'Forecasted Quarterly Balance sh'!C7</f>
        <v>1390175918</v>
      </c>
      <c r="C17" s="50">
        <f>'Forecasted Quarterly Balance sh'!D7</f>
        <v>1449448117</v>
      </c>
      <c r="D17" s="50">
        <f>'Forecasted Quarterly Balance sh'!E7</f>
        <v>1511247474</v>
      </c>
    </row>
    <row r="18">
      <c r="A18" s="42" t="s">
        <v>106</v>
      </c>
      <c r="B18" s="52">
        <f t="shared" ref="B18:D18" si="6">B17+B16-B15</f>
        <v>1769718954</v>
      </c>
      <c r="C18" s="52">
        <f t="shared" si="6"/>
        <v>1844050279</v>
      </c>
      <c r="D18" s="52">
        <f t="shared" si="6"/>
        <v>1922674080</v>
      </c>
    </row>
    <row r="19">
      <c r="A19" s="10"/>
      <c r="B19" s="10"/>
      <c r="C19" s="10"/>
      <c r="D19" s="23"/>
    </row>
    <row r="20">
      <c r="A20" s="29" t="s">
        <v>124</v>
      </c>
      <c r="B20" s="10"/>
      <c r="C20" s="10"/>
      <c r="D20" s="23"/>
    </row>
    <row r="21">
      <c r="A21" s="10" t="s">
        <v>125</v>
      </c>
      <c r="B21" s="50">
        <f>'Forecasted Quarterly Balance sh'!B24</f>
        <v>120935</v>
      </c>
      <c r="C21" s="50">
        <f t="shared" ref="C21:D21" si="7">B23</f>
        <v>131547.2445</v>
      </c>
      <c r="D21" s="51">
        <f t="shared" si="7"/>
        <v>137155.9551</v>
      </c>
    </row>
    <row r="22">
      <c r="A22" s="10" t="s">
        <v>126</v>
      </c>
      <c r="B22" s="51">
        <f>'Forecasted Quaterly Profit and '!C5</f>
        <v>943008.8794</v>
      </c>
      <c r="C22" s="51">
        <f>'Forecasted Quaterly Profit and '!D5</f>
        <v>983215.4527</v>
      </c>
      <c r="D22" s="51">
        <f>'Forecasted Quaterly Profit and '!E5</f>
        <v>1025136.292</v>
      </c>
    </row>
    <row r="23">
      <c r="A23" s="10" t="s">
        <v>127</v>
      </c>
      <c r="B23" s="51">
        <f>'Forecasted Quarterly Balance sh'!C24</f>
        <v>131547.2445</v>
      </c>
      <c r="C23" s="51">
        <f>'Forecasted Quarterly Balance sh'!D24</f>
        <v>137155.9551</v>
      </c>
      <c r="D23" s="51">
        <f>'Forecasted Quarterly Balance sh'!E24</f>
        <v>143003.8014</v>
      </c>
    </row>
    <row r="24">
      <c r="A24" s="42" t="s">
        <v>124</v>
      </c>
      <c r="B24" s="52">
        <f t="shared" ref="B24:D24" si="8">B21+B22-B23</f>
        <v>932396.635</v>
      </c>
      <c r="C24" s="52">
        <f t="shared" si="8"/>
        <v>977606.7421</v>
      </c>
      <c r="D24" s="52">
        <f t="shared" si="8"/>
        <v>1019288.446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25"/>
  </cols>
  <sheetData>
    <row r="1">
      <c r="A1" s="21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</row>
    <row r="2">
      <c r="A2" s="21" t="s">
        <v>128</v>
      </c>
      <c r="B2" s="18"/>
      <c r="C2" s="18"/>
      <c r="D2" s="18"/>
      <c r="E2" s="18"/>
      <c r="F2" s="18"/>
      <c r="G2" s="18"/>
      <c r="H2" s="18"/>
      <c r="I2" s="18"/>
    </row>
    <row r="3">
      <c r="A3" s="21" t="s">
        <v>129</v>
      </c>
      <c r="B3" s="18"/>
      <c r="C3" s="18"/>
      <c r="D3" s="18"/>
      <c r="E3" s="18"/>
      <c r="F3" s="18"/>
      <c r="G3" s="18"/>
      <c r="H3" s="18"/>
      <c r="I3" s="18"/>
    </row>
    <row r="4">
      <c r="A4" s="18" t="s">
        <v>130</v>
      </c>
      <c r="B4" s="19">
        <v>9039920.46031746</v>
      </c>
      <c r="C4" s="19">
        <v>7502804.841269841</v>
      </c>
      <c r="D4" s="19">
        <v>5965689.222222223</v>
      </c>
      <c r="E4" s="19">
        <v>6709439.0476190485</v>
      </c>
      <c r="F4" s="19">
        <v>4769817.761904762</v>
      </c>
      <c r="G4" s="19">
        <v>5111061.92063492</v>
      </c>
      <c r="H4" s="19">
        <v>3439777.7460317444</v>
      </c>
      <c r="I4" s="19">
        <v>6539322.603174602</v>
      </c>
      <c r="J4" s="48">
        <v>7283072.428571427</v>
      </c>
      <c r="K4" s="48">
        <v>5477619.698412698</v>
      </c>
      <c r="L4" s="48">
        <v>3940504.0793650784</v>
      </c>
      <c r="M4" s="48">
        <v>2537557.015873015</v>
      </c>
    </row>
    <row r="5">
      <c r="A5" s="21" t="s">
        <v>131</v>
      </c>
      <c r="B5" s="19">
        <v>9039920.46031746</v>
      </c>
      <c r="C5" s="19">
        <v>7502804.841269841</v>
      </c>
      <c r="D5" s="19">
        <v>5965689.222222223</v>
      </c>
      <c r="E5" s="19">
        <v>6709439.0476190485</v>
      </c>
      <c r="F5" s="19">
        <v>4769817.761904762</v>
      </c>
      <c r="G5" s="19">
        <v>5111061.92063492</v>
      </c>
      <c r="H5" s="19">
        <v>3439777.7460317444</v>
      </c>
      <c r="I5" s="19">
        <v>6539322.603174602</v>
      </c>
      <c r="J5" s="19">
        <v>7283072.428571427</v>
      </c>
      <c r="K5" s="19">
        <v>5477619.698412698</v>
      </c>
      <c r="L5" s="19">
        <v>3940504.0793650784</v>
      </c>
      <c r="M5" s="19">
        <v>2537557.015873015</v>
      </c>
    </row>
    <row r="6">
      <c r="A6" s="21" t="s">
        <v>132</v>
      </c>
      <c r="B6" s="22"/>
      <c r="C6" s="22"/>
      <c r="D6" s="22"/>
      <c r="E6" s="22"/>
      <c r="F6" s="22"/>
      <c r="G6" s="22"/>
      <c r="H6" s="22"/>
      <c r="I6" s="22"/>
    </row>
    <row r="7">
      <c r="A7" s="53" t="s">
        <v>133</v>
      </c>
      <c r="B7" s="19">
        <v>3.631853249336665E7</v>
      </c>
      <c r="C7" s="19">
        <v>8.275536027037957E7</v>
      </c>
      <c r="D7" s="19">
        <v>1.4019446535488838E8</v>
      </c>
      <c r="E7" s="19">
        <v>2.0958194875174087E8</v>
      </c>
      <c r="F7" s="19">
        <v>2.919300177084045E8</v>
      </c>
      <c r="G7" s="19">
        <v>3.8832121707133496E8</v>
      </c>
      <c r="H7" s="19">
        <v>4.999129192701708E8</v>
      </c>
      <c r="I7" s="19">
        <v>6.27942088313011E8</v>
      </c>
      <c r="J7" s="48">
        <v>7.737303340753696E8</v>
      </c>
      <c r="K7" s="48">
        <v>9.386892741167079E8</v>
      </c>
      <c r="L7" s="48">
        <v>1.1243262212647092E9</v>
      </c>
      <c r="M7" s="48">
        <v>1.332250216271813E9</v>
      </c>
    </row>
    <row r="8">
      <c r="A8" s="18" t="s">
        <v>134</v>
      </c>
      <c r="B8" s="19">
        <v>5.764708188682363E8</v>
      </c>
      <c r="C8" s="19">
        <v>3.071688951606478E8</v>
      </c>
      <c r="D8" s="19">
        <v>6.266261201859893E8</v>
      </c>
      <c r="E8" s="19">
        <v>3.3379185996889514E8</v>
      </c>
      <c r="F8" s="19">
        <v>6.812520112491577E8</v>
      </c>
      <c r="G8" s="19">
        <v>3.6278017357282484E8</v>
      </c>
      <c r="H8" s="19">
        <v>7.407550346777515E8</v>
      </c>
      <c r="I8" s="19">
        <v>3.943483683335742E8</v>
      </c>
      <c r="J8" s="48">
        <v>8.055792957680417E8</v>
      </c>
      <c r="K8" s="48">
        <v>4.2873075762000406E8</v>
      </c>
      <c r="L8" s="48">
        <v>8.762099758718245E8</v>
      </c>
      <c r="M8" s="48">
        <v>4.661832831049411E8</v>
      </c>
    </row>
    <row r="9">
      <c r="A9" s="18" t="s">
        <v>135</v>
      </c>
      <c r="B9" s="19">
        <v>9.740828941337048E8</v>
      </c>
      <c r="C9" s="19">
        <v>2.41551491810802E9</v>
      </c>
      <c r="D9" s="19">
        <v>3.3137249612915754E9</v>
      </c>
      <c r="E9" s="19">
        <v>4.851235867941035E9</v>
      </c>
      <c r="F9" s="19">
        <v>5.789015947742709E9</v>
      </c>
      <c r="G9" s="19">
        <v>7.42265570575855E9</v>
      </c>
      <c r="H9" s="19">
        <v>8.409118282028312E9</v>
      </c>
      <c r="I9" s="19">
        <v>1.0157876642853651E10</v>
      </c>
      <c r="J9" s="48">
        <v>1.1193424657289757E10</v>
      </c>
      <c r="K9" s="48">
        <v>1.3062836865262075E10</v>
      </c>
      <c r="L9" s="48">
        <v>1.4141989142081507E10</v>
      </c>
      <c r="M9" s="48">
        <v>1.613431148033739E10</v>
      </c>
    </row>
    <row r="10">
      <c r="A10" s="21" t="s">
        <v>136</v>
      </c>
      <c r="B10" s="19">
        <v>1.5868722454953077E9</v>
      </c>
      <c r="C10" s="19">
        <v>2.8054391735390472E9</v>
      </c>
      <c r="D10" s="19">
        <v>4.080545546832453E9</v>
      </c>
      <c r="E10" s="19">
        <v>5.394609676661672E9</v>
      </c>
      <c r="F10" s="19">
        <v>6.762197976700272E9</v>
      </c>
      <c r="G10" s="19">
        <v>8.17375709640271E9</v>
      </c>
      <c r="H10" s="19">
        <v>9.649786235976234E9</v>
      </c>
      <c r="I10" s="19">
        <v>1.1180167099500237E10</v>
      </c>
      <c r="J10" s="19">
        <v>1.2772734287133167E10</v>
      </c>
      <c r="K10" s="19">
        <v>1.4430256896998787E10</v>
      </c>
      <c r="L10" s="19">
        <v>1.614252533921804E10</v>
      </c>
      <c r="M10" s="19">
        <v>1.7932744979714146E10</v>
      </c>
    </row>
    <row r="11">
      <c r="A11" s="21" t="s">
        <v>137</v>
      </c>
      <c r="B11" s="22">
        <v>1.595912165955625E9</v>
      </c>
      <c r="C11" s="22">
        <v>2.812941978380317E9</v>
      </c>
      <c r="D11" s="22">
        <v>4.086511236054675E9</v>
      </c>
      <c r="E11" s="22">
        <v>5.4013191157092905E9</v>
      </c>
      <c r="F11" s="22">
        <v>6.766967794462176E9</v>
      </c>
      <c r="G11" s="22">
        <v>8.178868158323345E9</v>
      </c>
      <c r="H11" s="22">
        <v>9.653226013722265E9</v>
      </c>
      <c r="I11" s="22">
        <v>1.118670642210341E10</v>
      </c>
      <c r="J11" s="22">
        <v>1.2780017359561739E10</v>
      </c>
      <c r="K11" s="22">
        <v>1.4435734516697199E10</v>
      </c>
      <c r="L11" s="22">
        <v>1.6146465843297405E10</v>
      </c>
      <c r="M11" s="22">
        <v>1.793528253673002E10</v>
      </c>
    </row>
    <row r="12">
      <c r="A12" s="18"/>
      <c r="B12" s="22"/>
      <c r="C12" s="22"/>
      <c r="D12" s="22"/>
      <c r="E12" s="22"/>
      <c r="F12" s="22"/>
      <c r="G12" s="22"/>
      <c r="H12" s="22"/>
      <c r="I12" s="22"/>
    </row>
    <row r="13">
      <c r="A13" s="21" t="s">
        <v>87</v>
      </c>
      <c r="B13" s="19"/>
      <c r="C13" s="19"/>
      <c r="D13" s="19"/>
      <c r="E13" s="19"/>
      <c r="F13" s="19"/>
      <c r="G13" s="19"/>
      <c r="H13" s="19"/>
      <c r="I13" s="19"/>
    </row>
    <row r="14">
      <c r="A14" s="18" t="s">
        <v>138</v>
      </c>
      <c r="B14" s="19">
        <v>4832996.0</v>
      </c>
      <c r="C14" s="19">
        <v>4832996.0</v>
      </c>
      <c r="D14" s="19">
        <v>1.3569716E7</v>
      </c>
      <c r="E14" s="19">
        <v>1.3569716E7</v>
      </c>
      <c r="F14" s="19">
        <v>1.3569716E7</v>
      </c>
      <c r="G14" s="19">
        <v>1.3569716E7</v>
      </c>
      <c r="H14" s="19">
        <v>1.3569716E7</v>
      </c>
      <c r="I14" s="19">
        <v>1.3569716E7</v>
      </c>
      <c r="J14" s="54">
        <v>1.3569716E7</v>
      </c>
      <c r="K14" s="54">
        <v>1.3569716E7</v>
      </c>
      <c r="L14" s="54">
        <v>1.3569716E7</v>
      </c>
      <c r="M14" s="54">
        <v>1.3569716E7</v>
      </c>
    </row>
    <row r="15">
      <c r="A15" s="18" t="s">
        <v>139</v>
      </c>
      <c r="B15" s="20">
        <v>1.1500211989196756E9</v>
      </c>
      <c r="C15" s="20">
        <v>2.3443128802024E9</v>
      </c>
      <c r="D15" s="20">
        <v>3.585098723643689E9</v>
      </c>
      <c r="E15" s="20">
        <v>4.874101765047789E9</v>
      </c>
      <c r="F15" s="20">
        <v>6.213116951915129E9</v>
      </c>
      <c r="G15" s="20">
        <v>7.597098617238106E9</v>
      </c>
      <c r="H15" s="20">
        <v>9.04277967843883E9</v>
      </c>
      <c r="I15" s="20">
        <v>1.0544552275957733E10</v>
      </c>
      <c r="J15" s="20">
        <v>1.2105179238899403E10</v>
      </c>
      <c r="K15" s="20">
        <v>1.3726605657318464E10</v>
      </c>
      <c r="L15" s="20">
        <v>1.5401734155125914E10</v>
      </c>
      <c r="M15" s="20">
        <v>1.7152543236834515E10</v>
      </c>
    </row>
    <row r="16">
      <c r="A16" s="21" t="s">
        <v>140</v>
      </c>
      <c r="B16" s="20">
        <v>1.1548541949196756E9</v>
      </c>
      <c r="C16" s="20">
        <v>2.3491458762024E9</v>
      </c>
      <c r="D16" s="20">
        <v>3.598668439643689E9</v>
      </c>
      <c r="E16" s="20">
        <v>4.887671481047789E9</v>
      </c>
      <c r="F16" s="20">
        <v>6.226686667915129E9</v>
      </c>
      <c r="G16" s="20">
        <v>7.610668333238106E9</v>
      </c>
      <c r="H16" s="20">
        <v>9.05634939443883E9</v>
      </c>
      <c r="I16" s="20">
        <v>1.0558121991957733E10</v>
      </c>
      <c r="J16" s="20">
        <v>1.2118748954899403E10</v>
      </c>
      <c r="K16" s="20">
        <v>1.3740175373318464E10</v>
      </c>
      <c r="L16" s="20">
        <v>1.5415303871125914E10</v>
      </c>
      <c r="M16" s="20">
        <v>1.7166112952834515E10</v>
      </c>
    </row>
    <row r="17">
      <c r="A17" s="18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>
      <c r="A18" s="21" t="s">
        <v>141</v>
      </c>
      <c r="B18" s="55"/>
      <c r="C18" s="55"/>
      <c r="D18" s="55"/>
      <c r="E18" s="55"/>
      <c r="F18" s="55"/>
      <c r="G18" s="55"/>
      <c r="H18" s="55"/>
      <c r="I18" s="55"/>
      <c r="J18" s="23"/>
      <c r="K18" s="23"/>
      <c r="L18" s="23"/>
      <c r="M18" s="23"/>
    </row>
    <row r="19">
      <c r="A19" s="21" t="s">
        <v>142</v>
      </c>
      <c r="B19" s="20"/>
      <c r="C19" s="20"/>
      <c r="D19" s="20"/>
      <c r="E19" s="20"/>
      <c r="F19" s="20"/>
      <c r="G19" s="20"/>
      <c r="H19" s="20"/>
      <c r="I19" s="20"/>
      <c r="J19" s="23"/>
      <c r="K19" s="23"/>
      <c r="L19" s="23"/>
      <c r="M19" s="23"/>
    </row>
    <row r="20">
      <c r="A20" s="18" t="s">
        <v>143</v>
      </c>
      <c r="B20" s="20">
        <v>825460.0</v>
      </c>
      <c r="C20" s="20">
        <v>825460.0</v>
      </c>
      <c r="D20" s="20">
        <v>825460.0</v>
      </c>
      <c r="E20" s="20">
        <v>1435706.0</v>
      </c>
      <c r="F20" s="20">
        <v>1435706.0</v>
      </c>
      <c r="G20" s="20">
        <v>1435706.0</v>
      </c>
      <c r="H20" s="20">
        <v>610246.0</v>
      </c>
      <c r="I20" s="20">
        <v>1378197.0</v>
      </c>
      <c r="J20" s="20">
        <v>1378197.0</v>
      </c>
      <c r="K20" s="20">
        <v>1378197.0</v>
      </c>
      <c r="L20" s="20">
        <v>767951.0</v>
      </c>
      <c r="M20" s="20">
        <v>767951.0</v>
      </c>
    </row>
    <row r="21">
      <c r="A21" s="21" t="s">
        <v>144</v>
      </c>
      <c r="B21" s="20">
        <v>825460.0</v>
      </c>
      <c r="C21" s="20">
        <v>825460.0</v>
      </c>
      <c r="D21" s="20">
        <v>825460.0</v>
      </c>
      <c r="E21" s="20">
        <v>1435706.0</v>
      </c>
      <c r="F21" s="20">
        <v>1435706.0</v>
      </c>
      <c r="G21" s="20">
        <v>1435706.0</v>
      </c>
      <c r="H21" s="20">
        <v>610246.0</v>
      </c>
      <c r="I21" s="20">
        <v>1378197.0</v>
      </c>
      <c r="J21" s="20">
        <v>1378197.0</v>
      </c>
      <c r="K21" s="20">
        <v>1378197.0</v>
      </c>
      <c r="L21" s="20">
        <v>767951.0</v>
      </c>
      <c r="M21" s="20">
        <v>767951.0</v>
      </c>
    </row>
    <row r="22">
      <c r="A22" s="21" t="s">
        <v>145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>
      <c r="A23" s="18" t="s">
        <v>146</v>
      </c>
      <c r="B23" s="20">
        <v>4.400555420359495E8</v>
      </c>
      <c r="C23" s="20">
        <v>4.628497071779168E8</v>
      </c>
      <c r="D23" s="20">
        <v>4.86840367410986E8</v>
      </c>
      <c r="E23" s="20">
        <v>5.120909936615015E8</v>
      </c>
      <c r="F23" s="20">
        <v>5.386684515470477E8</v>
      </c>
      <c r="G23" s="20">
        <v>5.666431840852396E8</v>
      </c>
      <c r="H23" s="20">
        <v>5.960894042834363E8</v>
      </c>
      <c r="I23" s="20">
        <v>6.270852981456785E8</v>
      </c>
      <c r="J23" s="20">
        <v>6.597132386623359E8</v>
      </c>
      <c r="K23" s="20">
        <v>6.940600113787346E8</v>
      </c>
      <c r="L23" s="20">
        <v>7.302170521714908E8</v>
      </c>
      <c r="M23" s="20">
        <v>7.682806978955046E8</v>
      </c>
    </row>
    <row r="24">
      <c r="A24" s="18" t="s">
        <v>147</v>
      </c>
      <c r="B24" s="20">
        <v>176969.0</v>
      </c>
      <c r="C24" s="20">
        <v>120935.0</v>
      </c>
      <c r="D24" s="20">
        <v>176969.0</v>
      </c>
      <c r="E24" s="20">
        <v>120935.0</v>
      </c>
      <c r="F24" s="20">
        <v>176969.0</v>
      </c>
      <c r="G24" s="20">
        <v>120935.0</v>
      </c>
      <c r="H24" s="20">
        <v>176969.0</v>
      </c>
      <c r="I24" s="20">
        <v>120935.0</v>
      </c>
      <c r="J24" s="20">
        <v>176969.0</v>
      </c>
      <c r="K24" s="20">
        <v>120935.0</v>
      </c>
      <c r="L24" s="20">
        <v>176969.0</v>
      </c>
      <c r="M24" s="20">
        <v>120935.0</v>
      </c>
    </row>
    <row r="25">
      <c r="A25" s="21" t="s">
        <v>148</v>
      </c>
      <c r="B25" s="20">
        <v>4.402325110359495E8</v>
      </c>
      <c r="C25" s="20">
        <v>4.629706421779168E8</v>
      </c>
      <c r="D25" s="20">
        <v>4.87017336410986E8</v>
      </c>
      <c r="E25" s="20">
        <v>5.122119286615015E8</v>
      </c>
      <c r="F25" s="20">
        <v>5.388454205470477E8</v>
      </c>
      <c r="G25" s="20">
        <v>5.667641190852396E8</v>
      </c>
      <c r="H25" s="20">
        <v>5.962663732834363E8</v>
      </c>
      <c r="I25" s="20">
        <v>6.272062331456785E8</v>
      </c>
      <c r="J25" s="20">
        <v>6.598902076623359E8</v>
      </c>
      <c r="K25" s="20">
        <v>6.941809463787346E8</v>
      </c>
      <c r="L25" s="20">
        <v>7.303940211714908E8</v>
      </c>
      <c r="M25" s="20">
        <v>7.684016328955046E8</v>
      </c>
    </row>
    <row r="26">
      <c r="A26" s="21" t="s">
        <v>149</v>
      </c>
      <c r="B26" s="56">
        <v>4.410579710359495E8</v>
      </c>
      <c r="C26" s="56">
        <v>4.637961021779168E8</v>
      </c>
      <c r="D26" s="56">
        <v>4.87842796410986E8</v>
      </c>
      <c r="E26" s="56">
        <v>5.136476346615015E8</v>
      </c>
      <c r="F26" s="56">
        <v>5.402811265470477E8</v>
      </c>
      <c r="G26" s="56">
        <v>5.681998250852396E8</v>
      </c>
      <c r="H26" s="56">
        <v>5.968766192834363E8</v>
      </c>
      <c r="I26" s="56">
        <v>6.285844301456785E8</v>
      </c>
      <c r="J26" s="56">
        <v>6.612684046623359E8</v>
      </c>
      <c r="K26" s="56">
        <v>6.955591433787346E8</v>
      </c>
      <c r="L26" s="56">
        <v>7.311619721714908E8</v>
      </c>
      <c r="M26" s="56">
        <v>7.691695838955046E8</v>
      </c>
    </row>
    <row r="27">
      <c r="A27" s="18"/>
      <c r="B27" s="56"/>
      <c r="C27" s="56"/>
      <c r="D27" s="56"/>
      <c r="E27" s="56"/>
      <c r="F27" s="56"/>
      <c r="G27" s="56"/>
      <c r="H27" s="56"/>
      <c r="I27" s="56"/>
      <c r="J27" s="23"/>
      <c r="K27" s="23"/>
      <c r="L27" s="23"/>
      <c r="M27" s="23"/>
    </row>
    <row r="28">
      <c r="A28" s="21" t="s">
        <v>150</v>
      </c>
      <c r="B28" s="56">
        <v>1.595912165955625E9</v>
      </c>
      <c r="C28" s="56">
        <v>2.812941978380317E9</v>
      </c>
      <c r="D28" s="56">
        <v>4.086511236054675E9</v>
      </c>
      <c r="E28" s="56">
        <v>5.4013191157092905E9</v>
      </c>
      <c r="F28" s="56">
        <v>6.766967794462176E9</v>
      </c>
      <c r="G28" s="56">
        <v>8.178868158323345E9</v>
      </c>
      <c r="H28" s="56">
        <v>9.653226013722265E9</v>
      </c>
      <c r="I28" s="56">
        <v>1.1186706422103413E10</v>
      </c>
      <c r="J28" s="56">
        <v>1.2780017359561739E10</v>
      </c>
      <c r="K28" s="56">
        <v>1.4435734516697199E10</v>
      </c>
      <c r="L28" s="56">
        <v>1.6146465843297405E10</v>
      </c>
      <c r="M28" s="56">
        <v>1.793528253673002E10</v>
      </c>
    </row>
    <row r="29">
      <c r="A29" s="18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</row>
    <row r="30">
      <c r="A30" s="21" t="s">
        <v>151</v>
      </c>
      <c r="B30" s="18">
        <v>0.0</v>
      </c>
      <c r="C30" s="18">
        <v>0.0</v>
      </c>
      <c r="D30" s="18">
        <v>0.0</v>
      </c>
      <c r="E30" s="18">
        <v>0.0</v>
      </c>
      <c r="F30" s="18">
        <v>0.0</v>
      </c>
      <c r="G30" s="18">
        <v>0.0</v>
      </c>
      <c r="H30" s="18">
        <v>0.0</v>
      </c>
      <c r="I30" s="18">
        <v>-1.9073486328125E-6</v>
      </c>
      <c r="J30" s="18">
        <v>0.0</v>
      </c>
      <c r="K30" s="18">
        <v>0.0</v>
      </c>
      <c r="L30" s="18">
        <v>0.0</v>
      </c>
      <c r="M30" s="18">
        <v>0.0</v>
      </c>
    </row>
    <row r="31">
      <c r="A31" s="18"/>
      <c r="B31" s="18"/>
      <c r="C31" s="18"/>
      <c r="D31" s="18"/>
      <c r="E31" s="18"/>
      <c r="F31" s="18"/>
      <c r="G31" s="18"/>
      <c r="H31" s="18"/>
      <c r="I31" s="18"/>
    </row>
    <row r="32">
      <c r="A32" s="18"/>
      <c r="B32" s="18"/>
      <c r="C32" s="18"/>
      <c r="D32" s="18"/>
      <c r="E32" s="18"/>
      <c r="F32" s="18"/>
      <c r="G32" s="18"/>
      <c r="H32" s="18"/>
      <c r="I32" s="18"/>
    </row>
    <row r="33">
      <c r="A33" s="18"/>
      <c r="B33" s="18"/>
      <c r="C33" s="18"/>
      <c r="D33" s="18"/>
      <c r="E33" s="18"/>
      <c r="F33" s="18"/>
      <c r="G33" s="18"/>
      <c r="H33" s="18"/>
      <c r="I33" s="18"/>
    </row>
    <row r="34">
      <c r="A34" s="18"/>
      <c r="B34" s="18"/>
      <c r="C34" s="18"/>
      <c r="D34" s="18"/>
      <c r="E34" s="18"/>
      <c r="F34" s="18"/>
      <c r="G34" s="18"/>
      <c r="H34" s="18"/>
      <c r="I34" s="18"/>
    </row>
    <row r="35">
      <c r="A35" s="18"/>
      <c r="B35" s="18"/>
      <c r="C35" s="18"/>
      <c r="D35" s="18"/>
      <c r="E35" s="18"/>
      <c r="F35" s="18"/>
      <c r="G35" s="18"/>
      <c r="H35" s="18"/>
      <c r="I35" s="18"/>
    </row>
    <row r="36">
      <c r="A36" s="18"/>
      <c r="B36" s="18"/>
      <c r="C36" s="18"/>
      <c r="D36" s="18"/>
      <c r="E36" s="18"/>
      <c r="F36" s="18"/>
      <c r="G36" s="18"/>
      <c r="H36" s="18"/>
      <c r="I36" s="18"/>
    </row>
    <row r="37">
      <c r="A37" s="18"/>
      <c r="B37" s="18"/>
      <c r="C37" s="18"/>
      <c r="D37" s="18"/>
      <c r="E37" s="18"/>
      <c r="F37" s="18"/>
      <c r="G37" s="18"/>
      <c r="H37" s="18"/>
      <c r="I37" s="18"/>
    </row>
    <row r="38">
      <c r="A38" s="18"/>
      <c r="B38" s="18"/>
      <c r="C38" s="18"/>
      <c r="D38" s="18"/>
      <c r="E38" s="18"/>
      <c r="F38" s="18"/>
      <c r="G38" s="18"/>
      <c r="H38" s="18"/>
      <c r="I38" s="18"/>
    </row>
    <row r="39">
      <c r="A39" s="18"/>
      <c r="B39" s="18"/>
      <c r="C39" s="18"/>
      <c r="D39" s="18"/>
      <c r="E39" s="18"/>
      <c r="F39" s="18"/>
      <c r="G39" s="18"/>
      <c r="H39" s="18"/>
      <c r="I39" s="18"/>
    </row>
    <row r="40">
      <c r="A40" s="18"/>
      <c r="B40" s="18"/>
      <c r="C40" s="18"/>
      <c r="D40" s="18"/>
      <c r="E40" s="18"/>
      <c r="F40" s="18"/>
      <c r="G40" s="18"/>
      <c r="H40" s="18"/>
      <c r="I40" s="18"/>
    </row>
    <row r="41">
      <c r="A41" s="18"/>
      <c r="B41" s="18"/>
      <c r="C41" s="18"/>
      <c r="D41" s="18"/>
      <c r="E41" s="18"/>
      <c r="F41" s="18"/>
      <c r="G41" s="18"/>
      <c r="H41" s="18"/>
      <c r="I41" s="18"/>
    </row>
    <row r="42">
      <c r="A42" s="18"/>
      <c r="B42" s="18"/>
      <c r="C42" s="18"/>
      <c r="D42" s="18"/>
      <c r="E42" s="18"/>
      <c r="F42" s="18"/>
      <c r="G42" s="18"/>
      <c r="H42" s="18"/>
      <c r="I42" s="18"/>
    </row>
    <row r="43">
      <c r="A43" s="18"/>
      <c r="B43" s="18"/>
      <c r="C43" s="18"/>
      <c r="D43" s="18"/>
      <c r="E43" s="18"/>
      <c r="F43" s="18"/>
      <c r="G43" s="18"/>
      <c r="H43" s="18"/>
      <c r="I43" s="18"/>
    </row>
    <row r="44">
      <c r="A44" s="18"/>
      <c r="B44" s="18"/>
      <c r="C44" s="18"/>
      <c r="D44" s="18"/>
      <c r="E44" s="18"/>
      <c r="F44" s="18"/>
      <c r="G44" s="18"/>
      <c r="H44" s="18"/>
      <c r="I44" s="18"/>
    </row>
    <row r="45">
      <c r="A45" s="18"/>
      <c r="B45" s="18"/>
      <c r="C45" s="18"/>
      <c r="D45" s="18"/>
      <c r="E45" s="18"/>
      <c r="F45" s="18"/>
      <c r="G45" s="18"/>
      <c r="H45" s="18"/>
      <c r="I45" s="18"/>
    </row>
    <row r="46">
      <c r="A46" s="18"/>
      <c r="B46" s="18"/>
      <c r="C46" s="18"/>
      <c r="D46" s="18"/>
      <c r="E46" s="18"/>
      <c r="F46" s="18"/>
      <c r="G46" s="18"/>
      <c r="H46" s="18"/>
      <c r="I46" s="18"/>
    </row>
    <row r="47">
      <c r="A47" s="18"/>
      <c r="B47" s="18"/>
      <c r="C47" s="18"/>
      <c r="D47" s="18"/>
      <c r="E47" s="18"/>
      <c r="F47" s="18"/>
      <c r="G47" s="18"/>
      <c r="H47" s="18"/>
      <c r="I47" s="18"/>
    </row>
    <row r="48">
      <c r="A48" s="18"/>
      <c r="B48" s="18"/>
      <c r="C48" s="18"/>
      <c r="D48" s="18"/>
      <c r="E48" s="18"/>
      <c r="F48" s="18"/>
      <c r="G48" s="18"/>
      <c r="H48" s="18"/>
      <c r="I48" s="18"/>
    </row>
    <row r="49">
      <c r="A49" s="18"/>
      <c r="B49" s="18"/>
      <c r="C49" s="18"/>
      <c r="D49" s="18"/>
      <c r="E49" s="18"/>
      <c r="F49" s="18"/>
      <c r="G49" s="18"/>
      <c r="H49" s="18"/>
      <c r="I49" s="18"/>
    </row>
    <row r="50">
      <c r="A50" s="18"/>
      <c r="B50" s="18"/>
      <c r="C50" s="18"/>
      <c r="D50" s="18"/>
      <c r="E50" s="18"/>
      <c r="F50" s="18"/>
      <c r="G50" s="18"/>
      <c r="H50" s="18"/>
      <c r="I50" s="18"/>
    </row>
    <row r="51">
      <c r="A51" s="18"/>
      <c r="B51" s="18"/>
      <c r="C51" s="18"/>
      <c r="D51" s="18"/>
      <c r="E51" s="18"/>
      <c r="F51" s="18"/>
      <c r="G51" s="18"/>
      <c r="H51" s="18"/>
      <c r="I51" s="18"/>
    </row>
    <row r="52">
      <c r="A52" s="18"/>
      <c r="B52" s="18"/>
      <c r="C52" s="18"/>
      <c r="D52" s="18"/>
      <c r="E52" s="18"/>
      <c r="F52" s="18"/>
      <c r="G52" s="18"/>
      <c r="H52" s="18"/>
      <c r="I52" s="18"/>
    </row>
    <row r="53">
      <c r="A53" s="18"/>
      <c r="B53" s="18"/>
      <c r="C53" s="18"/>
      <c r="D53" s="18"/>
      <c r="E53" s="18"/>
      <c r="F53" s="18"/>
      <c r="G53" s="18"/>
      <c r="H53" s="18"/>
      <c r="I53" s="18"/>
    </row>
    <row r="54">
      <c r="A54" s="18"/>
      <c r="B54" s="18"/>
      <c r="C54" s="18"/>
      <c r="D54" s="18"/>
      <c r="E54" s="18"/>
      <c r="F54" s="18"/>
      <c r="G54" s="18"/>
      <c r="H54" s="18"/>
      <c r="I54" s="18"/>
    </row>
    <row r="55">
      <c r="A55" s="18"/>
      <c r="B55" s="18"/>
      <c r="C55" s="18"/>
      <c r="D55" s="18"/>
      <c r="E55" s="18"/>
      <c r="F55" s="18"/>
      <c r="G55" s="18"/>
      <c r="H55" s="18"/>
      <c r="I55" s="18"/>
    </row>
    <row r="56">
      <c r="A56" s="18"/>
      <c r="B56" s="18"/>
      <c r="C56" s="18"/>
      <c r="D56" s="18"/>
      <c r="E56" s="18"/>
      <c r="F56" s="18"/>
      <c r="G56" s="18"/>
      <c r="H56" s="18"/>
      <c r="I56" s="18"/>
    </row>
    <row r="57">
      <c r="A57" s="18"/>
      <c r="B57" s="18"/>
      <c r="C57" s="18"/>
      <c r="D57" s="18"/>
      <c r="E57" s="18"/>
      <c r="F57" s="18"/>
      <c r="G57" s="18"/>
      <c r="H57" s="18"/>
      <c r="I57" s="18"/>
    </row>
    <row r="58">
      <c r="A58" s="18"/>
      <c r="B58" s="18"/>
      <c r="C58" s="18"/>
      <c r="D58" s="18"/>
      <c r="E58" s="18"/>
      <c r="F58" s="18"/>
      <c r="G58" s="18"/>
      <c r="H58" s="18"/>
      <c r="I58" s="18"/>
    </row>
    <row r="59">
      <c r="A59" s="18"/>
      <c r="B59" s="18"/>
      <c r="C59" s="18"/>
      <c r="D59" s="18"/>
      <c r="E59" s="18"/>
      <c r="F59" s="18"/>
      <c r="G59" s="18"/>
      <c r="H59" s="18"/>
      <c r="I59" s="18"/>
    </row>
    <row r="60">
      <c r="A60" s="18"/>
      <c r="B60" s="18"/>
      <c r="C60" s="18"/>
      <c r="D60" s="18"/>
      <c r="E60" s="18"/>
      <c r="F60" s="18"/>
      <c r="G60" s="18"/>
      <c r="H60" s="18"/>
      <c r="I60" s="18"/>
    </row>
    <row r="61">
      <c r="A61" s="18"/>
      <c r="B61" s="18"/>
      <c r="C61" s="18"/>
      <c r="D61" s="18"/>
      <c r="E61" s="18"/>
      <c r="F61" s="18"/>
      <c r="G61" s="18"/>
      <c r="H61" s="18"/>
      <c r="I61" s="18"/>
    </row>
    <row r="62">
      <c r="A62" s="18"/>
      <c r="B62" s="18"/>
      <c r="C62" s="18"/>
      <c r="D62" s="18"/>
      <c r="E62" s="18"/>
      <c r="F62" s="18"/>
      <c r="G62" s="18"/>
      <c r="H62" s="18"/>
      <c r="I62" s="18"/>
    </row>
    <row r="63">
      <c r="A63" s="18"/>
      <c r="B63" s="18"/>
      <c r="C63" s="18"/>
      <c r="D63" s="18"/>
      <c r="E63" s="18"/>
      <c r="F63" s="18"/>
      <c r="G63" s="18"/>
      <c r="H63" s="18"/>
      <c r="I63" s="18"/>
    </row>
    <row r="64">
      <c r="A64" s="18"/>
      <c r="B64" s="18"/>
      <c r="C64" s="18"/>
      <c r="D64" s="18"/>
      <c r="E64" s="18"/>
      <c r="F64" s="18"/>
      <c r="G64" s="18"/>
      <c r="H64" s="18"/>
      <c r="I64" s="18"/>
    </row>
    <row r="65">
      <c r="A65" s="18"/>
      <c r="B65" s="18"/>
      <c r="C65" s="18"/>
      <c r="D65" s="18"/>
      <c r="E65" s="18"/>
      <c r="F65" s="18"/>
      <c r="G65" s="18"/>
      <c r="H65" s="18"/>
      <c r="I65" s="18"/>
    </row>
    <row r="66">
      <c r="A66" s="18"/>
      <c r="B66" s="18"/>
      <c r="C66" s="18"/>
      <c r="D66" s="18"/>
      <c r="E66" s="18"/>
      <c r="F66" s="18"/>
      <c r="G66" s="18"/>
      <c r="H66" s="18"/>
      <c r="I66" s="18"/>
    </row>
    <row r="67">
      <c r="A67" s="18"/>
      <c r="B67" s="18"/>
      <c r="C67" s="18"/>
      <c r="D67" s="18"/>
      <c r="E67" s="18"/>
      <c r="F67" s="18"/>
      <c r="G67" s="18"/>
      <c r="H67" s="18"/>
      <c r="I67" s="18"/>
    </row>
    <row r="68">
      <c r="A68" s="18"/>
      <c r="B68" s="18"/>
      <c r="C68" s="18"/>
      <c r="D68" s="18"/>
      <c r="E68" s="18"/>
      <c r="F68" s="18"/>
      <c r="G68" s="18"/>
      <c r="H68" s="18"/>
      <c r="I68" s="18"/>
    </row>
    <row r="69">
      <c r="A69" s="18"/>
      <c r="B69" s="18"/>
      <c r="C69" s="18"/>
      <c r="D69" s="18"/>
      <c r="E69" s="18"/>
      <c r="F69" s="18"/>
      <c r="G69" s="18"/>
      <c r="H69" s="18"/>
      <c r="I69" s="18"/>
    </row>
    <row r="70">
      <c r="A70" s="18"/>
      <c r="B70" s="18"/>
      <c r="C70" s="18"/>
      <c r="D70" s="18"/>
      <c r="E70" s="18"/>
      <c r="F70" s="18"/>
      <c r="G70" s="18"/>
      <c r="H70" s="18"/>
      <c r="I70" s="18"/>
    </row>
    <row r="71">
      <c r="A71" s="18"/>
      <c r="B71" s="18"/>
      <c r="C71" s="18"/>
      <c r="D71" s="18"/>
      <c r="E71" s="18"/>
      <c r="F71" s="18"/>
      <c r="G71" s="18"/>
      <c r="H71" s="18"/>
      <c r="I71" s="18"/>
    </row>
    <row r="72">
      <c r="A72" s="18"/>
      <c r="B72" s="18"/>
      <c r="C72" s="18"/>
      <c r="D72" s="18"/>
      <c r="E72" s="18"/>
      <c r="F72" s="18"/>
      <c r="G72" s="18"/>
      <c r="H72" s="18"/>
      <c r="I72" s="18"/>
    </row>
    <row r="73">
      <c r="A73" s="18"/>
      <c r="B73" s="18"/>
      <c r="C73" s="18"/>
      <c r="D73" s="18"/>
      <c r="E73" s="18"/>
      <c r="F73" s="18"/>
      <c r="G73" s="18"/>
      <c r="H73" s="18"/>
      <c r="I73" s="18"/>
    </row>
    <row r="74">
      <c r="A74" s="18"/>
      <c r="B74" s="18"/>
      <c r="C74" s="18"/>
      <c r="D74" s="18"/>
      <c r="E74" s="18"/>
      <c r="F74" s="18"/>
      <c r="G74" s="18"/>
      <c r="H74" s="18"/>
      <c r="I74" s="18"/>
    </row>
    <row r="75">
      <c r="A75" s="18"/>
      <c r="B75" s="18"/>
      <c r="C75" s="18"/>
      <c r="D75" s="18"/>
      <c r="E75" s="18"/>
      <c r="F75" s="18"/>
      <c r="G75" s="18"/>
      <c r="H75" s="18"/>
      <c r="I75" s="18"/>
    </row>
    <row r="76">
      <c r="A76" s="18"/>
      <c r="B76" s="18"/>
      <c r="C76" s="18"/>
      <c r="D76" s="18"/>
      <c r="E76" s="18"/>
      <c r="F76" s="18"/>
      <c r="G76" s="18"/>
      <c r="H76" s="18"/>
      <c r="I76" s="18"/>
    </row>
    <row r="77">
      <c r="A77" s="18"/>
      <c r="B77" s="18"/>
      <c r="C77" s="18"/>
      <c r="D77" s="18"/>
      <c r="E77" s="18"/>
      <c r="F77" s="18"/>
      <c r="G77" s="18"/>
      <c r="H77" s="18"/>
      <c r="I77" s="18"/>
    </row>
    <row r="78">
      <c r="A78" s="18"/>
      <c r="B78" s="18"/>
      <c r="C78" s="18"/>
      <c r="D78" s="18"/>
      <c r="E78" s="18"/>
      <c r="F78" s="18"/>
      <c r="G78" s="18"/>
      <c r="H78" s="18"/>
      <c r="I78" s="18"/>
    </row>
    <row r="79">
      <c r="A79" s="18"/>
      <c r="B79" s="18"/>
      <c r="C79" s="18"/>
      <c r="D79" s="18"/>
      <c r="E79" s="18"/>
      <c r="F79" s="18"/>
      <c r="G79" s="18"/>
      <c r="H79" s="18"/>
      <c r="I79" s="18"/>
    </row>
    <row r="80">
      <c r="A80" s="18"/>
      <c r="B80" s="18"/>
      <c r="C80" s="18"/>
      <c r="D80" s="18"/>
      <c r="E80" s="18"/>
      <c r="F80" s="18"/>
      <c r="G80" s="18"/>
      <c r="H80" s="18"/>
      <c r="I80" s="18"/>
    </row>
    <row r="81">
      <c r="A81" s="18"/>
      <c r="B81" s="18"/>
      <c r="C81" s="18"/>
      <c r="D81" s="18"/>
      <c r="E81" s="18"/>
      <c r="F81" s="18"/>
      <c r="G81" s="18"/>
      <c r="H81" s="18"/>
      <c r="I81" s="18"/>
    </row>
    <row r="82">
      <c r="A82" s="18"/>
      <c r="B82" s="18"/>
      <c r="C82" s="18"/>
      <c r="D82" s="18"/>
      <c r="E82" s="18"/>
      <c r="F82" s="18"/>
      <c r="G82" s="18"/>
      <c r="H82" s="18"/>
      <c r="I82" s="18"/>
    </row>
    <row r="83">
      <c r="A83" s="18"/>
      <c r="B83" s="18"/>
      <c r="C83" s="18"/>
      <c r="D83" s="18"/>
      <c r="E83" s="18"/>
      <c r="F83" s="18"/>
      <c r="G83" s="18"/>
      <c r="H83" s="18"/>
      <c r="I83" s="18"/>
    </row>
    <row r="84">
      <c r="A84" s="18"/>
      <c r="B84" s="18"/>
      <c r="C84" s="18"/>
      <c r="D84" s="18"/>
      <c r="E84" s="18"/>
      <c r="F84" s="18"/>
      <c r="G84" s="18"/>
      <c r="H84" s="18"/>
      <c r="I84" s="18"/>
    </row>
    <row r="85">
      <c r="A85" s="18"/>
      <c r="B85" s="18"/>
      <c r="C85" s="18"/>
      <c r="D85" s="18"/>
      <c r="E85" s="18"/>
      <c r="F85" s="18"/>
      <c r="G85" s="18"/>
      <c r="H85" s="18"/>
      <c r="I85" s="18"/>
    </row>
    <row r="86">
      <c r="A86" s="18"/>
      <c r="B86" s="18"/>
      <c r="C86" s="18"/>
      <c r="D86" s="18"/>
      <c r="E86" s="18"/>
      <c r="F86" s="18"/>
      <c r="G86" s="18"/>
      <c r="H86" s="18"/>
      <c r="I86" s="18"/>
    </row>
    <row r="87">
      <c r="A87" s="18"/>
      <c r="B87" s="18"/>
      <c r="C87" s="18"/>
      <c r="D87" s="18"/>
      <c r="E87" s="18"/>
      <c r="F87" s="18"/>
      <c r="G87" s="18"/>
      <c r="H87" s="18"/>
      <c r="I87" s="18"/>
    </row>
    <row r="88">
      <c r="A88" s="18"/>
      <c r="B88" s="18"/>
      <c r="C88" s="18"/>
      <c r="D88" s="18"/>
      <c r="E88" s="18"/>
      <c r="F88" s="18"/>
      <c r="G88" s="18"/>
      <c r="H88" s="18"/>
      <c r="I88" s="18"/>
    </row>
    <row r="89">
      <c r="A89" s="18"/>
      <c r="B89" s="18"/>
      <c r="C89" s="18"/>
      <c r="D89" s="18"/>
      <c r="E89" s="18"/>
      <c r="F89" s="18"/>
      <c r="G89" s="18"/>
      <c r="H89" s="18"/>
      <c r="I89" s="18"/>
    </row>
    <row r="90">
      <c r="A90" s="18"/>
      <c r="B90" s="18"/>
      <c r="C90" s="18"/>
      <c r="D90" s="18"/>
      <c r="E90" s="18"/>
      <c r="F90" s="18"/>
      <c r="G90" s="18"/>
      <c r="H90" s="18"/>
      <c r="I90" s="18"/>
    </row>
    <row r="91">
      <c r="A91" s="18"/>
      <c r="B91" s="18"/>
      <c r="C91" s="18"/>
      <c r="D91" s="18"/>
      <c r="E91" s="18"/>
      <c r="F91" s="18"/>
      <c r="G91" s="18"/>
      <c r="H91" s="18"/>
      <c r="I91" s="18"/>
    </row>
    <row r="92">
      <c r="A92" s="18"/>
      <c r="B92" s="18"/>
      <c r="C92" s="18"/>
      <c r="D92" s="18"/>
      <c r="E92" s="18"/>
      <c r="F92" s="18"/>
      <c r="G92" s="18"/>
      <c r="H92" s="18"/>
      <c r="I92" s="18"/>
    </row>
    <row r="93">
      <c r="A93" s="18"/>
      <c r="B93" s="18"/>
      <c r="C93" s="18"/>
      <c r="D93" s="18"/>
      <c r="E93" s="18"/>
      <c r="F93" s="18"/>
      <c r="G93" s="18"/>
      <c r="H93" s="18"/>
      <c r="I93" s="18"/>
    </row>
    <row r="94">
      <c r="A94" s="18"/>
      <c r="B94" s="18"/>
      <c r="C94" s="18"/>
      <c r="D94" s="18"/>
      <c r="E94" s="18"/>
      <c r="F94" s="18"/>
      <c r="G94" s="18"/>
      <c r="H94" s="18"/>
      <c r="I94" s="18"/>
    </row>
    <row r="95">
      <c r="A95" s="18"/>
      <c r="B95" s="18"/>
      <c r="C95" s="18"/>
      <c r="D95" s="18"/>
      <c r="E95" s="18"/>
      <c r="F95" s="18"/>
      <c r="G95" s="18"/>
      <c r="H95" s="18"/>
      <c r="I95" s="18"/>
    </row>
    <row r="96">
      <c r="A96" s="18"/>
      <c r="B96" s="18"/>
      <c r="C96" s="18"/>
      <c r="D96" s="18"/>
      <c r="E96" s="18"/>
      <c r="F96" s="18"/>
      <c r="G96" s="18"/>
      <c r="H96" s="18"/>
      <c r="I96" s="18"/>
    </row>
    <row r="97">
      <c r="A97" s="18"/>
      <c r="B97" s="18"/>
      <c r="C97" s="18"/>
      <c r="D97" s="18"/>
      <c r="E97" s="18"/>
      <c r="F97" s="18"/>
      <c r="G97" s="18"/>
      <c r="H97" s="18"/>
      <c r="I97" s="18"/>
    </row>
    <row r="98">
      <c r="A98" s="18"/>
      <c r="B98" s="18"/>
      <c r="C98" s="18"/>
      <c r="D98" s="18"/>
      <c r="E98" s="18"/>
      <c r="F98" s="18"/>
      <c r="G98" s="18"/>
      <c r="H98" s="18"/>
      <c r="I98" s="18"/>
    </row>
    <row r="99">
      <c r="A99" s="18"/>
      <c r="B99" s="18"/>
      <c r="C99" s="18"/>
      <c r="D99" s="18"/>
      <c r="E99" s="18"/>
      <c r="F99" s="18"/>
      <c r="G99" s="18"/>
      <c r="H99" s="18"/>
      <c r="I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13"/>
    <col customWidth="1" min="2" max="3" width="15.13"/>
  </cols>
  <sheetData>
    <row r="1">
      <c r="A1" s="16" t="s">
        <v>19</v>
      </c>
      <c r="B1" s="16" t="s">
        <v>31</v>
      </c>
      <c r="C1" s="57" t="s">
        <v>95</v>
      </c>
      <c r="D1" s="57" t="s">
        <v>96</v>
      </c>
      <c r="E1" s="57" t="s">
        <v>97</v>
      </c>
    </row>
    <row r="2">
      <c r="A2" s="18" t="s">
        <v>32</v>
      </c>
      <c r="B2" s="44">
        <v>4.2211077962863007E9</v>
      </c>
      <c r="C2" s="50">
        <f>B2*(1+'Assumption - Forecasting'!$D$3)</f>
        <v>4401080948</v>
      </c>
      <c r="D2" s="50">
        <f>C2*(1+'Assumption - Forecasting'!$D$3)</f>
        <v>4588727520</v>
      </c>
      <c r="E2" s="50">
        <f>D2*(1+'Assumption - Forecasting'!$D$3)</f>
        <v>4784374680</v>
      </c>
    </row>
    <row r="3">
      <c r="A3" s="18" t="s">
        <v>33</v>
      </c>
      <c r="B3" s="44">
        <v>1.6404664334587963E9</v>
      </c>
      <c r="C3" s="50">
        <f>C2*'Assumption - Forecasting'!$D$4</f>
        <v>1711793252</v>
      </c>
      <c r="D3" s="50">
        <f>D2*'Assumption - Forecasting'!$D$4</f>
        <v>1784778080</v>
      </c>
      <c r="E3" s="50">
        <f>E2*'Assumption - Forecasting'!$D$4</f>
        <v>1860874724</v>
      </c>
    </row>
    <row r="4">
      <c r="A4" s="21" t="s">
        <v>34</v>
      </c>
      <c r="B4" s="44">
        <v>2.580641362827504E9</v>
      </c>
      <c r="C4" s="50">
        <f t="shared" ref="C4:E4" si="1">C2-C3</f>
        <v>2689287696</v>
      </c>
      <c r="D4" s="50">
        <f t="shared" si="1"/>
        <v>2803949440</v>
      </c>
      <c r="E4" s="50">
        <f t="shared" si="1"/>
        <v>2923499956</v>
      </c>
    </row>
    <row r="5">
      <c r="A5" s="18" t="s">
        <v>35</v>
      </c>
      <c r="B5" s="44">
        <v>866934.0</v>
      </c>
      <c r="C5" s="50">
        <f>C2*'Assumption - Forecasting'!$D$5</f>
        <v>943008.8794</v>
      </c>
      <c r="D5" s="50">
        <f>D2*'Assumption - Forecasting'!$D$5</f>
        <v>983215.4527</v>
      </c>
      <c r="E5" s="50">
        <f>E2*'Assumption - Forecasting'!$D$5</f>
        <v>1025136.292</v>
      </c>
    </row>
    <row r="6">
      <c r="A6" s="21" t="s">
        <v>36</v>
      </c>
      <c r="B6" s="44">
        <v>2.579774428827504E9</v>
      </c>
      <c r="C6" s="50">
        <f t="shared" ref="C6:E6" si="2">C4-C5</f>
        <v>2688344687</v>
      </c>
      <c r="D6" s="50">
        <f t="shared" si="2"/>
        <v>2802966224</v>
      </c>
      <c r="E6" s="50">
        <f t="shared" si="2"/>
        <v>2922474820</v>
      </c>
    </row>
    <row r="7">
      <c r="A7" s="18" t="s">
        <v>37</v>
      </c>
      <c r="B7" s="44">
        <v>1402947.0634920634</v>
      </c>
      <c r="C7" s="50">
        <f>'Forecasted - calcs 1'!B25</f>
        <v>922926.1693</v>
      </c>
      <c r="D7" s="50">
        <f>'Forecasted - calcs 1'!C25</f>
        <v>922926.1693</v>
      </c>
      <c r="E7" s="50">
        <f>'Forecasted - calcs 1'!D25</f>
        <v>922926.1693</v>
      </c>
    </row>
    <row r="8">
      <c r="A8" s="21" t="s">
        <v>38</v>
      </c>
      <c r="B8" s="44">
        <v>2.5783714817640123E9</v>
      </c>
      <c r="C8" s="50">
        <f t="shared" ref="C8:E8" si="3">C6-C7</f>
        <v>2687421761</v>
      </c>
      <c r="D8" s="50">
        <f t="shared" si="3"/>
        <v>2802043298</v>
      </c>
      <c r="E8" s="50">
        <f t="shared" si="3"/>
        <v>2921551894</v>
      </c>
    </row>
    <row r="9">
      <c r="A9" s="18" t="s">
        <v>39</v>
      </c>
      <c r="B9" s="44">
        <v>37898.38185</v>
      </c>
      <c r="C9" s="50">
        <f>'Forecasted - calcs 1'!G20</f>
        <v>72519.98075</v>
      </c>
      <c r="D9" s="50">
        <f>'Forecasted - calcs 1'!H20</f>
        <v>72519.98075</v>
      </c>
      <c r="E9" s="50">
        <f>'Forecasted - calcs 1'!I20</f>
        <v>72519.98075</v>
      </c>
    </row>
    <row r="10">
      <c r="A10" s="21" t="s">
        <v>40</v>
      </c>
      <c r="B10" s="44">
        <v>2.578333583382162E9</v>
      </c>
      <c r="C10" s="50">
        <f t="shared" ref="C10:E10" si="4">C8-C9</f>
        <v>2687349241</v>
      </c>
      <c r="D10" s="50">
        <f t="shared" si="4"/>
        <v>2801970778</v>
      </c>
      <c r="E10" s="50">
        <f t="shared" si="4"/>
        <v>2921479374</v>
      </c>
    </row>
    <row r="11">
      <c r="A11" s="18" t="s">
        <v>41</v>
      </c>
      <c r="B11" s="44">
        <v>6.876415666880226E8</v>
      </c>
      <c r="C11" s="50">
        <f>C10*'Assumption - Forecasting'!$B$20</f>
        <v>688230140.5</v>
      </c>
      <c r="D11" s="50">
        <f>D10*'Assumption - Forecasting'!$B$20</f>
        <v>717584716.3</v>
      </c>
      <c r="E11" s="50">
        <f>E10*'Assumption - Forecasting'!$B$20</f>
        <v>748190867.7</v>
      </c>
    </row>
    <row r="12">
      <c r="A12" s="21" t="s">
        <v>42</v>
      </c>
      <c r="B12" s="44">
        <v>1.8906920166941395E9</v>
      </c>
      <c r="C12" s="50">
        <f t="shared" ref="C12:E12" si="5">C10-C11</f>
        <v>1999119100</v>
      </c>
      <c r="D12" s="50">
        <f t="shared" si="5"/>
        <v>2084386062</v>
      </c>
      <c r="E12" s="50">
        <f t="shared" si="5"/>
        <v>2173288506</v>
      </c>
    </row>
    <row r="13">
      <c r="A13" s="18"/>
      <c r="C13" s="23"/>
    </row>
    <row r="14">
      <c r="A14" s="18"/>
      <c r="C14" s="23"/>
    </row>
    <row r="15">
      <c r="A15" s="18"/>
      <c r="C15" s="23"/>
    </row>
    <row r="16">
      <c r="A16" s="18"/>
      <c r="C16" s="23"/>
    </row>
    <row r="17">
      <c r="A17" s="18"/>
      <c r="C17" s="23"/>
    </row>
    <row r="18">
      <c r="A18" s="18"/>
      <c r="C18" s="23"/>
    </row>
    <row r="19">
      <c r="A19" s="18"/>
      <c r="C19" s="23"/>
    </row>
    <row r="20">
      <c r="A20" s="18"/>
      <c r="C20" s="23"/>
    </row>
    <row r="21">
      <c r="A21" s="18"/>
      <c r="C21" s="23"/>
    </row>
    <row r="22">
      <c r="A22" s="18"/>
      <c r="C22" s="23"/>
    </row>
    <row r="23">
      <c r="A23" s="18"/>
      <c r="C23" s="23"/>
    </row>
    <row r="24">
      <c r="A24" s="18"/>
      <c r="C24" s="23"/>
    </row>
    <row r="25">
      <c r="A25" s="18"/>
      <c r="C25" s="23"/>
    </row>
    <row r="26">
      <c r="A26" s="18"/>
      <c r="C26" s="23"/>
    </row>
    <row r="27">
      <c r="A27" s="18"/>
      <c r="C27" s="23"/>
    </row>
    <row r="28">
      <c r="A28" s="18"/>
      <c r="C28" s="23"/>
    </row>
    <row r="29">
      <c r="A29" s="18"/>
      <c r="C29" s="23"/>
    </row>
    <row r="30">
      <c r="A30" s="18"/>
      <c r="C30" s="23"/>
    </row>
    <row r="31">
      <c r="A31" s="18"/>
      <c r="C31" s="23"/>
    </row>
    <row r="32">
      <c r="A32" s="18"/>
      <c r="C32" s="23"/>
    </row>
    <row r="33">
      <c r="A33" s="18"/>
      <c r="C33" s="23"/>
    </row>
    <row r="34">
      <c r="A34" s="18"/>
      <c r="C34" s="23"/>
    </row>
    <row r="35">
      <c r="A35" s="18"/>
      <c r="C35" s="23"/>
    </row>
    <row r="36">
      <c r="A36" s="18"/>
      <c r="C36" s="23"/>
    </row>
    <row r="37">
      <c r="A37" s="18"/>
      <c r="C37" s="23"/>
    </row>
    <row r="38">
      <c r="A38" s="18"/>
      <c r="C38" s="23"/>
    </row>
    <row r="39">
      <c r="A39" s="18"/>
      <c r="C39" s="23"/>
    </row>
    <row r="40">
      <c r="A40" s="18"/>
      <c r="C40" s="23"/>
    </row>
    <row r="41">
      <c r="A41" s="18"/>
      <c r="C41" s="23"/>
    </row>
    <row r="42">
      <c r="A42" s="18"/>
      <c r="C42" s="23"/>
    </row>
    <row r="43">
      <c r="A43" s="18"/>
      <c r="C43" s="23"/>
    </row>
    <row r="44">
      <c r="A44" s="18"/>
      <c r="C44" s="23"/>
    </row>
    <row r="45">
      <c r="A45" s="18"/>
      <c r="C45" s="23"/>
    </row>
    <row r="46">
      <c r="A46" s="18"/>
      <c r="C46" s="23"/>
    </row>
    <row r="47">
      <c r="A47" s="18"/>
      <c r="C47" s="23"/>
    </row>
    <row r="48">
      <c r="A48" s="18"/>
      <c r="C48" s="23"/>
    </row>
    <row r="49">
      <c r="A49" s="18"/>
      <c r="C49" s="23"/>
    </row>
    <row r="50">
      <c r="A50" s="18"/>
      <c r="C50" s="23"/>
    </row>
    <row r="51">
      <c r="A51" s="18"/>
      <c r="C51" s="23"/>
    </row>
    <row r="52">
      <c r="A52" s="18"/>
      <c r="C52" s="23"/>
    </row>
    <row r="53">
      <c r="A53" s="18"/>
      <c r="C53" s="23"/>
    </row>
    <row r="54">
      <c r="A54" s="18"/>
      <c r="C54" s="23"/>
    </row>
    <row r="55">
      <c r="A55" s="18"/>
      <c r="C55" s="23"/>
    </row>
    <row r="56">
      <c r="A56" s="18"/>
      <c r="C56" s="23"/>
    </row>
    <row r="57">
      <c r="A57" s="18"/>
      <c r="C57" s="23"/>
    </row>
    <row r="58">
      <c r="A58" s="18"/>
      <c r="C58" s="23"/>
    </row>
    <row r="59">
      <c r="A59" s="18"/>
      <c r="C59" s="23"/>
    </row>
    <row r="60">
      <c r="A60" s="18"/>
      <c r="C60" s="23"/>
    </row>
    <row r="61">
      <c r="A61" s="18"/>
      <c r="C61" s="23"/>
    </row>
    <row r="62">
      <c r="A62" s="18"/>
      <c r="C62" s="23"/>
    </row>
    <row r="63">
      <c r="A63" s="18"/>
      <c r="C63" s="23"/>
    </row>
    <row r="64">
      <c r="A64" s="18"/>
      <c r="C64" s="23"/>
    </row>
    <row r="65">
      <c r="A65" s="18"/>
      <c r="C65" s="23"/>
    </row>
    <row r="66">
      <c r="A66" s="18"/>
      <c r="C66" s="23"/>
    </row>
    <row r="67">
      <c r="A67" s="18"/>
      <c r="C67" s="23"/>
    </row>
    <row r="68">
      <c r="A68" s="18"/>
      <c r="C68" s="23"/>
    </row>
    <row r="69">
      <c r="A69" s="18"/>
      <c r="C69" s="23"/>
    </row>
    <row r="70">
      <c r="A70" s="18"/>
      <c r="C70" s="23"/>
    </row>
    <row r="71">
      <c r="A71" s="18"/>
      <c r="C71" s="23"/>
    </row>
    <row r="72">
      <c r="A72" s="18"/>
      <c r="C72" s="23"/>
    </row>
    <row r="73">
      <c r="A73" s="18"/>
      <c r="C73" s="23"/>
    </row>
    <row r="74">
      <c r="A74" s="18"/>
      <c r="C74" s="23"/>
    </row>
    <row r="75">
      <c r="A75" s="18"/>
      <c r="C75" s="23"/>
    </row>
    <row r="76">
      <c r="A76" s="18"/>
      <c r="C76" s="23"/>
    </row>
    <row r="77">
      <c r="A77" s="18"/>
      <c r="C77" s="23"/>
    </row>
    <row r="78">
      <c r="A78" s="18"/>
      <c r="C78" s="23"/>
    </row>
    <row r="79">
      <c r="A79" s="18"/>
      <c r="C79" s="23"/>
    </row>
    <row r="80">
      <c r="A80" s="18"/>
      <c r="C80" s="23"/>
    </row>
    <row r="81">
      <c r="A81" s="18"/>
      <c r="C81" s="23"/>
    </row>
    <row r="82">
      <c r="A82" s="18"/>
      <c r="C82" s="23"/>
    </row>
    <row r="83">
      <c r="A83" s="18"/>
      <c r="C83" s="23"/>
    </row>
    <row r="84">
      <c r="A84" s="18"/>
      <c r="C84" s="23"/>
    </row>
    <row r="85">
      <c r="A85" s="18"/>
      <c r="C85" s="23"/>
    </row>
    <row r="86">
      <c r="A86" s="18"/>
      <c r="C86" s="23"/>
    </row>
    <row r="87">
      <c r="A87" s="18"/>
      <c r="C87" s="23"/>
    </row>
    <row r="88">
      <c r="A88" s="18"/>
      <c r="C88" s="23"/>
    </row>
    <row r="89">
      <c r="A89" s="18"/>
      <c r="C89" s="23"/>
    </row>
    <row r="90">
      <c r="A90" s="18"/>
      <c r="C90" s="23"/>
    </row>
    <row r="91">
      <c r="A91" s="18"/>
      <c r="C91" s="23"/>
    </row>
    <row r="92">
      <c r="A92" s="18"/>
      <c r="C92" s="23"/>
    </row>
    <row r="93">
      <c r="A93" s="18"/>
      <c r="C93" s="23"/>
    </row>
    <row r="94">
      <c r="A94" s="18"/>
      <c r="C94" s="23"/>
    </row>
    <row r="95">
      <c r="A95" s="18"/>
      <c r="C95" s="23"/>
    </row>
    <row r="96">
      <c r="A96" s="18"/>
      <c r="C96" s="23"/>
    </row>
    <row r="97">
      <c r="A97" s="18"/>
      <c r="C97" s="23"/>
    </row>
    <row r="98">
      <c r="A98" s="18"/>
      <c r="C98" s="23"/>
    </row>
    <row r="99">
      <c r="A99" s="18"/>
      <c r="C99" s="23"/>
    </row>
    <row r="100">
      <c r="A100" s="18"/>
      <c r="C100" s="23"/>
    </row>
    <row r="101">
      <c r="A101" s="18"/>
      <c r="C101" s="23"/>
    </row>
    <row r="102">
      <c r="A102" s="18"/>
      <c r="C102" s="23"/>
    </row>
    <row r="103">
      <c r="A103" s="18"/>
      <c r="C103" s="23"/>
    </row>
    <row r="104">
      <c r="A104" s="18"/>
      <c r="C104" s="23"/>
    </row>
    <row r="105">
      <c r="A105" s="18"/>
      <c r="C105" s="23"/>
    </row>
    <row r="106">
      <c r="A106" s="18"/>
      <c r="C106" s="23"/>
    </row>
    <row r="107">
      <c r="A107" s="18"/>
      <c r="C107" s="23"/>
    </row>
    <row r="108">
      <c r="A108" s="18"/>
      <c r="C108" s="23"/>
    </row>
    <row r="109">
      <c r="A109" s="18"/>
      <c r="C109" s="23"/>
    </row>
    <row r="110">
      <c r="A110" s="18"/>
      <c r="C110" s="23"/>
    </row>
    <row r="111">
      <c r="A111" s="18"/>
      <c r="C111" s="23"/>
    </row>
    <row r="112">
      <c r="A112" s="18"/>
      <c r="C112" s="23"/>
    </row>
    <row r="113">
      <c r="A113" s="18"/>
      <c r="C113" s="23"/>
    </row>
    <row r="114">
      <c r="A114" s="18"/>
      <c r="C114" s="23"/>
    </row>
    <row r="115">
      <c r="A115" s="18"/>
      <c r="C115" s="23"/>
    </row>
    <row r="116">
      <c r="A116" s="18"/>
      <c r="C116" s="23"/>
    </row>
    <row r="117">
      <c r="A117" s="18"/>
      <c r="C117" s="23"/>
    </row>
    <row r="118">
      <c r="A118" s="18"/>
      <c r="C118" s="23"/>
    </row>
    <row r="119">
      <c r="A119" s="18"/>
      <c r="C119" s="23"/>
    </row>
    <row r="120">
      <c r="A120" s="18"/>
      <c r="C120" s="23"/>
    </row>
    <row r="121">
      <c r="A121" s="18"/>
      <c r="C121" s="23"/>
    </row>
    <row r="122">
      <c r="A122" s="18"/>
      <c r="C122" s="23"/>
    </row>
    <row r="123">
      <c r="A123" s="18"/>
      <c r="C123" s="23"/>
    </row>
    <row r="124">
      <c r="A124" s="18"/>
      <c r="C124" s="23"/>
    </row>
    <row r="125">
      <c r="A125" s="18"/>
      <c r="C125" s="23"/>
    </row>
    <row r="126">
      <c r="A126" s="18"/>
      <c r="C126" s="23"/>
    </row>
    <row r="127">
      <c r="A127" s="18"/>
      <c r="C127" s="23"/>
    </row>
    <row r="128">
      <c r="A128" s="18"/>
      <c r="C128" s="23"/>
    </row>
    <row r="129">
      <c r="A129" s="18"/>
      <c r="C129" s="23"/>
    </row>
    <row r="130">
      <c r="A130" s="18"/>
      <c r="C130" s="23"/>
    </row>
    <row r="131">
      <c r="A131" s="18"/>
      <c r="C131" s="23"/>
    </row>
    <row r="132">
      <c r="A132" s="18"/>
      <c r="C132" s="23"/>
    </row>
    <row r="133">
      <c r="A133" s="18"/>
      <c r="C133" s="23"/>
    </row>
    <row r="134">
      <c r="A134" s="18"/>
      <c r="C134" s="23"/>
    </row>
    <row r="135">
      <c r="A135" s="18"/>
      <c r="C135" s="23"/>
    </row>
    <row r="136">
      <c r="A136" s="18"/>
      <c r="C136" s="23"/>
    </row>
    <row r="137">
      <c r="A137" s="18"/>
      <c r="C137" s="23"/>
    </row>
    <row r="138">
      <c r="A138" s="18"/>
      <c r="C138" s="23"/>
    </row>
    <row r="139">
      <c r="A139" s="18"/>
      <c r="C139" s="23"/>
    </row>
    <row r="140">
      <c r="A140" s="18"/>
      <c r="C140" s="23"/>
    </row>
    <row r="141">
      <c r="A141" s="18"/>
      <c r="C141" s="23"/>
    </row>
    <row r="142">
      <c r="A142" s="18"/>
      <c r="C142" s="23"/>
    </row>
    <row r="143">
      <c r="A143" s="18"/>
      <c r="C143" s="23"/>
    </row>
    <row r="144">
      <c r="A144" s="18"/>
      <c r="C144" s="23"/>
    </row>
    <row r="145">
      <c r="A145" s="18"/>
      <c r="C145" s="23"/>
    </row>
    <row r="146">
      <c r="A146" s="18"/>
      <c r="C146" s="23"/>
    </row>
    <row r="147">
      <c r="A147" s="18"/>
      <c r="C147" s="23"/>
    </row>
    <row r="148">
      <c r="A148" s="18"/>
      <c r="C148" s="23"/>
    </row>
    <row r="149">
      <c r="A149" s="18"/>
      <c r="C149" s="23"/>
    </row>
    <row r="150">
      <c r="A150" s="18"/>
      <c r="C150" s="23"/>
    </row>
    <row r="151">
      <c r="A151" s="18"/>
      <c r="C151" s="23"/>
    </row>
    <row r="152">
      <c r="A152" s="18"/>
      <c r="C152" s="23"/>
    </row>
    <row r="153">
      <c r="A153" s="18"/>
      <c r="C153" s="23"/>
    </row>
    <row r="154">
      <c r="A154" s="18"/>
      <c r="C154" s="23"/>
    </row>
    <row r="155">
      <c r="A155" s="18"/>
      <c r="C155" s="23"/>
    </row>
    <row r="156">
      <c r="A156" s="18"/>
      <c r="C156" s="23"/>
    </row>
    <row r="157">
      <c r="A157" s="18"/>
      <c r="C157" s="23"/>
    </row>
    <row r="158">
      <c r="A158" s="18"/>
      <c r="C158" s="23"/>
    </row>
    <row r="159">
      <c r="A159" s="18"/>
      <c r="C159" s="23"/>
    </row>
    <row r="160">
      <c r="A160" s="18"/>
      <c r="C160" s="23"/>
    </row>
    <row r="161">
      <c r="A161" s="18"/>
      <c r="C161" s="23"/>
    </row>
    <row r="162">
      <c r="A162" s="18"/>
      <c r="C162" s="23"/>
    </row>
    <row r="163">
      <c r="A163" s="18"/>
      <c r="C163" s="23"/>
    </row>
    <row r="164">
      <c r="A164" s="18"/>
      <c r="C164" s="23"/>
    </row>
    <row r="165">
      <c r="A165" s="18"/>
      <c r="C165" s="23"/>
    </row>
    <row r="166">
      <c r="A166" s="18"/>
      <c r="C166" s="23"/>
    </row>
    <row r="167">
      <c r="A167" s="18"/>
      <c r="C167" s="23"/>
    </row>
    <row r="168">
      <c r="A168" s="18"/>
      <c r="C168" s="23"/>
    </row>
    <row r="169">
      <c r="A169" s="18"/>
      <c r="C169" s="23"/>
    </row>
    <row r="170">
      <c r="A170" s="18"/>
      <c r="C170" s="23"/>
    </row>
    <row r="171">
      <c r="A171" s="18"/>
      <c r="C171" s="23"/>
    </row>
    <row r="172">
      <c r="A172" s="18"/>
      <c r="C172" s="23"/>
    </row>
    <row r="173">
      <c r="A173" s="18"/>
      <c r="C173" s="23"/>
    </row>
    <row r="174">
      <c r="A174" s="18"/>
      <c r="C174" s="23"/>
    </row>
    <row r="175">
      <c r="A175" s="18"/>
      <c r="C175" s="23"/>
    </row>
    <row r="176">
      <c r="A176" s="18"/>
      <c r="C176" s="23"/>
    </row>
    <row r="177">
      <c r="A177" s="18"/>
      <c r="C177" s="23"/>
    </row>
    <row r="178">
      <c r="A178" s="18"/>
      <c r="C178" s="23"/>
    </row>
    <row r="179">
      <c r="A179" s="18"/>
      <c r="C179" s="23"/>
    </row>
    <row r="180">
      <c r="A180" s="18"/>
      <c r="C180" s="23"/>
    </row>
    <row r="181">
      <c r="A181" s="18"/>
      <c r="C181" s="23"/>
    </row>
    <row r="182">
      <c r="A182" s="18"/>
      <c r="C182" s="23"/>
    </row>
    <row r="183">
      <c r="A183" s="18"/>
      <c r="C183" s="23"/>
    </row>
    <row r="184">
      <c r="A184" s="18"/>
      <c r="C184" s="23"/>
    </row>
    <row r="185">
      <c r="A185" s="18"/>
      <c r="C185" s="23"/>
    </row>
    <row r="186">
      <c r="A186" s="18"/>
      <c r="C186" s="23"/>
    </row>
    <row r="187">
      <c r="A187" s="18"/>
      <c r="C187" s="23"/>
    </row>
    <row r="188">
      <c r="A188" s="18"/>
      <c r="C188" s="23"/>
    </row>
    <row r="189">
      <c r="A189" s="18"/>
      <c r="C189" s="23"/>
    </row>
    <row r="190">
      <c r="A190" s="18"/>
      <c r="C190" s="23"/>
    </row>
    <row r="191">
      <c r="A191" s="18"/>
      <c r="C191" s="23"/>
    </row>
    <row r="192">
      <c r="A192" s="18"/>
      <c r="C192" s="23"/>
    </row>
    <row r="193">
      <c r="A193" s="18"/>
      <c r="C193" s="23"/>
    </row>
    <row r="194">
      <c r="A194" s="18"/>
      <c r="C194" s="23"/>
    </row>
    <row r="195">
      <c r="A195" s="18"/>
      <c r="C195" s="23"/>
    </row>
    <row r="196">
      <c r="A196" s="18"/>
      <c r="C196" s="23"/>
    </row>
    <row r="197">
      <c r="A197" s="18"/>
      <c r="C197" s="23"/>
    </row>
    <row r="198">
      <c r="A198" s="18"/>
      <c r="C198" s="23"/>
    </row>
    <row r="199">
      <c r="A199" s="18"/>
      <c r="C199" s="23"/>
    </row>
    <row r="200">
      <c r="A200" s="18"/>
      <c r="C200" s="23"/>
    </row>
    <row r="201">
      <c r="A201" s="18"/>
      <c r="C201" s="23"/>
    </row>
    <row r="202">
      <c r="A202" s="18"/>
      <c r="C202" s="23"/>
    </row>
    <row r="203">
      <c r="A203" s="18"/>
      <c r="C203" s="23"/>
    </row>
    <row r="204">
      <c r="A204" s="18"/>
      <c r="C204" s="23"/>
    </row>
    <row r="205">
      <c r="A205" s="18"/>
      <c r="C205" s="23"/>
    </row>
    <row r="206">
      <c r="A206" s="18"/>
      <c r="C206" s="23"/>
    </row>
    <row r="207">
      <c r="A207" s="18"/>
      <c r="C207" s="23"/>
    </row>
    <row r="208">
      <c r="A208" s="18"/>
      <c r="C208" s="23"/>
    </row>
    <row r="209">
      <c r="A209" s="18"/>
      <c r="C209" s="23"/>
    </row>
    <row r="210">
      <c r="A210" s="18"/>
      <c r="C210" s="23"/>
    </row>
    <row r="211">
      <c r="A211" s="18"/>
      <c r="C211" s="23"/>
    </row>
    <row r="212">
      <c r="A212" s="18"/>
      <c r="C212" s="23"/>
    </row>
    <row r="213">
      <c r="A213" s="18"/>
      <c r="C213" s="23"/>
    </row>
    <row r="214">
      <c r="A214" s="18"/>
      <c r="C214" s="23"/>
    </row>
    <row r="215">
      <c r="A215" s="18"/>
      <c r="C215" s="23"/>
    </row>
    <row r="216">
      <c r="A216" s="18"/>
      <c r="C216" s="23"/>
    </row>
    <row r="217">
      <c r="A217" s="18"/>
      <c r="C217" s="23"/>
    </row>
    <row r="218">
      <c r="A218" s="18"/>
      <c r="C218" s="23"/>
    </row>
    <row r="219">
      <c r="A219" s="18"/>
      <c r="C219" s="23"/>
    </row>
    <row r="220">
      <c r="A220" s="18"/>
      <c r="C220" s="23"/>
    </row>
    <row r="221">
      <c r="A221" s="18"/>
      <c r="C221" s="23"/>
    </row>
    <row r="222">
      <c r="A222" s="18"/>
      <c r="C222" s="23"/>
    </row>
    <row r="223">
      <c r="A223" s="18"/>
      <c r="C223" s="23"/>
    </row>
    <row r="224">
      <c r="A224" s="18"/>
      <c r="C224" s="23"/>
    </row>
    <row r="225">
      <c r="A225" s="18"/>
      <c r="C225" s="23"/>
    </row>
    <row r="226">
      <c r="A226" s="18"/>
      <c r="C226" s="23"/>
    </row>
    <row r="227">
      <c r="A227" s="18"/>
      <c r="C227" s="23"/>
    </row>
    <row r="228">
      <c r="A228" s="18"/>
      <c r="C228" s="23"/>
    </row>
    <row r="229">
      <c r="A229" s="18"/>
      <c r="C229" s="23"/>
    </row>
    <row r="230">
      <c r="A230" s="18"/>
      <c r="C230" s="23"/>
    </row>
    <row r="231">
      <c r="A231" s="18"/>
      <c r="C231" s="23"/>
    </row>
    <row r="232">
      <c r="A232" s="18"/>
      <c r="C232" s="23"/>
    </row>
    <row r="233">
      <c r="A233" s="18"/>
      <c r="C233" s="23"/>
    </row>
    <row r="234">
      <c r="A234" s="18"/>
      <c r="C234" s="23"/>
    </row>
    <row r="235">
      <c r="A235" s="18"/>
      <c r="C235" s="23"/>
    </row>
    <row r="236">
      <c r="A236" s="18"/>
      <c r="C236" s="23"/>
    </row>
    <row r="237">
      <c r="A237" s="18"/>
      <c r="C237" s="23"/>
    </row>
    <row r="238">
      <c r="A238" s="18"/>
      <c r="C238" s="23"/>
    </row>
    <row r="239">
      <c r="A239" s="18"/>
      <c r="C239" s="23"/>
    </row>
    <row r="240">
      <c r="A240" s="18"/>
      <c r="C240" s="23"/>
    </row>
    <row r="241">
      <c r="A241" s="18"/>
      <c r="C241" s="23"/>
    </row>
    <row r="242">
      <c r="A242" s="18"/>
      <c r="C242" s="23"/>
    </row>
    <row r="243">
      <c r="A243" s="18"/>
      <c r="C243" s="23"/>
    </row>
    <row r="244">
      <c r="A244" s="18"/>
      <c r="C244" s="23"/>
    </row>
    <row r="245">
      <c r="A245" s="18"/>
      <c r="C245" s="23"/>
    </row>
    <row r="246">
      <c r="A246" s="18"/>
      <c r="C246" s="23"/>
    </row>
    <row r="247">
      <c r="A247" s="18"/>
      <c r="C247" s="23"/>
    </row>
    <row r="248">
      <c r="A248" s="18"/>
      <c r="C248" s="23"/>
    </row>
    <row r="249">
      <c r="A249" s="18"/>
      <c r="C249" s="23"/>
    </row>
    <row r="250">
      <c r="A250" s="18"/>
      <c r="C250" s="23"/>
    </row>
    <row r="251">
      <c r="A251" s="18"/>
      <c r="C251" s="23"/>
    </row>
    <row r="252">
      <c r="A252" s="18"/>
      <c r="C252" s="23"/>
    </row>
    <row r="253">
      <c r="A253" s="18"/>
      <c r="C253" s="23"/>
    </row>
    <row r="254">
      <c r="A254" s="18"/>
      <c r="C254" s="23"/>
    </row>
    <row r="255">
      <c r="A255" s="18"/>
      <c r="C255" s="23"/>
    </row>
    <row r="256">
      <c r="A256" s="18"/>
      <c r="C256" s="23"/>
    </row>
    <row r="257">
      <c r="A257" s="18"/>
      <c r="C257" s="23"/>
    </row>
    <row r="258">
      <c r="A258" s="18"/>
      <c r="C258" s="23"/>
    </row>
    <row r="259">
      <c r="A259" s="18"/>
      <c r="C259" s="23"/>
    </row>
    <row r="260">
      <c r="A260" s="18"/>
      <c r="C260" s="23"/>
    </row>
    <row r="261">
      <c r="A261" s="18"/>
      <c r="C261" s="23"/>
    </row>
    <row r="262">
      <c r="A262" s="18"/>
      <c r="C262" s="23"/>
    </row>
    <row r="263">
      <c r="A263" s="18"/>
      <c r="C263" s="23"/>
    </row>
    <row r="264">
      <c r="A264" s="18"/>
      <c r="C264" s="23"/>
    </row>
    <row r="265">
      <c r="A265" s="18"/>
      <c r="C265" s="23"/>
    </row>
    <row r="266">
      <c r="A266" s="18"/>
      <c r="C266" s="23"/>
    </row>
    <row r="267">
      <c r="A267" s="18"/>
      <c r="C267" s="23"/>
    </row>
    <row r="268">
      <c r="A268" s="18"/>
      <c r="C268" s="23"/>
    </row>
    <row r="269">
      <c r="A269" s="18"/>
      <c r="C269" s="23"/>
    </row>
    <row r="270">
      <c r="A270" s="18"/>
      <c r="C270" s="23"/>
    </row>
    <row r="271">
      <c r="A271" s="18"/>
      <c r="C271" s="23"/>
    </row>
    <row r="272">
      <c r="A272" s="18"/>
      <c r="C272" s="23"/>
    </row>
    <row r="273">
      <c r="A273" s="18"/>
      <c r="C273" s="23"/>
    </row>
    <row r="274">
      <c r="A274" s="18"/>
      <c r="C274" s="23"/>
    </row>
    <row r="275">
      <c r="A275" s="18"/>
      <c r="C275" s="23"/>
    </row>
    <row r="276">
      <c r="A276" s="18"/>
      <c r="C276" s="23"/>
    </row>
    <row r="277">
      <c r="A277" s="18"/>
      <c r="C277" s="23"/>
    </row>
    <row r="278">
      <c r="A278" s="18"/>
      <c r="C278" s="23"/>
    </row>
    <row r="279">
      <c r="A279" s="18"/>
      <c r="C279" s="23"/>
    </row>
    <row r="280">
      <c r="A280" s="18"/>
      <c r="C280" s="23"/>
    </row>
    <row r="281">
      <c r="A281" s="18"/>
      <c r="C281" s="23"/>
    </row>
    <row r="282">
      <c r="A282" s="18"/>
      <c r="C282" s="23"/>
    </row>
    <row r="283">
      <c r="A283" s="18"/>
      <c r="C283" s="23"/>
    </row>
    <row r="284">
      <c r="A284" s="18"/>
      <c r="C284" s="23"/>
    </row>
    <row r="285">
      <c r="A285" s="18"/>
      <c r="C285" s="23"/>
    </row>
    <row r="286">
      <c r="A286" s="18"/>
      <c r="C286" s="23"/>
    </row>
    <row r="287">
      <c r="A287" s="18"/>
      <c r="C287" s="23"/>
    </row>
    <row r="288">
      <c r="A288" s="18"/>
      <c r="C288" s="23"/>
    </row>
    <row r="289">
      <c r="A289" s="18"/>
      <c r="C289" s="23"/>
    </row>
    <row r="290">
      <c r="A290" s="18"/>
      <c r="C290" s="23"/>
    </row>
    <row r="291">
      <c r="A291" s="18"/>
      <c r="C291" s="23"/>
    </row>
    <row r="292">
      <c r="A292" s="18"/>
      <c r="C292" s="23"/>
    </row>
    <row r="293">
      <c r="A293" s="18"/>
      <c r="C293" s="23"/>
    </row>
    <row r="294">
      <c r="A294" s="18"/>
      <c r="C294" s="23"/>
    </row>
    <row r="295">
      <c r="A295" s="18"/>
      <c r="C295" s="23"/>
    </row>
    <row r="296">
      <c r="A296" s="18"/>
      <c r="C296" s="23"/>
    </row>
    <row r="297">
      <c r="A297" s="18"/>
      <c r="C297" s="23"/>
    </row>
    <row r="298">
      <c r="A298" s="18"/>
      <c r="C298" s="23"/>
    </row>
    <row r="299">
      <c r="A299" s="18"/>
      <c r="C299" s="23"/>
    </row>
    <row r="300">
      <c r="A300" s="18"/>
      <c r="C300" s="23"/>
    </row>
    <row r="301">
      <c r="A301" s="18"/>
      <c r="C301" s="23"/>
    </row>
    <row r="302">
      <c r="A302" s="18"/>
      <c r="C302" s="23"/>
    </row>
    <row r="303">
      <c r="A303" s="18"/>
      <c r="C303" s="23"/>
    </row>
    <row r="304">
      <c r="A304" s="18"/>
      <c r="C304" s="23"/>
    </row>
    <row r="305">
      <c r="A305" s="18"/>
      <c r="C305" s="23"/>
    </row>
    <row r="306">
      <c r="A306" s="18"/>
      <c r="C306" s="23"/>
    </row>
    <row r="307">
      <c r="A307" s="18"/>
      <c r="C307" s="23"/>
    </row>
    <row r="308">
      <c r="A308" s="18"/>
      <c r="C308" s="23"/>
    </row>
    <row r="309">
      <c r="A309" s="18"/>
      <c r="C309" s="23"/>
    </row>
    <row r="310">
      <c r="A310" s="18"/>
      <c r="C310" s="23"/>
    </row>
    <row r="311">
      <c r="A311" s="18"/>
      <c r="C311" s="23"/>
    </row>
    <row r="312">
      <c r="A312" s="18"/>
      <c r="C312" s="23"/>
    </row>
    <row r="313">
      <c r="A313" s="18"/>
      <c r="C313" s="23"/>
    </row>
    <row r="314">
      <c r="A314" s="18"/>
      <c r="C314" s="23"/>
    </row>
    <row r="315">
      <c r="A315" s="18"/>
      <c r="C315" s="23"/>
    </row>
    <row r="316">
      <c r="A316" s="18"/>
      <c r="C316" s="23"/>
    </row>
    <row r="317">
      <c r="A317" s="18"/>
      <c r="C317" s="23"/>
    </row>
    <row r="318">
      <c r="A318" s="18"/>
      <c r="C318" s="23"/>
    </row>
    <row r="319">
      <c r="A319" s="18"/>
      <c r="C319" s="23"/>
    </row>
    <row r="320">
      <c r="A320" s="18"/>
      <c r="C320" s="23"/>
    </row>
    <row r="321">
      <c r="A321" s="18"/>
      <c r="C321" s="23"/>
    </row>
    <row r="322">
      <c r="A322" s="18"/>
      <c r="C322" s="23"/>
    </row>
    <row r="323">
      <c r="A323" s="18"/>
      <c r="C323" s="23"/>
    </row>
    <row r="324">
      <c r="A324" s="18"/>
      <c r="C324" s="23"/>
    </row>
    <row r="325">
      <c r="A325" s="18"/>
      <c r="C325" s="23"/>
    </row>
    <row r="326">
      <c r="A326" s="18"/>
      <c r="C326" s="23"/>
    </row>
    <row r="327">
      <c r="A327" s="18"/>
      <c r="C327" s="23"/>
    </row>
    <row r="328">
      <c r="A328" s="18"/>
      <c r="C328" s="23"/>
    </row>
    <row r="329">
      <c r="A329" s="18"/>
      <c r="C329" s="23"/>
    </row>
    <row r="330">
      <c r="A330" s="18"/>
      <c r="C330" s="23"/>
    </row>
    <row r="331">
      <c r="A331" s="18"/>
      <c r="C331" s="23"/>
    </row>
    <row r="332">
      <c r="A332" s="18"/>
      <c r="C332" s="23"/>
    </row>
    <row r="333">
      <c r="A333" s="18"/>
      <c r="C333" s="23"/>
    </row>
    <row r="334">
      <c r="A334" s="18"/>
      <c r="C334" s="23"/>
    </row>
    <row r="335">
      <c r="A335" s="18"/>
      <c r="C335" s="23"/>
    </row>
    <row r="336">
      <c r="A336" s="18"/>
      <c r="C336" s="23"/>
    </row>
    <row r="337">
      <c r="A337" s="18"/>
      <c r="C337" s="23"/>
    </row>
    <row r="338">
      <c r="A338" s="18"/>
      <c r="C338" s="23"/>
    </row>
    <row r="339">
      <c r="A339" s="18"/>
      <c r="C339" s="23"/>
    </row>
    <row r="340">
      <c r="A340" s="18"/>
      <c r="C340" s="23"/>
    </row>
    <row r="341">
      <c r="A341" s="18"/>
      <c r="C341" s="23"/>
    </row>
    <row r="342">
      <c r="A342" s="18"/>
      <c r="C342" s="23"/>
    </row>
    <row r="343">
      <c r="A343" s="18"/>
      <c r="C343" s="23"/>
    </row>
    <row r="344">
      <c r="A344" s="18"/>
      <c r="C344" s="23"/>
    </row>
    <row r="345">
      <c r="A345" s="18"/>
      <c r="C345" s="23"/>
    </row>
    <row r="346">
      <c r="A346" s="18"/>
      <c r="C346" s="23"/>
    </row>
    <row r="347">
      <c r="A347" s="18"/>
      <c r="C347" s="23"/>
    </row>
    <row r="348">
      <c r="A348" s="18"/>
      <c r="C348" s="23"/>
    </row>
    <row r="349">
      <c r="A349" s="18"/>
      <c r="C349" s="23"/>
    </row>
    <row r="350">
      <c r="A350" s="18"/>
      <c r="C350" s="23"/>
    </row>
    <row r="351">
      <c r="A351" s="18"/>
      <c r="C351" s="23"/>
    </row>
    <row r="352">
      <c r="A352" s="18"/>
      <c r="C352" s="23"/>
    </row>
    <row r="353">
      <c r="A353" s="18"/>
      <c r="C353" s="23"/>
    </row>
    <row r="354">
      <c r="A354" s="18"/>
      <c r="C354" s="23"/>
    </row>
    <row r="355">
      <c r="A355" s="18"/>
      <c r="C355" s="23"/>
    </row>
    <row r="356">
      <c r="A356" s="18"/>
      <c r="C356" s="23"/>
    </row>
    <row r="357">
      <c r="A357" s="18"/>
      <c r="C357" s="23"/>
    </row>
    <row r="358">
      <c r="A358" s="18"/>
      <c r="C358" s="23"/>
    </row>
    <row r="359">
      <c r="A359" s="18"/>
      <c r="C359" s="23"/>
    </row>
    <row r="360">
      <c r="A360" s="18"/>
      <c r="C360" s="23"/>
    </row>
    <row r="361">
      <c r="A361" s="18"/>
      <c r="C361" s="23"/>
    </row>
    <row r="362">
      <c r="A362" s="18"/>
      <c r="C362" s="23"/>
    </row>
    <row r="363">
      <c r="A363" s="18"/>
      <c r="C363" s="23"/>
    </row>
    <row r="364">
      <c r="A364" s="18"/>
      <c r="C364" s="23"/>
    </row>
    <row r="365">
      <c r="A365" s="18"/>
      <c r="C365" s="23"/>
    </row>
    <row r="366">
      <c r="A366" s="18"/>
      <c r="C366" s="23"/>
    </row>
    <row r="367">
      <c r="A367" s="18"/>
      <c r="C367" s="23"/>
    </row>
    <row r="368">
      <c r="A368" s="18"/>
      <c r="C368" s="23"/>
    </row>
    <row r="369">
      <c r="A369" s="18"/>
      <c r="C369" s="23"/>
    </row>
    <row r="370">
      <c r="A370" s="18"/>
      <c r="C370" s="23"/>
    </row>
    <row r="371">
      <c r="A371" s="18"/>
      <c r="C371" s="23"/>
    </row>
    <row r="372">
      <c r="A372" s="18"/>
      <c r="C372" s="23"/>
    </row>
    <row r="373">
      <c r="A373" s="18"/>
      <c r="C373" s="23"/>
    </row>
    <row r="374">
      <c r="A374" s="18"/>
      <c r="C374" s="23"/>
    </row>
    <row r="375">
      <c r="A375" s="18"/>
      <c r="C375" s="23"/>
    </row>
    <row r="376">
      <c r="A376" s="18"/>
      <c r="C376" s="23"/>
    </row>
    <row r="377">
      <c r="A377" s="18"/>
      <c r="C377" s="23"/>
    </row>
    <row r="378">
      <c r="A378" s="18"/>
      <c r="C378" s="23"/>
    </row>
    <row r="379">
      <c r="A379" s="18"/>
      <c r="C379" s="23"/>
    </row>
    <row r="380">
      <c r="A380" s="18"/>
      <c r="C380" s="23"/>
    </row>
    <row r="381">
      <c r="A381" s="18"/>
      <c r="C381" s="23"/>
    </row>
    <row r="382">
      <c r="A382" s="18"/>
      <c r="C382" s="23"/>
    </row>
    <row r="383">
      <c r="A383" s="18"/>
      <c r="C383" s="23"/>
    </row>
    <row r="384">
      <c r="A384" s="18"/>
      <c r="C384" s="23"/>
    </row>
    <row r="385">
      <c r="A385" s="18"/>
      <c r="C385" s="23"/>
    </row>
    <row r="386">
      <c r="A386" s="18"/>
      <c r="C386" s="23"/>
    </row>
    <row r="387">
      <c r="A387" s="18"/>
      <c r="C387" s="23"/>
    </row>
    <row r="388">
      <c r="A388" s="18"/>
      <c r="C388" s="23"/>
    </row>
    <row r="389">
      <c r="A389" s="18"/>
      <c r="C389" s="23"/>
    </row>
    <row r="390">
      <c r="A390" s="18"/>
      <c r="C390" s="23"/>
    </row>
    <row r="391">
      <c r="A391" s="18"/>
      <c r="C391" s="23"/>
    </row>
    <row r="392">
      <c r="A392" s="18"/>
      <c r="C392" s="23"/>
    </row>
    <row r="393">
      <c r="A393" s="18"/>
      <c r="C393" s="23"/>
    </row>
    <row r="394">
      <c r="A394" s="18"/>
      <c r="C394" s="23"/>
    </row>
    <row r="395">
      <c r="A395" s="18"/>
      <c r="C395" s="23"/>
    </row>
    <row r="396">
      <c r="A396" s="18"/>
      <c r="C396" s="23"/>
    </row>
    <row r="397">
      <c r="A397" s="18"/>
      <c r="C397" s="23"/>
    </row>
    <row r="398">
      <c r="A398" s="18"/>
      <c r="C398" s="23"/>
    </row>
    <row r="399">
      <c r="A399" s="18"/>
      <c r="C399" s="23"/>
    </row>
    <row r="400">
      <c r="A400" s="18"/>
      <c r="C400" s="23"/>
    </row>
    <row r="401">
      <c r="A401" s="18"/>
      <c r="C401" s="23"/>
    </row>
    <row r="402">
      <c r="A402" s="18"/>
      <c r="C402" s="23"/>
    </row>
    <row r="403">
      <c r="A403" s="18"/>
      <c r="C403" s="23"/>
    </row>
    <row r="404">
      <c r="A404" s="18"/>
      <c r="C404" s="23"/>
    </row>
    <row r="405">
      <c r="A405" s="18"/>
      <c r="C405" s="23"/>
    </row>
    <row r="406">
      <c r="A406" s="18"/>
      <c r="C406" s="23"/>
    </row>
    <row r="407">
      <c r="A407" s="18"/>
      <c r="C407" s="23"/>
    </row>
    <row r="408">
      <c r="A408" s="18"/>
      <c r="C408" s="23"/>
    </row>
    <row r="409">
      <c r="A409" s="18"/>
      <c r="C409" s="23"/>
    </row>
    <row r="410">
      <c r="A410" s="18"/>
      <c r="C410" s="23"/>
    </row>
    <row r="411">
      <c r="A411" s="18"/>
      <c r="C411" s="23"/>
    </row>
    <row r="412">
      <c r="A412" s="18"/>
      <c r="C412" s="23"/>
    </row>
    <row r="413">
      <c r="A413" s="18"/>
      <c r="C413" s="23"/>
    </row>
    <row r="414">
      <c r="A414" s="18"/>
      <c r="C414" s="23"/>
    </row>
    <row r="415">
      <c r="A415" s="18"/>
      <c r="C415" s="23"/>
    </row>
    <row r="416">
      <c r="A416" s="18"/>
      <c r="C416" s="23"/>
    </row>
    <row r="417">
      <c r="A417" s="18"/>
      <c r="C417" s="23"/>
    </row>
    <row r="418">
      <c r="A418" s="18"/>
      <c r="C418" s="23"/>
    </row>
    <row r="419">
      <c r="A419" s="18"/>
      <c r="C419" s="23"/>
    </row>
    <row r="420">
      <c r="A420" s="18"/>
      <c r="C420" s="23"/>
    </row>
    <row r="421">
      <c r="A421" s="18"/>
      <c r="C421" s="23"/>
    </row>
    <row r="422">
      <c r="A422" s="18"/>
      <c r="C422" s="23"/>
    </row>
    <row r="423">
      <c r="A423" s="18"/>
      <c r="C423" s="23"/>
    </row>
    <row r="424">
      <c r="A424" s="18"/>
      <c r="C424" s="23"/>
    </row>
    <row r="425">
      <c r="A425" s="18"/>
      <c r="C425" s="23"/>
    </row>
    <row r="426">
      <c r="A426" s="18"/>
      <c r="C426" s="23"/>
    </row>
    <row r="427">
      <c r="A427" s="18"/>
      <c r="C427" s="23"/>
    </row>
    <row r="428">
      <c r="A428" s="18"/>
      <c r="C428" s="23"/>
    </row>
    <row r="429">
      <c r="A429" s="18"/>
      <c r="C429" s="23"/>
    </row>
    <row r="430">
      <c r="A430" s="18"/>
      <c r="C430" s="23"/>
    </row>
    <row r="431">
      <c r="A431" s="18"/>
      <c r="C431" s="23"/>
    </row>
    <row r="432">
      <c r="A432" s="18"/>
      <c r="C432" s="23"/>
    </row>
    <row r="433">
      <c r="A433" s="18"/>
      <c r="C433" s="23"/>
    </row>
    <row r="434">
      <c r="A434" s="18"/>
      <c r="C434" s="23"/>
    </row>
    <row r="435">
      <c r="A435" s="18"/>
      <c r="C435" s="23"/>
    </row>
    <row r="436">
      <c r="A436" s="18"/>
      <c r="C436" s="23"/>
    </row>
    <row r="437">
      <c r="A437" s="18"/>
      <c r="C437" s="23"/>
    </row>
    <row r="438">
      <c r="A438" s="18"/>
      <c r="C438" s="23"/>
    </row>
    <row r="439">
      <c r="A439" s="18"/>
      <c r="C439" s="23"/>
    </row>
    <row r="440">
      <c r="A440" s="18"/>
      <c r="C440" s="23"/>
    </row>
    <row r="441">
      <c r="A441" s="18"/>
      <c r="C441" s="23"/>
    </row>
    <row r="442">
      <c r="A442" s="18"/>
      <c r="C442" s="23"/>
    </row>
    <row r="443">
      <c r="A443" s="18"/>
      <c r="C443" s="23"/>
    </row>
    <row r="444">
      <c r="A444" s="18"/>
      <c r="C444" s="23"/>
    </row>
    <row r="445">
      <c r="A445" s="18"/>
      <c r="C445" s="23"/>
    </row>
    <row r="446">
      <c r="A446" s="18"/>
      <c r="C446" s="23"/>
    </row>
    <row r="447">
      <c r="A447" s="18"/>
      <c r="C447" s="23"/>
    </row>
    <row r="448">
      <c r="A448" s="18"/>
      <c r="C448" s="23"/>
    </row>
    <row r="449">
      <c r="A449" s="18"/>
      <c r="C449" s="23"/>
    </row>
    <row r="450">
      <c r="A450" s="18"/>
      <c r="C450" s="23"/>
    </row>
    <row r="451">
      <c r="A451" s="18"/>
      <c r="C451" s="23"/>
    </row>
    <row r="452">
      <c r="A452" s="18"/>
      <c r="C452" s="23"/>
    </row>
    <row r="453">
      <c r="A453" s="18"/>
      <c r="C453" s="23"/>
    </row>
    <row r="454">
      <c r="A454" s="18"/>
      <c r="C454" s="23"/>
    </row>
    <row r="455">
      <c r="A455" s="18"/>
      <c r="C455" s="23"/>
    </row>
    <row r="456">
      <c r="A456" s="18"/>
      <c r="C456" s="23"/>
    </row>
    <row r="457">
      <c r="A457" s="18"/>
      <c r="C457" s="23"/>
    </row>
    <row r="458">
      <c r="A458" s="18"/>
      <c r="C458" s="23"/>
    </row>
    <row r="459">
      <c r="A459" s="18"/>
      <c r="C459" s="23"/>
    </row>
    <row r="460">
      <c r="A460" s="18"/>
      <c r="C460" s="23"/>
    </row>
    <row r="461">
      <c r="A461" s="18"/>
      <c r="C461" s="23"/>
    </row>
    <row r="462">
      <c r="A462" s="18"/>
      <c r="C462" s="23"/>
    </row>
    <row r="463">
      <c r="A463" s="18"/>
      <c r="C463" s="23"/>
    </row>
    <row r="464">
      <c r="A464" s="18"/>
      <c r="C464" s="23"/>
    </row>
    <row r="465">
      <c r="A465" s="18"/>
      <c r="C465" s="23"/>
    </row>
    <row r="466">
      <c r="A466" s="18"/>
      <c r="C466" s="23"/>
    </row>
    <row r="467">
      <c r="A467" s="18"/>
      <c r="C467" s="23"/>
    </row>
    <row r="468">
      <c r="A468" s="18"/>
      <c r="C468" s="23"/>
    </row>
    <row r="469">
      <c r="A469" s="18"/>
      <c r="C469" s="23"/>
    </row>
    <row r="470">
      <c r="A470" s="18"/>
      <c r="C470" s="23"/>
    </row>
    <row r="471">
      <c r="A471" s="18"/>
      <c r="C471" s="23"/>
    </row>
    <row r="472">
      <c r="A472" s="18"/>
      <c r="C472" s="23"/>
    </row>
    <row r="473">
      <c r="A473" s="18"/>
      <c r="C473" s="23"/>
    </row>
    <row r="474">
      <c r="A474" s="18"/>
      <c r="C474" s="23"/>
    </row>
    <row r="475">
      <c r="A475" s="18"/>
      <c r="C475" s="23"/>
    </row>
    <row r="476">
      <c r="A476" s="18"/>
      <c r="C476" s="23"/>
    </row>
    <row r="477">
      <c r="A477" s="18"/>
      <c r="C477" s="23"/>
    </row>
    <row r="478">
      <c r="A478" s="18"/>
      <c r="C478" s="23"/>
    </row>
    <row r="479">
      <c r="A479" s="18"/>
      <c r="C479" s="23"/>
    </row>
    <row r="480">
      <c r="A480" s="18"/>
      <c r="C480" s="23"/>
    </row>
    <row r="481">
      <c r="A481" s="18"/>
      <c r="C481" s="23"/>
    </row>
    <row r="482">
      <c r="A482" s="18"/>
      <c r="C482" s="23"/>
    </row>
    <row r="483">
      <c r="A483" s="18"/>
      <c r="C483" s="23"/>
    </row>
    <row r="484">
      <c r="A484" s="18"/>
      <c r="C484" s="23"/>
    </row>
    <row r="485">
      <c r="A485" s="18"/>
      <c r="C485" s="23"/>
    </row>
    <row r="486">
      <c r="A486" s="18"/>
      <c r="C486" s="23"/>
    </row>
    <row r="487">
      <c r="A487" s="18"/>
      <c r="C487" s="23"/>
    </row>
    <row r="488">
      <c r="A488" s="18"/>
      <c r="C488" s="23"/>
    </row>
    <row r="489">
      <c r="A489" s="18"/>
      <c r="C489" s="23"/>
    </row>
    <row r="490">
      <c r="A490" s="18"/>
      <c r="C490" s="23"/>
    </row>
    <row r="491">
      <c r="A491" s="18"/>
      <c r="C491" s="23"/>
    </row>
    <row r="492">
      <c r="A492" s="18"/>
      <c r="C492" s="23"/>
    </row>
    <row r="493">
      <c r="A493" s="18"/>
      <c r="C493" s="23"/>
    </row>
    <row r="494">
      <c r="A494" s="18"/>
      <c r="C494" s="23"/>
    </row>
    <row r="495">
      <c r="A495" s="18"/>
      <c r="C495" s="23"/>
    </row>
    <row r="496">
      <c r="A496" s="18"/>
      <c r="C496" s="23"/>
    </row>
    <row r="497">
      <c r="A497" s="18"/>
      <c r="C497" s="23"/>
    </row>
    <row r="498">
      <c r="A498" s="18"/>
      <c r="C498" s="23"/>
    </row>
    <row r="499">
      <c r="A499" s="18"/>
      <c r="C499" s="23"/>
    </row>
    <row r="500">
      <c r="A500" s="18"/>
      <c r="C500" s="23"/>
    </row>
    <row r="501">
      <c r="A501" s="18"/>
      <c r="C501" s="23"/>
    </row>
    <row r="502">
      <c r="A502" s="18"/>
      <c r="C502" s="23"/>
    </row>
    <row r="503">
      <c r="A503" s="18"/>
      <c r="C503" s="23"/>
    </row>
    <row r="504">
      <c r="A504" s="18"/>
      <c r="C504" s="23"/>
    </row>
    <row r="505">
      <c r="A505" s="18"/>
      <c r="C505" s="23"/>
    </row>
    <row r="506">
      <c r="A506" s="18"/>
      <c r="C506" s="23"/>
    </row>
    <row r="507">
      <c r="A507" s="18"/>
      <c r="C507" s="23"/>
    </row>
    <row r="508">
      <c r="A508" s="18"/>
      <c r="C508" s="23"/>
    </row>
    <row r="509">
      <c r="A509" s="18"/>
      <c r="C509" s="23"/>
    </row>
    <row r="510">
      <c r="A510" s="18"/>
      <c r="C510" s="23"/>
    </row>
    <row r="511">
      <c r="A511" s="18"/>
      <c r="C511" s="23"/>
    </row>
    <row r="512">
      <c r="A512" s="18"/>
      <c r="C512" s="23"/>
    </row>
    <row r="513">
      <c r="A513" s="18"/>
      <c r="C513" s="23"/>
    </row>
    <row r="514">
      <c r="A514" s="18"/>
      <c r="C514" s="23"/>
    </row>
    <row r="515">
      <c r="A515" s="18"/>
      <c r="C515" s="23"/>
    </row>
    <row r="516">
      <c r="A516" s="18"/>
      <c r="C516" s="23"/>
    </row>
    <row r="517">
      <c r="A517" s="18"/>
      <c r="C517" s="23"/>
    </row>
    <row r="518">
      <c r="A518" s="18"/>
      <c r="C518" s="23"/>
    </row>
    <row r="519">
      <c r="A519" s="18"/>
      <c r="C519" s="23"/>
    </row>
    <row r="520">
      <c r="A520" s="18"/>
      <c r="C520" s="23"/>
    </row>
    <row r="521">
      <c r="A521" s="18"/>
      <c r="C521" s="23"/>
    </row>
    <row r="522">
      <c r="A522" s="18"/>
      <c r="C522" s="23"/>
    </row>
    <row r="523">
      <c r="A523" s="18"/>
      <c r="C523" s="23"/>
    </row>
    <row r="524">
      <c r="A524" s="18"/>
      <c r="C524" s="23"/>
    </row>
    <row r="525">
      <c r="A525" s="18"/>
      <c r="C525" s="23"/>
    </row>
    <row r="526">
      <c r="A526" s="18"/>
      <c r="C526" s="23"/>
    </row>
    <row r="527">
      <c r="A527" s="18"/>
      <c r="C527" s="23"/>
    </row>
    <row r="528">
      <c r="A528" s="18"/>
      <c r="C528" s="23"/>
    </row>
    <row r="529">
      <c r="A529" s="18"/>
      <c r="C529" s="23"/>
    </row>
    <row r="530">
      <c r="A530" s="18"/>
      <c r="C530" s="23"/>
    </row>
    <row r="531">
      <c r="A531" s="18"/>
      <c r="C531" s="23"/>
    </row>
    <row r="532">
      <c r="A532" s="18"/>
      <c r="C532" s="23"/>
    </row>
    <row r="533">
      <c r="A533" s="18"/>
      <c r="C533" s="23"/>
    </row>
    <row r="534">
      <c r="A534" s="18"/>
      <c r="C534" s="23"/>
    </row>
    <row r="535">
      <c r="A535" s="18"/>
      <c r="C535" s="23"/>
    </row>
    <row r="536">
      <c r="A536" s="18"/>
      <c r="C536" s="23"/>
    </row>
    <row r="537">
      <c r="A537" s="18"/>
      <c r="C537" s="23"/>
    </row>
    <row r="538">
      <c r="A538" s="18"/>
      <c r="C538" s="23"/>
    </row>
    <row r="539">
      <c r="A539" s="18"/>
      <c r="C539" s="23"/>
    </row>
    <row r="540">
      <c r="A540" s="18"/>
      <c r="C540" s="23"/>
    </row>
    <row r="541">
      <c r="A541" s="18"/>
      <c r="C541" s="23"/>
    </row>
    <row r="542">
      <c r="A542" s="18"/>
      <c r="C542" s="23"/>
    </row>
    <row r="543">
      <c r="A543" s="18"/>
      <c r="C543" s="23"/>
    </row>
    <row r="544">
      <c r="A544" s="18"/>
      <c r="C544" s="23"/>
    </row>
    <row r="545">
      <c r="A545" s="18"/>
      <c r="C545" s="23"/>
    </row>
    <row r="546">
      <c r="A546" s="18"/>
      <c r="C546" s="23"/>
    </row>
    <row r="547">
      <c r="A547" s="18"/>
      <c r="C547" s="23"/>
    </row>
    <row r="548">
      <c r="A548" s="18"/>
      <c r="C548" s="23"/>
    </row>
    <row r="549">
      <c r="A549" s="18"/>
      <c r="C549" s="23"/>
    </row>
    <row r="550">
      <c r="A550" s="18"/>
      <c r="C550" s="23"/>
    </row>
    <row r="551">
      <c r="A551" s="18"/>
      <c r="C551" s="23"/>
    </row>
    <row r="552">
      <c r="A552" s="18"/>
      <c r="C552" s="23"/>
    </row>
    <row r="553">
      <c r="A553" s="18"/>
      <c r="C553" s="23"/>
    </row>
    <row r="554">
      <c r="A554" s="18"/>
      <c r="C554" s="23"/>
    </row>
    <row r="555">
      <c r="A555" s="18"/>
      <c r="C555" s="23"/>
    </row>
    <row r="556">
      <c r="A556" s="18"/>
      <c r="C556" s="23"/>
    </row>
    <row r="557">
      <c r="A557" s="18"/>
      <c r="C557" s="23"/>
    </row>
    <row r="558">
      <c r="A558" s="18"/>
      <c r="C558" s="23"/>
    </row>
    <row r="559">
      <c r="A559" s="18"/>
      <c r="C559" s="23"/>
    </row>
    <row r="560">
      <c r="A560" s="18"/>
      <c r="C560" s="23"/>
    </row>
    <row r="561">
      <c r="A561" s="18"/>
      <c r="C561" s="23"/>
    </row>
    <row r="562">
      <c r="A562" s="18"/>
      <c r="C562" s="23"/>
    </row>
    <row r="563">
      <c r="A563" s="18"/>
      <c r="C563" s="23"/>
    </row>
    <row r="564">
      <c r="A564" s="18"/>
      <c r="C564" s="23"/>
    </row>
    <row r="565">
      <c r="A565" s="18"/>
      <c r="C565" s="23"/>
    </row>
    <row r="566">
      <c r="A566" s="18"/>
      <c r="C566" s="23"/>
    </row>
    <row r="567">
      <c r="A567" s="18"/>
      <c r="C567" s="23"/>
    </row>
    <row r="568">
      <c r="A568" s="18"/>
      <c r="C568" s="23"/>
    </row>
    <row r="569">
      <c r="A569" s="18"/>
      <c r="C569" s="23"/>
    </row>
    <row r="570">
      <c r="A570" s="18"/>
      <c r="C570" s="23"/>
    </row>
    <row r="571">
      <c r="A571" s="18"/>
      <c r="C571" s="23"/>
    </row>
    <row r="572">
      <c r="A572" s="18"/>
      <c r="C572" s="23"/>
    </row>
    <row r="573">
      <c r="A573" s="18"/>
      <c r="C573" s="23"/>
    </row>
    <row r="574">
      <c r="A574" s="18"/>
      <c r="C574" s="23"/>
    </row>
    <row r="575">
      <c r="A575" s="18"/>
      <c r="C575" s="23"/>
    </row>
    <row r="576">
      <c r="A576" s="18"/>
      <c r="C576" s="23"/>
    </row>
    <row r="577">
      <c r="A577" s="18"/>
      <c r="C577" s="23"/>
    </row>
    <row r="578">
      <c r="A578" s="18"/>
      <c r="C578" s="23"/>
    </row>
    <row r="579">
      <c r="A579" s="18"/>
      <c r="C579" s="23"/>
    </row>
    <row r="580">
      <c r="A580" s="18"/>
      <c r="C580" s="23"/>
    </row>
    <row r="581">
      <c r="A581" s="18"/>
      <c r="C581" s="23"/>
    </row>
    <row r="582">
      <c r="A582" s="18"/>
      <c r="C582" s="23"/>
    </row>
    <row r="583">
      <c r="A583" s="18"/>
      <c r="C583" s="23"/>
    </row>
    <row r="584">
      <c r="A584" s="18"/>
      <c r="C584" s="23"/>
    </row>
    <row r="585">
      <c r="A585" s="18"/>
      <c r="C585" s="23"/>
    </row>
    <row r="586">
      <c r="A586" s="18"/>
      <c r="C586" s="23"/>
    </row>
    <row r="587">
      <c r="A587" s="18"/>
      <c r="C587" s="23"/>
    </row>
    <row r="588">
      <c r="A588" s="18"/>
      <c r="C588" s="23"/>
    </row>
    <row r="589">
      <c r="A589" s="18"/>
      <c r="C589" s="23"/>
    </row>
    <row r="590">
      <c r="A590" s="18"/>
      <c r="C590" s="23"/>
    </row>
    <row r="591">
      <c r="A591" s="18"/>
      <c r="C591" s="23"/>
    </row>
    <row r="592">
      <c r="A592" s="18"/>
      <c r="C592" s="23"/>
    </row>
    <row r="593">
      <c r="A593" s="18"/>
      <c r="C593" s="23"/>
    </row>
    <row r="594">
      <c r="A594" s="18"/>
      <c r="C594" s="23"/>
    </row>
    <row r="595">
      <c r="A595" s="18"/>
      <c r="C595" s="23"/>
    </row>
    <row r="596">
      <c r="A596" s="18"/>
      <c r="C596" s="23"/>
    </row>
    <row r="597">
      <c r="A597" s="18"/>
      <c r="C597" s="23"/>
    </row>
    <row r="598">
      <c r="A598" s="18"/>
      <c r="C598" s="23"/>
    </row>
    <row r="599">
      <c r="A599" s="18"/>
      <c r="C599" s="23"/>
    </row>
    <row r="600">
      <c r="A600" s="18"/>
      <c r="C600" s="23"/>
    </row>
    <row r="601">
      <c r="A601" s="18"/>
      <c r="C601" s="23"/>
    </row>
    <row r="602">
      <c r="A602" s="18"/>
      <c r="C602" s="23"/>
    </row>
    <row r="603">
      <c r="A603" s="18"/>
      <c r="C603" s="23"/>
    </row>
    <row r="604">
      <c r="A604" s="18"/>
      <c r="C604" s="23"/>
    </row>
    <row r="605">
      <c r="A605" s="18"/>
      <c r="C605" s="23"/>
    </row>
    <row r="606">
      <c r="A606" s="18"/>
      <c r="C606" s="23"/>
    </row>
    <row r="607">
      <c r="A607" s="18"/>
      <c r="C607" s="23"/>
    </row>
    <row r="608">
      <c r="A608" s="18"/>
      <c r="C608" s="23"/>
    </row>
    <row r="609">
      <c r="A609" s="18"/>
      <c r="C609" s="23"/>
    </row>
    <row r="610">
      <c r="A610" s="18"/>
      <c r="C610" s="23"/>
    </row>
    <row r="611">
      <c r="A611" s="18"/>
      <c r="C611" s="23"/>
    </row>
    <row r="612">
      <c r="A612" s="18"/>
      <c r="C612" s="23"/>
    </row>
    <row r="613">
      <c r="A613" s="18"/>
      <c r="C613" s="23"/>
    </row>
    <row r="614">
      <c r="A614" s="18"/>
      <c r="C614" s="23"/>
    </row>
    <row r="615">
      <c r="A615" s="18"/>
      <c r="C615" s="23"/>
    </row>
    <row r="616">
      <c r="A616" s="18"/>
      <c r="C616" s="23"/>
    </row>
    <row r="617">
      <c r="A617" s="18"/>
      <c r="C617" s="23"/>
    </row>
    <row r="618">
      <c r="A618" s="18"/>
      <c r="C618" s="23"/>
    </row>
    <row r="619">
      <c r="A619" s="18"/>
      <c r="C619" s="23"/>
    </row>
    <row r="620">
      <c r="A620" s="18"/>
      <c r="C620" s="23"/>
    </row>
    <row r="621">
      <c r="A621" s="18"/>
      <c r="C621" s="23"/>
    </row>
    <row r="622">
      <c r="A622" s="18"/>
      <c r="C622" s="23"/>
    </row>
    <row r="623">
      <c r="A623" s="18"/>
      <c r="C623" s="23"/>
    </row>
    <row r="624">
      <c r="A624" s="18"/>
      <c r="C624" s="23"/>
    </row>
    <row r="625">
      <c r="A625" s="18"/>
      <c r="C625" s="23"/>
    </row>
    <row r="626">
      <c r="A626" s="18"/>
      <c r="C626" s="23"/>
    </row>
    <row r="627">
      <c r="A627" s="18"/>
      <c r="C627" s="23"/>
    </row>
    <row r="628">
      <c r="A628" s="18"/>
      <c r="C628" s="23"/>
    </row>
    <row r="629">
      <c r="A629" s="18"/>
      <c r="C629" s="23"/>
    </row>
    <row r="630">
      <c r="A630" s="18"/>
      <c r="C630" s="23"/>
    </row>
    <row r="631">
      <c r="A631" s="18"/>
      <c r="C631" s="23"/>
    </row>
    <row r="632">
      <c r="A632" s="18"/>
      <c r="C632" s="23"/>
    </row>
    <row r="633">
      <c r="A633" s="18"/>
      <c r="C633" s="23"/>
    </row>
    <row r="634">
      <c r="A634" s="18"/>
      <c r="C634" s="23"/>
    </row>
    <row r="635">
      <c r="A635" s="18"/>
      <c r="C635" s="23"/>
    </row>
    <row r="636">
      <c r="A636" s="18"/>
      <c r="C636" s="23"/>
    </row>
    <row r="637">
      <c r="A637" s="18"/>
      <c r="C637" s="23"/>
    </row>
    <row r="638">
      <c r="A638" s="18"/>
      <c r="C638" s="23"/>
    </row>
    <row r="639">
      <c r="A639" s="18"/>
      <c r="C639" s="23"/>
    </row>
    <row r="640">
      <c r="A640" s="18"/>
      <c r="C640" s="23"/>
    </row>
    <row r="641">
      <c r="A641" s="18"/>
      <c r="C641" s="23"/>
    </row>
    <row r="642">
      <c r="A642" s="18"/>
      <c r="C642" s="23"/>
    </row>
    <row r="643">
      <c r="A643" s="18"/>
      <c r="C643" s="23"/>
    </row>
    <row r="644">
      <c r="A644" s="18"/>
      <c r="C644" s="23"/>
    </row>
    <row r="645">
      <c r="A645" s="18"/>
      <c r="C645" s="23"/>
    </row>
    <row r="646">
      <c r="A646" s="18"/>
      <c r="C646" s="23"/>
    </row>
    <row r="647">
      <c r="A647" s="18"/>
      <c r="C647" s="23"/>
    </row>
    <row r="648">
      <c r="A648" s="18"/>
      <c r="C648" s="23"/>
    </row>
    <row r="649">
      <c r="A649" s="18"/>
      <c r="C649" s="23"/>
    </row>
    <row r="650">
      <c r="A650" s="18"/>
      <c r="C650" s="23"/>
    </row>
    <row r="651">
      <c r="A651" s="18"/>
      <c r="C651" s="23"/>
    </row>
    <row r="652">
      <c r="A652" s="18"/>
      <c r="C652" s="23"/>
    </row>
    <row r="653">
      <c r="A653" s="18"/>
      <c r="C653" s="23"/>
    </row>
    <row r="654">
      <c r="A654" s="18"/>
      <c r="C654" s="23"/>
    </row>
    <row r="655">
      <c r="A655" s="18"/>
      <c r="C655" s="23"/>
    </row>
    <row r="656">
      <c r="A656" s="18"/>
      <c r="C656" s="23"/>
    </row>
    <row r="657">
      <c r="A657" s="18"/>
      <c r="C657" s="23"/>
    </row>
    <row r="658">
      <c r="A658" s="18"/>
      <c r="C658" s="23"/>
    </row>
    <row r="659">
      <c r="A659" s="18"/>
      <c r="C659" s="23"/>
    </row>
    <row r="660">
      <c r="A660" s="18"/>
      <c r="C660" s="23"/>
    </row>
    <row r="661">
      <c r="A661" s="18"/>
      <c r="C661" s="23"/>
    </row>
    <row r="662">
      <c r="A662" s="18"/>
      <c r="C662" s="23"/>
    </row>
    <row r="663">
      <c r="A663" s="18"/>
      <c r="C663" s="23"/>
    </row>
    <row r="664">
      <c r="A664" s="18"/>
      <c r="C664" s="23"/>
    </row>
    <row r="665">
      <c r="A665" s="18"/>
      <c r="C665" s="23"/>
    </row>
    <row r="666">
      <c r="A666" s="18"/>
      <c r="C666" s="23"/>
    </row>
    <row r="667">
      <c r="A667" s="18"/>
      <c r="C667" s="23"/>
    </row>
    <row r="668">
      <c r="A668" s="18"/>
      <c r="C668" s="23"/>
    </row>
    <row r="669">
      <c r="A669" s="18"/>
      <c r="C669" s="23"/>
    </row>
    <row r="670">
      <c r="A670" s="18"/>
      <c r="C670" s="23"/>
    </row>
    <row r="671">
      <c r="A671" s="18"/>
      <c r="C671" s="23"/>
    </row>
    <row r="672">
      <c r="A672" s="18"/>
      <c r="C672" s="23"/>
    </row>
    <row r="673">
      <c r="A673" s="18"/>
      <c r="C673" s="23"/>
    </row>
    <row r="674">
      <c r="A674" s="18"/>
      <c r="C674" s="23"/>
    </row>
    <row r="675">
      <c r="A675" s="18"/>
      <c r="C675" s="23"/>
    </row>
    <row r="676">
      <c r="A676" s="18"/>
      <c r="C676" s="23"/>
    </row>
    <row r="677">
      <c r="A677" s="18"/>
      <c r="C677" s="23"/>
    </row>
    <row r="678">
      <c r="A678" s="18"/>
      <c r="C678" s="23"/>
    </row>
    <row r="679">
      <c r="A679" s="18"/>
      <c r="C679" s="23"/>
    </row>
    <row r="680">
      <c r="A680" s="18"/>
      <c r="C680" s="23"/>
    </row>
    <row r="681">
      <c r="A681" s="18"/>
      <c r="C681" s="23"/>
    </row>
    <row r="682">
      <c r="A682" s="18"/>
      <c r="C682" s="23"/>
    </row>
    <row r="683">
      <c r="A683" s="18"/>
      <c r="C683" s="23"/>
    </row>
    <row r="684">
      <c r="A684" s="18"/>
      <c r="C684" s="23"/>
    </row>
    <row r="685">
      <c r="A685" s="18"/>
      <c r="C685" s="23"/>
    </row>
    <row r="686">
      <c r="A686" s="18"/>
      <c r="C686" s="23"/>
    </row>
    <row r="687">
      <c r="A687" s="18"/>
      <c r="C687" s="23"/>
    </row>
    <row r="688">
      <c r="A688" s="18"/>
      <c r="C688" s="23"/>
    </row>
    <row r="689">
      <c r="A689" s="18"/>
      <c r="C689" s="23"/>
    </row>
    <row r="690">
      <c r="A690" s="18"/>
      <c r="C690" s="23"/>
    </row>
    <row r="691">
      <c r="A691" s="18"/>
      <c r="C691" s="23"/>
    </row>
    <row r="692">
      <c r="A692" s="18"/>
      <c r="C692" s="23"/>
    </row>
    <row r="693">
      <c r="A693" s="18"/>
      <c r="C693" s="23"/>
    </row>
    <row r="694">
      <c r="A694" s="18"/>
      <c r="C694" s="23"/>
    </row>
    <row r="695">
      <c r="A695" s="18"/>
      <c r="C695" s="23"/>
    </row>
    <row r="696">
      <c r="A696" s="18"/>
      <c r="C696" s="23"/>
    </row>
    <row r="697">
      <c r="A697" s="18"/>
      <c r="C697" s="23"/>
    </row>
    <row r="698">
      <c r="A698" s="18"/>
      <c r="C698" s="23"/>
    </row>
    <row r="699">
      <c r="A699" s="18"/>
      <c r="C699" s="23"/>
    </row>
    <row r="700">
      <c r="A700" s="18"/>
      <c r="C700" s="23"/>
    </row>
    <row r="701">
      <c r="A701" s="18"/>
      <c r="C701" s="23"/>
    </row>
    <row r="702">
      <c r="A702" s="18"/>
      <c r="C702" s="23"/>
    </row>
    <row r="703">
      <c r="A703" s="18"/>
      <c r="C703" s="23"/>
    </row>
    <row r="704">
      <c r="A704" s="18"/>
      <c r="C704" s="23"/>
    </row>
    <row r="705">
      <c r="A705" s="18"/>
      <c r="C705" s="23"/>
    </row>
    <row r="706">
      <c r="A706" s="18"/>
      <c r="C706" s="23"/>
    </row>
    <row r="707">
      <c r="A707" s="18"/>
      <c r="C707" s="23"/>
    </row>
    <row r="708">
      <c r="A708" s="18"/>
      <c r="C708" s="23"/>
    </row>
    <row r="709">
      <c r="A709" s="18"/>
      <c r="C709" s="23"/>
    </row>
    <row r="710">
      <c r="A710" s="18"/>
      <c r="C710" s="23"/>
    </row>
    <row r="711">
      <c r="A711" s="18"/>
      <c r="C711" s="23"/>
    </row>
    <row r="712">
      <c r="A712" s="18"/>
      <c r="C712" s="23"/>
    </row>
    <row r="713">
      <c r="A713" s="18"/>
      <c r="C713" s="23"/>
    </row>
    <row r="714">
      <c r="A714" s="18"/>
      <c r="C714" s="23"/>
    </row>
    <row r="715">
      <c r="A715" s="18"/>
      <c r="C715" s="23"/>
    </row>
    <row r="716">
      <c r="A716" s="18"/>
      <c r="C716" s="23"/>
    </row>
    <row r="717">
      <c r="A717" s="18"/>
      <c r="C717" s="23"/>
    </row>
    <row r="718">
      <c r="A718" s="18"/>
      <c r="C718" s="23"/>
    </row>
    <row r="719">
      <c r="A719" s="18"/>
      <c r="C719" s="23"/>
    </row>
    <row r="720">
      <c r="A720" s="18"/>
      <c r="C720" s="23"/>
    </row>
    <row r="721">
      <c r="A721" s="18"/>
      <c r="C721" s="23"/>
    </row>
    <row r="722">
      <c r="A722" s="18"/>
      <c r="C722" s="23"/>
    </row>
    <row r="723">
      <c r="A723" s="18"/>
      <c r="C723" s="23"/>
    </row>
    <row r="724">
      <c r="A724" s="18"/>
      <c r="C724" s="23"/>
    </row>
    <row r="725">
      <c r="A725" s="18"/>
      <c r="C725" s="23"/>
    </row>
    <row r="726">
      <c r="A726" s="18"/>
      <c r="C726" s="23"/>
    </row>
    <row r="727">
      <c r="A727" s="18"/>
      <c r="C727" s="23"/>
    </row>
    <row r="728">
      <c r="A728" s="18"/>
      <c r="C728" s="23"/>
    </row>
    <row r="729">
      <c r="A729" s="18"/>
      <c r="C729" s="23"/>
    </row>
    <row r="730">
      <c r="A730" s="18"/>
      <c r="C730" s="23"/>
    </row>
    <row r="731">
      <c r="A731" s="18"/>
      <c r="C731" s="23"/>
    </row>
    <row r="732">
      <c r="A732" s="18"/>
      <c r="C732" s="23"/>
    </row>
    <row r="733">
      <c r="A733" s="18"/>
      <c r="C733" s="23"/>
    </row>
    <row r="734">
      <c r="A734" s="18"/>
      <c r="C734" s="23"/>
    </row>
    <row r="735">
      <c r="A735" s="18"/>
      <c r="C735" s="23"/>
    </row>
    <row r="736">
      <c r="A736" s="18"/>
      <c r="C736" s="23"/>
    </row>
    <row r="737">
      <c r="A737" s="18"/>
      <c r="C737" s="23"/>
    </row>
    <row r="738">
      <c r="A738" s="18"/>
      <c r="C738" s="23"/>
    </row>
    <row r="739">
      <c r="A739" s="18"/>
      <c r="C739" s="23"/>
    </row>
    <row r="740">
      <c r="A740" s="18"/>
      <c r="C740" s="23"/>
    </row>
    <row r="741">
      <c r="A741" s="18"/>
      <c r="C741" s="23"/>
    </row>
    <row r="742">
      <c r="A742" s="18"/>
      <c r="C742" s="23"/>
    </row>
    <row r="743">
      <c r="A743" s="18"/>
      <c r="C743" s="23"/>
    </row>
    <row r="744">
      <c r="A744" s="18"/>
      <c r="C744" s="23"/>
    </row>
    <row r="745">
      <c r="A745" s="18"/>
      <c r="C745" s="23"/>
    </row>
    <row r="746">
      <c r="A746" s="18"/>
      <c r="C746" s="23"/>
    </row>
    <row r="747">
      <c r="A747" s="18"/>
      <c r="C747" s="23"/>
    </row>
    <row r="748">
      <c r="A748" s="18"/>
      <c r="C748" s="23"/>
    </row>
    <row r="749">
      <c r="A749" s="18"/>
      <c r="C749" s="23"/>
    </row>
    <row r="750">
      <c r="A750" s="18"/>
      <c r="C750" s="23"/>
    </row>
    <row r="751">
      <c r="A751" s="18"/>
      <c r="C751" s="23"/>
    </row>
    <row r="752">
      <c r="A752" s="18"/>
      <c r="C752" s="23"/>
    </row>
    <row r="753">
      <c r="A753" s="18"/>
      <c r="C753" s="23"/>
    </row>
    <row r="754">
      <c r="A754" s="18"/>
      <c r="C754" s="23"/>
    </row>
    <row r="755">
      <c r="A755" s="18"/>
      <c r="C755" s="23"/>
    </row>
    <row r="756">
      <c r="A756" s="18"/>
      <c r="C756" s="23"/>
    </row>
    <row r="757">
      <c r="A757" s="18"/>
      <c r="C757" s="23"/>
    </row>
    <row r="758">
      <c r="A758" s="18"/>
      <c r="C758" s="23"/>
    </row>
    <row r="759">
      <c r="A759" s="18"/>
      <c r="C759" s="23"/>
    </row>
    <row r="760">
      <c r="A760" s="18"/>
      <c r="C760" s="23"/>
    </row>
    <row r="761">
      <c r="A761" s="18"/>
      <c r="C761" s="23"/>
    </row>
    <row r="762">
      <c r="A762" s="18"/>
      <c r="C762" s="23"/>
    </row>
    <row r="763">
      <c r="A763" s="18"/>
      <c r="C763" s="23"/>
    </row>
    <row r="764">
      <c r="A764" s="18"/>
      <c r="C764" s="23"/>
    </row>
    <row r="765">
      <c r="A765" s="18"/>
      <c r="C765" s="23"/>
    </row>
    <row r="766">
      <c r="A766" s="18"/>
      <c r="C766" s="23"/>
    </row>
    <row r="767">
      <c r="A767" s="18"/>
      <c r="C767" s="23"/>
    </row>
    <row r="768">
      <c r="A768" s="18"/>
      <c r="C768" s="23"/>
    </row>
    <row r="769">
      <c r="A769" s="18"/>
      <c r="C769" s="23"/>
    </row>
    <row r="770">
      <c r="A770" s="18"/>
      <c r="C770" s="23"/>
    </row>
    <row r="771">
      <c r="A771" s="18"/>
      <c r="C771" s="23"/>
    </row>
    <row r="772">
      <c r="A772" s="18"/>
      <c r="C772" s="23"/>
    </row>
    <row r="773">
      <c r="A773" s="18"/>
      <c r="C773" s="23"/>
    </row>
    <row r="774">
      <c r="A774" s="18"/>
      <c r="C774" s="23"/>
    </row>
    <row r="775">
      <c r="A775" s="18"/>
      <c r="C775" s="23"/>
    </row>
    <row r="776">
      <c r="A776" s="18"/>
      <c r="C776" s="23"/>
    </row>
    <row r="777">
      <c r="A777" s="18"/>
      <c r="C777" s="23"/>
    </row>
    <row r="778">
      <c r="A778" s="18"/>
      <c r="C778" s="23"/>
    </row>
    <row r="779">
      <c r="A779" s="18"/>
      <c r="C779" s="23"/>
    </row>
    <row r="780">
      <c r="A780" s="18"/>
      <c r="C780" s="23"/>
    </row>
    <row r="781">
      <c r="A781" s="18"/>
      <c r="C781" s="23"/>
    </row>
    <row r="782">
      <c r="A782" s="18"/>
      <c r="C782" s="23"/>
    </row>
    <row r="783">
      <c r="A783" s="18"/>
      <c r="C783" s="23"/>
    </row>
    <row r="784">
      <c r="A784" s="18"/>
      <c r="C784" s="23"/>
    </row>
    <row r="785">
      <c r="A785" s="18"/>
      <c r="C785" s="23"/>
    </row>
    <row r="786">
      <c r="A786" s="18"/>
      <c r="C786" s="23"/>
    </row>
    <row r="787">
      <c r="A787" s="18"/>
      <c r="C787" s="23"/>
    </row>
    <row r="788">
      <c r="A788" s="18"/>
      <c r="C788" s="23"/>
    </row>
    <row r="789">
      <c r="A789" s="18"/>
      <c r="C789" s="23"/>
    </row>
    <row r="790">
      <c r="A790" s="18"/>
      <c r="C790" s="23"/>
    </row>
    <row r="791">
      <c r="A791" s="18"/>
      <c r="C791" s="23"/>
    </row>
    <row r="792">
      <c r="A792" s="18"/>
      <c r="C792" s="23"/>
    </row>
    <row r="793">
      <c r="A793" s="18"/>
      <c r="C793" s="23"/>
    </row>
    <row r="794">
      <c r="A794" s="18"/>
      <c r="C794" s="23"/>
    </row>
    <row r="795">
      <c r="A795" s="18"/>
      <c r="C795" s="23"/>
    </row>
    <row r="796">
      <c r="A796" s="18"/>
      <c r="C796" s="23"/>
    </row>
    <row r="797">
      <c r="A797" s="18"/>
      <c r="C797" s="23"/>
    </row>
    <row r="798">
      <c r="A798" s="18"/>
      <c r="C798" s="23"/>
    </row>
    <row r="799">
      <c r="A799" s="18"/>
      <c r="C799" s="23"/>
    </row>
    <row r="800">
      <c r="A800" s="18"/>
      <c r="C800" s="23"/>
    </row>
    <row r="801">
      <c r="A801" s="18"/>
      <c r="C801" s="23"/>
    </row>
    <row r="802">
      <c r="A802" s="18"/>
      <c r="C802" s="23"/>
    </row>
    <row r="803">
      <c r="A803" s="18"/>
      <c r="C803" s="23"/>
    </row>
    <row r="804">
      <c r="A804" s="18"/>
      <c r="C804" s="23"/>
    </row>
    <row r="805">
      <c r="A805" s="18"/>
      <c r="C805" s="23"/>
    </row>
    <row r="806">
      <c r="A806" s="18"/>
      <c r="C806" s="23"/>
    </row>
    <row r="807">
      <c r="A807" s="18"/>
      <c r="C807" s="23"/>
    </row>
    <row r="808">
      <c r="A808" s="18"/>
      <c r="C808" s="23"/>
    </row>
    <row r="809">
      <c r="A809" s="18"/>
      <c r="C809" s="23"/>
    </row>
    <row r="810">
      <c r="A810" s="18"/>
      <c r="C810" s="23"/>
    </row>
    <row r="811">
      <c r="A811" s="18"/>
      <c r="C811" s="23"/>
    </row>
    <row r="812">
      <c r="A812" s="18"/>
      <c r="C812" s="23"/>
    </row>
    <row r="813">
      <c r="A813" s="18"/>
      <c r="C813" s="23"/>
    </row>
    <row r="814">
      <c r="A814" s="18"/>
      <c r="C814" s="23"/>
    </row>
    <row r="815">
      <c r="A815" s="18"/>
      <c r="C815" s="23"/>
    </row>
    <row r="816">
      <c r="A816" s="18"/>
      <c r="C816" s="23"/>
    </row>
    <row r="817">
      <c r="A817" s="18"/>
      <c r="C817" s="23"/>
    </row>
    <row r="818">
      <c r="A818" s="18"/>
      <c r="C818" s="23"/>
    </row>
    <row r="819">
      <c r="A819" s="18"/>
      <c r="C819" s="23"/>
    </row>
    <row r="820">
      <c r="A820" s="18"/>
      <c r="C820" s="23"/>
    </row>
    <row r="821">
      <c r="A821" s="18"/>
      <c r="C821" s="23"/>
    </row>
    <row r="822">
      <c r="A822" s="18"/>
      <c r="C822" s="23"/>
    </row>
    <row r="823">
      <c r="A823" s="18"/>
      <c r="C823" s="23"/>
    </row>
    <row r="824">
      <c r="A824" s="18"/>
      <c r="C824" s="23"/>
    </row>
    <row r="825">
      <c r="A825" s="18"/>
      <c r="C825" s="23"/>
    </row>
    <row r="826">
      <c r="A826" s="18"/>
      <c r="C826" s="23"/>
    </row>
    <row r="827">
      <c r="A827" s="18"/>
      <c r="C827" s="23"/>
    </row>
    <row r="828">
      <c r="A828" s="18"/>
      <c r="C828" s="23"/>
    </row>
    <row r="829">
      <c r="A829" s="18"/>
      <c r="C829" s="23"/>
    </row>
    <row r="830">
      <c r="A830" s="18"/>
      <c r="C830" s="23"/>
    </row>
    <row r="831">
      <c r="A831" s="18"/>
      <c r="C831" s="23"/>
    </row>
    <row r="832">
      <c r="A832" s="18"/>
      <c r="C832" s="23"/>
    </row>
    <row r="833">
      <c r="A833" s="18"/>
      <c r="C833" s="23"/>
    </row>
    <row r="834">
      <c r="A834" s="18"/>
      <c r="C834" s="23"/>
    </row>
    <row r="835">
      <c r="A835" s="18"/>
      <c r="C835" s="23"/>
    </row>
    <row r="836">
      <c r="A836" s="18"/>
      <c r="C836" s="23"/>
    </row>
    <row r="837">
      <c r="A837" s="18"/>
      <c r="C837" s="23"/>
    </row>
    <row r="838">
      <c r="A838" s="18"/>
      <c r="C838" s="23"/>
    </row>
    <row r="839">
      <c r="A839" s="18"/>
      <c r="C839" s="23"/>
    </row>
    <row r="840">
      <c r="A840" s="18"/>
      <c r="C840" s="23"/>
    </row>
    <row r="841">
      <c r="A841" s="18"/>
      <c r="C841" s="23"/>
    </row>
    <row r="842">
      <c r="A842" s="18"/>
      <c r="C842" s="23"/>
    </row>
    <row r="843">
      <c r="A843" s="18"/>
      <c r="C843" s="23"/>
    </row>
    <row r="844">
      <c r="A844" s="18"/>
      <c r="C844" s="23"/>
    </row>
    <row r="845">
      <c r="A845" s="18"/>
      <c r="C845" s="23"/>
    </row>
    <row r="846">
      <c r="A846" s="18"/>
      <c r="C846" s="23"/>
    </row>
    <row r="847">
      <c r="A847" s="18"/>
      <c r="C847" s="23"/>
    </row>
    <row r="848">
      <c r="A848" s="18"/>
      <c r="C848" s="23"/>
    </row>
    <row r="849">
      <c r="A849" s="18"/>
      <c r="C849" s="23"/>
    </row>
    <row r="850">
      <c r="A850" s="18"/>
      <c r="C850" s="23"/>
    </row>
    <row r="851">
      <c r="A851" s="18"/>
      <c r="C851" s="23"/>
    </row>
    <row r="852">
      <c r="A852" s="18"/>
      <c r="C852" s="23"/>
    </row>
    <row r="853">
      <c r="A853" s="18"/>
      <c r="C853" s="23"/>
    </row>
    <row r="854">
      <c r="A854" s="18"/>
      <c r="C854" s="23"/>
    </row>
    <row r="855">
      <c r="A855" s="18"/>
      <c r="C855" s="23"/>
    </row>
    <row r="856">
      <c r="A856" s="18"/>
      <c r="C856" s="23"/>
    </row>
    <row r="857">
      <c r="A857" s="18"/>
      <c r="C857" s="23"/>
    </row>
    <row r="858">
      <c r="A858" s="18"/>
      <c r="C858" s="23"/>
    </row>
    <row r="859">
      <c r="A859" s="18"/>
      <c r="C859" s="23"/>
    </row>
    <row r="860">
      <c r="A860" s="18"/>
      <c r="C860" s="23"/>
    </row>
    <row r="861">
      <c r="A861" s="18"/>
      <c r="C861" s="23"/>
    </row>
    <row r="862">
      <c r="A862" s="18"/>
      <c r="C862" s="23"/>
    </row>
    <row r="863">
      <c r="A863" s="18"/>
      <c r="C863" s="23"/>
    </row>
    <row r="864">
      <c r="A864" s="18"/>
      <c r="C864" s="23"/>
    </row>
    <row r="865">
      <c r="A865" s="18"/>
      <c r="C865" s="23"/>
    </row>
    <row r="866">
      <c r="A866" s="18"/>
      <c r="C866" s="23"/>
    </row>
    <row r="867">
      <c r="A867" s="18"/>
      <c r="C867" s="23"/>
    </row>
    <row r="868">
      <c r="A868" s="18"/>
      <c r="C868" s="23"/>
    </row>
    <row r="869">
      <c r="A869" s="18"/>
      <c r="C869" s="23"/>
    </row>
    <row r="870">
      <c r="A870" s="18"/>
      <c r="C870" s="23"/>
    </row>
    <row r="871">
      <c r="A871" s="18"/>
      <c r="C871" s="23"/>
    </row>
    <row r="872">
      <c r="A872" s="18"/>
      <c r="C872" s="23"/>
    </row>
    <row r="873">
      <c r="A873" s="18"/>
      <c r="C873" s="23"/>
    </row>
    <row r="874">
      <c r="A874" s="18"/>
      <c r="C874" s="23"/>
    </row>
    <row r="875">
      <c r="A875" s="18"/>
      <c r="C875" s="23"/>
    </row>
    <row r="876">
      <c r="A876" s="18"/>
      <c r="C876" s="23"/>
    </row>
    <row r="877">
      <c r="A877" s="18"/>
      <c r="C877" s="23"/>
    </row>
    <row r="878">
      <c r="A878" s="18"/>
      <c r="C878" s="23"/>
    </row>
    <row r="879">
      <c r="A879" s="18"/>
      <c r="C879" s="23"/>
    </row>
    <row r="880">
      <c r="A880" s="18"/>
      <c r="C880" s="23"/>
    </row>
    <row r="881">
      <c r="A881" s="18"/>
      <c r="C881" s="23"/>
    </row>
    <row r="882">
      <c r="A882" s="18"/>
      <c r="C882" s="23"/>
    </row>
    <row r="883">
      <c r="A883" s="18"/>
      <c r="C883" s="23"/>
    </row>
    <row r="884">
      <c r="A884" s="18"/>
      <c r="C884" s="23"/>
    </row>
    <row r="885">
      <c r="A885" s="18"/>
      <c r="C885" s="23"/>
    </row>
    <row r="886">
      <c r="A886" s="18"/>
      <c r="C886" s="23"/>
    </row>
    <row r="887">
      <c r="A887" s="18"/>
      <c r="C887" s="23"/>
    </row>
    <row r="888">
      <c r="A888" s="18"/>
      <c r="C888" s="23"/>
    </row>
    <row r="889">
      <c r="A889" s="18"/>
      <c r="C889" s="23"/>
    </row>
    <row r="890">
      <c r="A890" s="18"/>
      <c r="C890" s="23"/>
    </row>
    <row r="891">
      <c r="A891" s="18"/>
      <c r="C891" s="23"/>
    </row>
    <row r="892">
      <c r="A892" s="18"/>
      <c r="C892" s="23"/>
    </row>
    <row r="893">
      <c r="A893" s="18"/>
      <c r="C893" s="23"/>
    </row>
    <row r="894">
      <c r="A894" s="18"/>
      <c r="C894" s="23"/>
    </row>
    <row r="895">
      <c r="A895" s="18"/>
      <c r="C895" s="23"/>
    </row>
    <row r="896">
      <c r="A896" s="18"/>
      <c r="C896" s="23"/>
    </row>
    <row r="897">
      <c r="A897" s="18"/>
      <c r="C897" s="23"/>
    </row>
    <row r="898">
      <c r="A898" s="18"/>
      <c r="C898" s="23"/>
    </row>
    <row r="899">
      <c r="A899" s="18"/>
      <c r="C899" s="23"/>
    </row>
    <row r="900">
      <c r="A900" s="18"/>
      <c r="C900" s="23"/>
    </row>
    <row r="901">
      <c r="A901" s="18"/>
      <c r="C901" s="23"/>
    </row>
    <row r="902">
      <c r="A902" s="18"/>
      <c r="C902" s="23"/>
    </row>
    <row r="903">
      <c r="A903" s="18"/>
      <c r="C903" s="23"/>
    </row>
    <row r="904">
      <c r="A904" s="18"/>
      <c r="C904" s="23"/>
    </row>
    <row r="905">
      <c r="A905" s="18"/>
      <c r="C905" s="23"/>
    </row>
    <row r="906">
      <c r="A906" s="18"/>
      <c r="C906" s="23"/>
    </row>
    <row r="907">
      <c r="A907" s="18"/>
      <c r="C907" s="23"/>
    </row>
    <row r="908">
      <c r="A908" s="18"/>
      <c r="C908" s="23"/>
    </row>
    <row r="909">
      <c r="A909" s="18"/>
      <c r="C909" s="23"/>
    </row>
    <row r="910">
      <c r="A910" s="18"/>
      <c r="C910" s="23"/>
    </row>
    <row r="911">
      <c r="A911" s="18"/>
      <c r="C911" s="23"/>
    </row>
    <row r="912">
      <c r="A912" s="18"/>
      <c r="C912" s="23"/>
    </row>
    <row r="913">
      <c r="A913" s="18"/>
      <c r="C913" s="23"/>
    </row>
    <row r="914">
      <c r="A914" s="18"/>
      <c r="C914" s="23"/>
    </row>
    <row r="915">
      <c r="A915" s="18"/>
      <c r="C915" s="23"/>
    </row>
    <row r="916">
      <c r="A916" s="18"/>
      <c r="C916" s="23"/>
    </row>
    <row r="917">
      <c r="A917" s="18"/>
      <c r="C917" s="23"/>
    </row>
    <row r="918">
      <c r="A918" s="18"/>
      <c r="C918" s="23"/>
    </row>
    <row r="919">
      <c r="A919" s="18"/>
      <c r="C919" s="23"/>
    </row>
    <row r="920">
      <c r="A920" s="18"/>
      <c r="C920" s="23"/>
    </row>
    <row r="921">
      <c r="A921" s="18"/>
      <c r="C921" s="23"/>
    </row>
    <row r="922">
      <c r="A922" s="18"/>
      <c r="C922" s="23"/>
    </row>
    <row r="923">
      <c r="A923" s="18"/>
      <c r="C923" s="23"/>
    </row>
    <row r="924">
      <c r="A924" s="18"/>
      <c r="C924" s="23"/>
    </row>
    <row r="925">
      <c r="A925" s="18"/>
      <c r="C925" s="23"/>
    </row>
    <row r="926">
      <c r="A926" s="18"/>
      <c r="C926" s="23"/>
    </row>
    <row r="927">
      <c r="A927" s="18"/>
      <c r="C927" s="23"/>
    </row>
    <row r="928">
      <c r="A928" s="18"/>
      <c r="C928" s="23"/>
    </row>
    <row r="929">
      <c r="A929" s="18"/>
      <c r="C929" s="23"/>
    </row>
    <row r="930">
      <c r="A930" s="18"/>
      <c r="C930" s="23"/>
    </row>
    <row r="931">
      <c r="A931" s="18"/>
      <c r="C931" s="23"/>
    </row>
    <row r="932">
      <c r="A932" s="18"/>
      <c r="C932" s="23"/>
    </row>
    <row r="933">
      <c r="A933" s="18"/>
      <c r="C933" s="23"/>
    </row>
    <row r="934">
      <c r="A934" s="18"/>
      <c r="C934" s="23"/>
    </row>
    <row r="935">
      <c r="A935" s="18"/>
      <c r="C935" s="23"/>
    </row>
    <row r="936">
      <c r="A936" s="18"/>
      <c r="C936" s="23"/>
    </row>
    <row r="937">
      <c r="A937" s="18"/>
      <c r="C937" s="23"/>
    </row>
    <row r="938">
      <c r="A938" s="18"/>
      <c r="C938" s="23"/>
    </row>
    <row r="939">
      <c r="A939" s="18"/>
      <c r="C939" s="23"/>
    </row>
    <row r="940">
      <c r="A940" s="18"/>
      <c r="C940" s="23"/>
    </row>
    <row r="941">
      <c r="A941" s="18"/>
      <c r="C941" s="23"/>
    </row>
    <row r="942">
      <c r="A942" s="18"/>
      <c r="C942" s="23"/>
    </row>
    <row r="943">
      <c r="A943" s="18"/>
      <c r="C943" s="23"/>
    </row>
    <row r="944">
      <c r="A944" s="18"/>
      <c r="C944" s="23"/>
    </row>
    <row r="945">
      <c r="A945" s="18"/>
      <c r="C945" s="23"/>
    </row>
    <row r="946">
      <c r="A946" s="18"/>
      <c r="C946" s="23"/>
    </row>
    <row r="947">
      <c r="A947" s="18"/>
      <c r="C947" s="23"/>
    </row>
    <row r="948">
      <c r="A948" s="18"/>
      <c r="C948" s="23"/>
    </row>
    <row r="949">
      <c r="A949" s="18"/>
      <c r="C949" s="23"/>
    </row>
    <row r="950">
      <c r="A950" s="18"/>
      <c r="C950" s="23"/>
    </row>
    <row r="951">
      <c r="A951" s="18"/>
      <c r="C951" s="23"/>
    </row>
    <row r="952">
      <c r="A952" s="18"/>
      <c r="C952" s="23"/>
    </row>
    <row r="953">
      <c r="A953" s="18"/>
      <c r="C953" s="23"/>
    </row>
    <row r="954">
      <c r="A954" s="18"/>
      <c r="C954" s="23"/>
    </row>
    <row r="955">
      <c r="A955" s="18"/>
      <c r="C955" s="23"/>
    </row>
    <row r="956">
      <c r="A956" s="18"/>
      <c r="C956" s="23"/>
    </row>
    <row r="957">
      <c r="A957" s="18"/>
      <c r="C957" s="23"/>
    </row>
    <row r="958">
      <c r="A958" s="18"/>
      <c r="C958" s="23"/>
    </row>
    <row r="959">
      <c r="A959" s="18"/>
      <c r="C959" s="23"/>
    </row>
    <row r="960">
      <c r="A960" s="18"/>
      <c r="C960" s="23"/>
    </row>
    <row r="961">
      <c r="A961" s="18"/>
      <c r="C961" s="23"/>
    </row>
    <row r="962">
      <c r="A962" s="18"/>
      <c r="C962" s="23"/>
    </row>
    <row r="963">
      <c r="A963" s="18"/>
      <c r="C963" s="23"/>
    </row>
    <row r="964">
      <c r="A964" s="18"/>
      <c r="C964" s="23"/>
    </row>
    <row r="965">
      <c r="A965" s="18"/>
      <c r="C965" s="23"/>
    </row>
    <row r="966">
      <c r="A966" s="18"/>
      <c r="C966" s="23"/>
    </row>
    <row r="967">
      <c r="A967" s="18"/>
      <c r="C967" s="23"/>
    </row>
    <row r="968">
      <c r="A968" s="18"/>
      <c r="C968" s="23"/>
    </row>
    <row r="969">
      <c r="A969" s="18"/>
      <c r="C969" s="23"/>
    </row>
    <row r="970">
      <c r="A970" s="18"/>
      <c r="C970" s="23"/>
    </row>
    <row r="971">
      <c r="A971" s="18"/>
      <c r="C971" s="23"/>
    </row>
    <row r="972">
      <c r="A972" s="18"/>
      <c r="C972" s="23"/>
    </row>
    <row r="973">
      <c r="A973" s="18"/>
      <c r="C973" s="23"/>
    </row>
    <row r="974">
      <c r="A974" s="18"/>
      <c r="C974" s="23"/>
    </row>
    <row r="975">
      <c r="A975" s="18"/>
      <c r="C975" s="23"/>
    </row>
    <row r="976">
      <c r="A976" s="18"/>
      <c r="C976" s="23"/>
    </row>
    <row r="977">
      <c r="A977" s="18"/>
      <c r="C977" s="23"/>
    </row>
    <row r="978">
      <c r="A978" s="18"/>
      <c r="C978" s="23"/>
    </row>
    <row r="979">
      <c r="A979" s="18"/>
      <c r="C979" s="23"/>
    </row>
    <row r="980">
      <c r="A980" s="18"/>
      <c r="C980" s="23"/>
    </row>
    <row r="981">
      <c r="A981" s="18"/>
      <c r="C981" s="23"/>
    </row>
    <row r="982">
      <c r="A982" s="18"/>
      <c r="C982" s="23"/>
    </row>
    <row r="983">
      <c r="A983" s="18"/>
      <c r="C983" s="23"/>
    </row>
    <row r="984">
      <c r="A984" s="18"/>
      <c r="C984" s="23"/>
    </row>
    <row r="985">
      <c r="A985" s="18"/>
      <c r="C985" s="23"/>
    </row>
    <row r="986">
      <c r="A986" s="18"/>
      <c r="C986" s="23"/>
    </row>
    <row r="987">
      <c r="A987" s="18"/>
      <c r="C987" s="23"/>
    </row>
    <row r="988">
      <c r="A988" s="18"/>
      <c r="C988" s="23"/>
    </row>
    <row r="989">
      <c r="A989" s="18"/>
      <c r="C989" s="23"/>
    </row>
    <row r="990">
      <c r="A990" s="18"/>
      <c r="C990" s="23"/>
    </row>
    <row r="991">
      <c r="A991" s="18"/>
      <c r="C991" s="23"/>
    </row>
    <row r="992">
      <c r="A992" s="18"/>
      <c r="C992" s="23"/>
    </row>
    <row r="993">
      <c r="A993" s="18"/>
      <c r="C993" s="23"/>
    </row>
    <row r="994">
      <c r="A994" s="18"/>
      <c r="C994" s="23"/>
    </row>
    <row r="995">
      <c r="A995" s="18"/>
      <c r="C995" s="23"/>
    </row>
    <row r="996">
      <c r="A996" s="18"/>
      <c r="C996" s="23"/>
    </row>
    <row r="997">
      <c r="A997" s="18"/>
      <c r="C997" s="23"/>
    </row>
    <row r="998">
      <c r="A998" s="18"/>
      <c r="C998" s="23"/>
    </row>
    <row r="999">
      <c r="A999" s="18"/>
      <c r="C999" s="23"/>
    </row>
    <row r="1000">
      <c r="A1000" s="18"/>
      <c r="C1000" s="23"/>
    </row>
  </sheetData>
  <drawing r:id="rId1"/>
</worksheet>
</file>