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filterPrivacy="1"/>
  <xr:revisionPtr revIDLastSave="0" documentId="13_ncr:1_{79AC8D07-7D19-45CA-985D-A669A86D9C2E}" xr6:coauthVersionLast="47" xr6:coauthVersionMax="47" xr10:uidLastSave="{00000000-0000-0000-0000-000000000000}"/>
  <bookViews>
    <workbookView xWindow="-108" yWindow="-108" windowWidth="23256" windowHeight="12576" activeTab="6" xr2:uid="{00000000-000D-0000-FFFF-FFFF00000000}"/>
  </bookViews>
  <sheets>
    <sheet name="Solution_1" sheetId="1" r:id="rId1"/>
    <sheet name="Solution_2" sheetId="3" r:id="rId2"/>
    <sheet name="Solution_3" sheetId="4" r:id="rId3"/>
    <sheet name="Solution_4" sheetId="5" r:id="rId4"/>
    <sheet name="Solution_5" sheetId="6" r:id="rId5"/>
    <sheet name="Solution_6" sheetId="7" r:id="rId6"/>
    <sheet name="Solution_7" sheetId="9" r:id="rId7"/>
  </sheets>
  <definedNames>
    <definedName name="_xlchart.v1.0" hidden="1">Solution_7!$E$1</definedName>
    <definedName name="_xlchart.v1.1" hidden="1">Solution_7!$E$2:$E$20</definedName>
    <definedName name="_xlchart.v1.2" hidden="1">Solution_7!$E$1</definedName>
    <definedName name="_xlchart.v1.3" hidden="1">Solution_7!$E$2:$E$30</definedName>
    <definedName name="_xlchart.v1.4" hidden="1">Solution_7!$F$1</definedName>
    <definedName name="_xlchart.v1.5" hidden="1">Solution_7!$F$2:$F$30</definedName>
    <definedName name="_xlchart.v1.6" hidden="1">Solution_7!$E$1</definedName>
    <definedName name="_xlchart.v1.7" hidden="1">Solution_7!$E$2:$E$30</definedName>
    <definedName name="_xlchart.v1.8" hidden="1">Solution_7!$F$1</definedName>
    <definedName name="_xlchart.v1.9" hidden="1">Solution_7!$F$2:$F$30</definedName>
    <definedName name="solver_eng" localSheetId="5" hidden="1">1</definedName>
    <definedName name="solver_eng" localSheetId="6" hidden="1">1</definedName>
    <definedName name="solver_neg" localSheetId="5" hidden="1">1</definedName>
    <definedName name="solver_neg" localSheetId="6" hidden="1">1</definedName>
    <definedName name="solver_num" localSheetId="5" hidden="1">0</definedName>
    <definedName name="solver_num" localSheetId="6" hidden="1">0</definedName>
    <definedName name="solver_opt" localSheetId="5" hidden="1">Solution_6!$H$2</definedName>
    <definedName name="solver_opt" localSheetId="6" hidden="1">Solution_7!#REF!</definedName>
    <definedName name="solver_typ" localSheetId="5" hidden="1">1</definedName>
    <definedName name="solver_typ" localSheetId="6" hidden="1">1</definedName>
    <definedName name="solver_val" localSheetId="5" hidden="1">0</definedName>
    <definedName name="solver_val" localSheetId="6" hidden="1">0</definedName>
    <definedName name="solver_ver" localSheetId="5" hidden="1">3</definedName>
    <definedName name="solver_ver" localSheetId="6"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46" i="9" l="1"/>
  <c r="J17" i="9"/>
  <c r="I17" i="9"/>
  <c r="E40" i="9"/>
  <c r="C40" i="9" s="1"/>
  <c r="D40" i="9"/>
  <c r="C39" i="9"/>
  <c r="C46" i="7"/>
  <c r="E40" i="7"/>
  <c r="D40" i="7"/>
  <c r="C40" i="7" s="1"/>
  <c r="C39" i="7"/>
  <c r="J17" i="7"/>
  <c r="I17" i="7"/>
  <c r="C36" i="6"/>
  <c r="C40" i="5"/>
  <c r="C41" i="9" l="1"/>
  <c r="C41" i="7"/>
  <c r="D5" i="5"/>
  <c r="C94" i="4"/>
  <c r="C91" i="4"/>
  <c r="C83" i="4"/>
  <c r="C84" i="4" s="1"/>
  <c r="C80" i="4"/>
  <c r="C72" i="4"/>
  <c r="C69" i="4"/>
  <c r="C73" i="4" s="1"/>
  <c r="C61" i="4"/>
  <c r="C58" i="4"/>
  <c r="C53" i="4"/>
  <c r="C52" i="4"/>
  <c r="C33" i="4"/>
  <c r="C36" i="4"/>
  <c r="C33" i="3"/>
  <c r="C36" i="3"/>
  <c r="C37" i="1"/>
  <c r="C34" i="1"/>
  <c r="C38" i="1" s="1"/>
  <c r="C95" i="4" l="1"/>
  <c r="C62" i="4"/>
  <c r="C37" i="4"/>
  <c r="C37" i="3"/>
</calcChain>
</file>

<file path=xl/sharedStrings.xml><?xml version="1.0" encoding="utf-8"?>
<sst xmlns="http://schemas.openxmlformats.org/spreadsheetml/2006/main" count="344" uniqueCount="192">
  <si>
    <t>During the 1980s, the general consensus is that about 5% of the nation's children had autism. Some
claimed that increases certain chemicals in the environment has led to an increase in autism.
(a) Write an appropriate hypothesis test for this situation.
(b) Give an appropriate test for this hypothesis, stating what are the necessary conditions for per-
forming the test.
(c) A recent study examined 384 children and found that 46 showed signs of autism. Perform a test
of the hypothesis and state the p-value.
(d) What are your conclusions? State how you use the p-value.</t>
  </si>
  <si>
    <t>Solution:</t>
  </si>
  <si>
    <t>Step 1. Establish a null and alternative hypothesis</t>
  </si>
  <si>
    <t>Null Hypothesis: the general consensus is that about 5% of the nation's children had autism</t>
  </si>
  <si>
    <t>Alternate Hypothesis: More than 5% of the nation's children has autism.</t>
  </si>
  <si>
    <t>Ha : P &gt; 0.05</t>
  </si>
  <si>
    <t>Step 2. Determine the appropriate statistical test.</t>
  </si>
  <si>
    <t xml:space="preserve">This is one tailed test because hypothesis is being tested is whether nation's children has autism more than 5% </t>
  </si>
  <si>
    <t>Since the study involves sample of 384 children and found that 46 showed signs of autism, sample is more than 30 and hence z-test need to be performed.</t>
  </si>
  <si>
    <t>Step 5. Gather sample data.</t>
  </si>
  <si>
    <t>Step 6. Analyze the data.</t>
  </si>
  <si>
    <t>Step 7. Reach a statistical conclusion.</t>
  </si>
  <si>
    <t>Step 8. Make a business decision.</t>
  </si>
  <si>
    <t>Step 4. Establish the decision rule.</t>
  </si>
  <si>
    <t>Step 3. Set the value of alpha, the Type I error rate.</t>
  </si>
  <si>
    <t>For Z-critical</t>
  </si>
  <si>
    <t>Z-critical &lt; Z-score; Reject the null hypothesis</t>
  </si>
  <si>
    <t>For P-Values</t>
  </si>
  <si>
    <t>P-value &lt; Significance value; Reject the null hypothesis</t>
  </si>
  <si>
    <t>A recent study examined 384 children and found that 46 showed signs of autism.</t>
  </si>
  <si>
    <t>Z-score is calculated using below formula</t>
  </si>
  <si>
    <t xml:space="preserve">P = </t>
  </si>
  <si>
    <t>n=</t>
  </si>
  <si>
    <t>Z</t>
  </si>
  <si>
    <t>q = 1-P</t>
  </si>
  <si>
    <t>Since the significance value is not given, consider  α = 5%, α = 0.05</t>
  </si>
  <si>
    <t xml:space="preserve">P̂  = 46/384 = </t>
  </si>
  <si>
    <r>
      <t>H</t>
    </r>
    <r>
      <rPr>
        <sz val="8"/>
        <color theme="1"/>
        <rFont val="Calibri"/>
        <family val="2"/>
        <scheme val="minor"/>
      </rPr>
      <t>0</t>
    </r>
    <r>
      <rPr>
        <sz val="11"/>
        <color theme="1"/>
        <rFont val="Calibri"/>
        <family val="2"/>
        <scheme val="minor"/>
      </rPr>
      <t xml:space="preserve"> : P = 0.05</t>
    </r>
  </si>
  <si>
    <t>From the table Zc value for α = 0.05 is 1.645</t>
  </si>
  <si>
    <t>Since it is observed that Z = 6.275  &gt;  Zc = 1.645
it is then concluded that the null hypothesis is rejected.</t>
  </si>
  <si>
    <t>Problem 1</t>
  </si>
  <si>
    <t>From the graph it is observed that actual p-value calcutaed is 0.0001 which is very less compared to the significance value 0.05 and hence the null hypothesis is rejected.</t>
  </si>
  <si>
    <t>Problem 2</t>
  </si>
  <si>
    <t>A company with a fleet of 150 cars found that the emission system of 7 our of the 22 cars tested failed to meet pollution guidelines.
(a) Write a hypothesis to test if more than 20% of the entire fleet might be out of compliance.
(b) Test the hypothesis based on the binomial distribution and report a p-value.
(c) Is the test significant at the 10%, 5%, 1% level?</t>
  </si>
  <si>
    <t xml:space="preserve">It is concluded that more than 5% of the nation's children has autism due to  certain chemicals increased in the environment </t>
  </si>
  <si>
    <t>Solution</t>
  </si>
  <si>
    <r>
      <t>H</t>
    </r>
    <r>
      <rPr>
        <sz val="8"/>
        <color theme="1"/>
        <rFont val="Calibri"/>
        <family val="2"/>
        <scheme val="minor"/>
      </rPr>
      <t>0</t>
    </r>
    <r>
      <rPr>
        <sz val="11"/>
        <color theme="1"/>
        <rFont val="Calibri"/>
        <family val="2"/>
        <scheme val="minor"/>
      </rPr>
      <t xml:space="preserve"> : P = 0.2</t>
    </r>
  </si>
  <si>
    <t>Ha : P &gt; 0.2</t>
  </si>
  <si>
    <t>Alternate Hypothesis: More than 20% of the entire fleet of cars are out of compliance  with respect to pollution guidelines.</t>
  </si>
  <si>
    <t>Null Hypothesis: 20% of the entire fleet of cars are out of compliance with respect to pollution guidelines.</t>
  </si>
  <si>
    <t>This is one tailed test because hypothesis is being tested is whether more than 20% of cars out of compliance with respect to pollution guidelines</t>
  </si>
  <si>
    <t>Since it involves population proportion the z-test need to be performed</t>
  </si>
  <si>
    <t>consider  α = 10%, α = 0.1</t>
  </si>
  <si>
    <t>A company with a fleet of 150 cars found that the emission system of 7 our of the 22 cars tested failed to meet pollution guidelines.</t>
  </si>
  <si>
    <t xml:space="preserve">P̂  = 7/22 = </t>
  </si>
  <si>
    <t>From the table Zc value for α = 0.1 is 1.28</t>
  </si>
  <si>
    <t>Since it is observed that Z = 1.385  &gt;  Zc = 1.28
it is then concluded that the null hypothesis is rejected.</t>
  </si>
  <si>
    <t>It is concluded that more than 20% of the entire fleet of cars are out of compliance  with respect to pollution guidelines.</t>
  </si>
  <si>
    <t>From the graph it is observed that actual p-value calcutaed is 0.083 which is less compared to the significance value 0.1 and hence the null hypothesis is rejected.</t>
  </si>
  <si>
    <t>consider  α = 5%, α = 0.05</t>
  </si>
  <si>
    <t>then Zc = 1.645</t>
  </si>
  <si>
    <t>Significant level at 5%</t>
  </si>
  <si>
    <t>consider  α = 1%, α = 0.01</t>
  </si>
  <si>
    <t>then Zc = 2.326</t>
  </si>
  <si>
    <t>Since it is observed that Z = 1.385  &lt;  Zc = 1.645
Null hypothesis cannot be rejected.</t>
  </si>
  <si>
    <t>Since it is observed that Z = 1.385  &lt;  Zc = 2.326
Null hypothesis cannot be rejected.</t>
  </si>
  <si>
    <t>Problem 3</t>
  </si>
  <si>
    <t>Null Hypothesis: 44% of the adult population had never smoked</t>
  </si>
  <si>
    <r>
      <t xml:space="preserve">National data in the 1960s showed that about 44% of the adult population had never smoked.
(a) State a null and alternative hypothesis to test that the fraction of the 1995 population of adults that had never smoked had increased.
(b) A national random sample of 891 adults were interviewed and 463 stated that they had never smoked. Perform a z-test of the hypothesis and give an approriate p-value.
(c) Create a 98% con_x000C_dence interval for the proportion of adults who had never been smokers.
(d) Give the value of the power function </t>
    </r>
    <r>
      <rPr>
        <sz val="11"/>
        <color theme="1"/>
        <rFont val="Calibri"/>
        <family val="2"/>
      </rPr>
      <t>∏</t>
    </r>
    <r>
      <rPr>
        <sz val="11"/>
        <color theme="1"/>
        <rFont val="Calibri"/>
        <family val="2"/>
        <scheme val="minor"/>
      </rPr>
      <t>(p) for p = 0:46; 0:48; 0:50; 0:52 with the choice of _x000B_α = 0:02 and a "greater than" alternative hypothesis.
(e) Compute the power function for these values if we increase the sample to 1600. Explain why these values increased.</t>
    </r>
  </si>
  <si>
    <t>Alternate Hypothesis: More than 44% of the adult population had never smoked</t>
  </si>
  <si>
    <r>
      <t>H</t>
    </r>
    <r>
      <rPr>
        <sz val="8"/>
        <color theme="1"/>
        <rFont val="Calibri"/>
        <family val="2"/>
        <scheme val="minor"/>
      </rPr>
      <t>0</t>
    </r>
    <r>
      <rPr>
        <sz val="11"/>
        <color theme="1"/>
        <rFont val="Calibri"/>
        <family val="2"/>
        <scheme val="minor"/>
      </rPr>
      <t xml:space="preserve"> : P = 0.44</t>
    </r>
  </si>
  <si>
    <t>Ha : P &gt; 0.44</t>
  </si>
  <si>
    <t>This is one tailed test because hypothesis is being tested is whether more than 44% of the adult population had never smoked.</t>
  </si>
  <si>
    <t>consider  α = 2%, α = 0.02</t>
  </si>
  <si>
    <t>A national random sample of 891 adults were interviewed and 463 stated that they had never smoked. Perform</t>
  </si>
  <si>
    <t xml:space="preserve">P̂  = 463/891 = </t>
  </si>
  <si>
    <t>From the table Zc value for α = 0.02 is 2.05</t>
  </si>
  <si>
    <t>Since it is observed that Z = 4.789  &gt;  Zc = 2.05
it is then concluded that the null hypothesis is rejected.</t>
  </si>
  <si>
    <t>It is concluded that more than 44% of the adult population has never smoked.</t>
  </si>
  <si>
    <t>From the graph it is observed that actual p-value calcutaed is 0.0001 which is less compared to the significance value 0.02 and hence the null hypothesis is rejected.</t>
  </si>
  <si>
    <t>c</t>
  </si>
  <si>
    <t>98% confidence interval</t>
  </si>
  <si>
    <t>For 98% confidence interval Z value is 2.33</t>
  </si>
  <si>
    <t>Confidence Interval = p  +/-  z*√p(1-p) / n</t>
  </si>
  <si>
    <t>p  +  z*√p(1-p) / n</t>
  </si>
  <si>
    <t>p  -  z*√p(1-p) / n</t>
  </si>
  <si>
    <t>0.401&lt;P&lt;0.478</t>
  </si>
  <si>
    <t>P=0.46</t>
  </si>
  <si>
    <t>Since it is observed that Z = 3.571  &gt;  Zc = 2.05
it is then concluded that the null hypothesis is rejected.</t>
  </si>
  <si>
    <t>Reach a statistical conclusion.</t>
  </si>
  <si>
    <t>P=0.48</t>
  </si>
  <si>
    <t>Since it is observed that Z = 2.368  &gt;  Zc = 2.05
it is then concluded that the null hypothesis is rejected.</t>
  </si>
  <si>
    <t>P=0.5</t>
  </si>
  <si>
    <t>Since it is observed that Z = 1.172 &lt;  Zc = 2.05
it is then concluded that the null hypothesis cannot be rejected.</t>
  </si>
  <si>
    <t>P=0.52</t>
  </si>
  <si>
    <t>Since it is observed that Z = -0.0214 &lt;  Zc = 2.05
it is then concluded that the null hypothesis cannot be rejected.</t>
  </si>
  <si>
    <t>a, b</t>
  </si>
  <si>
    <t>d</t>
  </si>
  <si>
    <t>e</t>
  </si>
  <si>
    <t>Problem4</t>
  </si>
  <si>
    <t>One of the lenses in your supply is suspected to have a focal length f of 9.1cm rather than the 9cm claimed by the manufacturer.
(a) Write an appropriate hypothesis test for this situation.
(b) The focal length f is determined by using the thin lens formula,
1/s1 + 1/s2 = 1/f
Here s1 is the distance from the lens to the object and s2 is the distance from the lens to the real image of the object. The distances s1 and s2 are each independently measured 25 times. The sample mean of the measurements is S̅1 = 26.6 centimeters and  S̅2 = 13.8 centimeters, respectively. The standard deviation of the measurement is 0.1cm for s1 and 0.5cm for s2.
Give an estimate f̂ based on these measurements and the thin lens formula.
(c) Use the delta method to give the standard deviation of f̂.
(d) Use this to devise a z-test for the hypothesis and report a p-value for the test.</t>
  </si>
  <si>
    <t>Null Hypothesis: Distance from the lens to the object and distance from the lens to the real image are same</t>
  </si>
  <si>
    <t>Alternate Hypothesis: Distance from the lens to the object and distance from the lens to the real image are different</t>
  </si>
  <si>
    <t>Ho: µa= µb</t>
  </si>
  <si>
    <t>H1: µa≠ µb</t>
  </si>
  <si>
    <t>This is two tailed test because hypothesis is being tested is whether distance between lens and object and distance between lens and real image are different.</t>
  </si>
  <si>
    <t>Since standard deviation is given we are going to perform Z-test</t>
  </si>
  <si>
    <t>The distances s1 and s2 are each independently measured 25 times. The sample mean of the measurements is S̅1 = 26.6 centimeters and  S̅2 = 13.8 centimeters, respectively. The standard deviation of the measurement is 0.1cm for s1 and 0.5cm for s2.</t>
  </si>
  <si>
    <t>S̅1 = 26.6</t>
  </si>
  <si>
    <t>S̅2 = 13.8</t>
  </si>
  <si>
    <t>n1=25</t>
  </si>
  <si>
    <t>n2 = 25</t>
  </si>
  <si>
    <t>σ1=0.1</t>
  </si>
  <si>
    <t>σ1=0.5</t>
  </si>
  <si>
    <t>Z=</t>
  </si>
  <si>
    <t>Zc at 0.1 for two tailed test from z table = 1.64</t>
  </si>
  <si>
    <t>Since it is observed that |Z| = 125.5143  &gt;  Zc = 1.64
it is then concluded that the null hypothesis is rejected.</t>
  </si>
  <si>
    <t>It is concluded that Distance from the lens to the object and distance from the lens to the real image are different</t>
  </si>
  <si>
    <t>From the graph it is observed that actual p-value calcutaed is 0.0001 which is less compared to the significance value 0.1 and hence the null hypothesis is rejected.</t>
  </si>
  <si>
    <t xml:space="preserve">f̂ </t>
  </si>
  <si>
    <t>(s1+s2)/s1.s2 = 1/f
f= 1/(s1+s2)/s1.s2
f= s1.s2/(s1+s2)</t>
  </si>
  <si>
    <t>Problem 5</t>
  </si>
  <si>
    <t>Null Hypothesis: Body temperature of healthy adults is 98.6 degree Fahrenheit</t>
  </si>
  <si>
    <t>Alternate Hypothesis: Body temperature of healthy adults is not equal to 98.6 degree Fahrenheit</t>
  </si>
  <si>
    <t>Ho: µa= 98.6 degree F</t>
  </si>
  <si>
    <t>H1: µa≠ 98.6 degree F</t>
  </si>
  <si>
    <t>This is two tailed test because hypothesis is being tested is whether body temperature is 98.6 degree F or not</t>
  </si>
  <si>
    <t>Since the data is normally distributed t-test is selected</t>
  </si>
  <si>
    <t>For t-critical</t>
  </si>
  <si>
    <t>t-critical &lt; t-score; Reject the null hypothesis</t>
  </si>
  <si>
    <t>t-score is calculated using below formula</t>
  </si>
  <si>
    <t>n = 52; x̄ = 98.2846 s = 0:6824:</t>
  </si>
  <si>
    <t xml:space="preserve">x̄ = 98.2846 </t>
  </si>
  <si>
    <t>n=52</t>
  </si>
  <si>
    <t>s = 0.6824:</t>
  </si>
  <si>
    <t>t=</t>
  </si>
  <si>
    <r>
      <t xml:space="preserve">The body temperature in degrees Fahrenheit of 52 randomly chosen healthy adults is measured with
the following summary of the data:
n = 52; x̄ = 98:2846 s = 0:6824:
(a) Are the necessary conditions for constructing a valid t-interval satisfied? Explain.
(b) Find a 98% confidence interval for the mean body temperature and explain its meaning.
(c) Give a two-side hypothesis test for a mean body temperature of 98.6 degree Fahrenheit and use the
information above to evaluate a test with significance level </t>
    </r>
    <r>
      <rPr>
        <sz val="11"/>
        <color theme="1"/>
        <rFont val="Calibri"/>
        <family val="2"/>
      </rPr>
      <t>α</t>
    </r>
    <r>
      <rPr>
        <sz val="11"/>
        <color theme="1"/>
        <rFont val="Calibri"/>
        <family val="2"/>
        <scheme val="minor"/>
      </rPr>
      <t xml:space="preserve">= 0:02:
(d) Find the power of the test at the parameter value </t>
    </r>
    <r>
      <rPr>
        <sz val="11"/>
        <color theme="1"/>
        <rFont val="Calibri"/>
        <family val="2"/>
      </rPr>
      <t>µ</t>
    </r>
    <r>
      <rPr>
        <sz val="11"/>
        <color theme="1"/>
        <rFont val="Calibri"/>
        <family val="2"/>
        <scheme val="minor"/>
      </rPr>
      <t xml:space="preserve"> = 98.2 and indicate this value using the cutoff 
value for the test and drawing the sample distribution for the null and alternative hypothesis.</t>
    </r>
  </si>
  <si>
    <t>µo = 98.6</t>
  </si>
  <si>
    <t>tc at 0.02 for two tailed test from t table = 2.402</t>
  </si>
  <si>
    <t>Since it is observed that |t| = 3.332  &gt;  tc = 2.402
it is then concluded that the null hypothesis is rejected.</t>
  </si>
  <si>
    <t>It is concluded that Body temperature of healthy adults is not equal to 98.6 degree Fahrenheit</t>
  </si>
  <si>
    <t>From the graph it is observed that actual p-value calcutaed is 0.0016 which is less compared to the significance value 0.02 and hence the null hypothesis is rejected.</t>
  </si>
  <si>
    <t>The 98% confidence interval is 98.057 &lt;  µ &lt; 98.512.</t>
  </si>
  <si>
    <t>Drivers of cars calling for regular gas sometimes premium in the hopes that it will improve gas mileage.
Here a rental car company takes 10 randomly chosen cars in its fleet and runs a tank of gas according to a coin toss, runs a tank of gas of each type.
	Car # 	1   2  3  4  5  6  7  8  9 10
	Regular 16 20 21 22 23 22 27 25 27 28
	Premium 19 22 24 24 25 25 26 26 28 32
(a) Write an appropriate hypothesis test for this situation and state the testing procedure appropriate to this circumstance.
(b) Compute the necessary summary statistics for the test in part (a).
(c) Perform the t-test and report the p-value.
(d) Compare your result to that of a two sample t-test.</t>
  </si>
  <si>
    <t>Problem 6</t>
  </si>
  <si>
    <t>Car#</t>
  </si>
  <si>
    <t>Regular</t>
  </si>
  <si>
    <t>Premium</t>
  </si>
  <si>
    <t>Mean</t>
  </si>
  <si>
    <t>Variance</t>
  </si>
  <si>
    <t>Observations</t>
  </si>
  <si>
    <t>Hypothesized Mean Difference</t>
  </si>
  <si>
    <t>df</t>
  </si>
  <si>
    <t>t Stat</t>
  </si>
  <si>
    <t>P(T&lt;=t) one-tail</t>
  </si>
  <si>
    <t>t Critical one-tail</t>
  </si>
  <si>
    <t>P(T&lt;=t) two-tail</t>
  </si>
  <si>
    <t>t Critical two-tail</t>
  </si>
  <si>
    <t>t-Test: Two-Sample Assuming Unequal Variances</t>
  </si>
  <si>
    <t>Null Hypothesis: There is no difference in mileage using regular or premium gas for a car</t>
  </si>
  <si>
    <t>Alternate Hypothesis: There is a difference in mileage using the regular or premium gas for a car.</t>
  </si>
  <si>
    <t>Ho: µa = µb</t>
  </si>
  <si>
    <t>This is two tailed test because hypothesis is being tested is whether mileage differs by using regular or premium gas.</t>
  </si>
  <si>
    <t>Data for 10 cars mileae is given, refer column D, E and F</t>
  </si>
  <si>
    <t>The data for t-score is analysed using data analysis feature of xls and the result is present in columns H, I and J</t>
  </si>
  <si>
    <t>Standard deviations</t>
  </si>
  <si>
    <t>S1</t>
  </si>
  <si>
    <t>S2</t>
  </si>
  <si>
    <t>µa = 23.1</t>
  </si>
  <si>
    <t>n=10</t>
  </si>
  <si>
    <t>S1 = 3.72</t>
  </si>
  <si>
    <t>S1 = 3.44</t>
  </si>
  <si>
    <t>Assuming unequal variances, degree of freedom is calcualted as below</t>
  </si>
  <si>
    <t>DF</t>
  </si>
  <si>
    <t>µa = 25.1</t>
  </si>
  <si>
    <t>DF, Nr=</t>
  </si>
  <si>
    <t>DF, Dr=</t>
  </si>
  <si>
    <t>The critical value for t-test for α = 0.05 and df = 17.891 is, tc=2.102</t>
  </si>
  <si>
    <t>statistical t value is calculated using formula given below</t>
  </si>
  <si>
    <t>Since it is observed that |t| = 1.248  &lt;  tc = 2.102
it is then concluded that the null hypothesis cannot be rejected.</t>
  </si>
  <si>
    <t>It is concluded that there is a difference in mileage using the regular or premium gas for a car.</t>
  </si>
  <si>
    <t>The 95% confidence interval is -5.368 &lt; μ &lt; 1.368.</t>
  </si>
  <si>
    <t>In this problem, we will examine the sugar content of several national brands of cereals, here measured as a percentage of weight.
children 40.3 55.0 45.7 43.3 50.3 45.9 53.5 43.0 44.2 44.0
	 33.6 55.1 48.8 50.4 37.8 60.3 46.6 47.4 44.0
adult 20.0 30.2  2.2  7.5  4.4 22.2 16.6 14.5 21.4 3.3 10.0 1.0 4.4 1.3 8.1
       6.6  7.8 10.6 10.6  16.2 14.5 4.1 15.8  4.1 2.4  3.5 8.5 4.7 18.4
(a) Give a summary of these two data sets.
(b) Create side-by-side boxplots and interpret what you see.
(c) Use R to create a 95% confidence interval for the difference in mean sugar content and explain your result.</t>
  </si>
  <si>
    <t>Children</t>
  </si>
  <si>
    <t>Adult</t>
  </si>
  <si>
    <t>Standard deviation</t>
  </si>
  <si>
    <t xml:space="preserve"> α = 5%, α = 0.05</t>
  </si>
  <si>
    <t>Null Hypothesis: Sugar content of several national brands of cereals for adult and children are same</t>
  </si>
  <si>
    <t>Alternate Hypothesis:  Sugar content of several national brands of cereals for adult and children are Different</t>
  </si>
  <si>
    <t>Sl.No</t>
  </si>
  <si>
    <t>Data for sugar content level measured in different brands of cereals for children and adult is given in columns D, E and F.</t>
  </si>
  <si>
    <t>µa = 46.8</t>
  </si>
  <si>
    <t>µa = 10.169</t>
  </si>
  <si>
    <t>s1 = 6.418</t>
  </si>
  <si>
    <t>s2 = 7.475</t>
  </si>
  <si>
    <t>n=19</t>
  </si>
  <si>
    <t>n=29</t>
  </si>
  <si>
    <t>The critical value for t-test for α = 0.05 and df = 43 is, tc=2.02</t>
  </si>
  <si>
    <t>Since it is observed that |t| = 18.102  &gt;  tc = 2.02
it is then concluded that the null hypothesis is rejected.</t>
  </si>
  <si>
    <t>It is concluded that mileage is same using the regular or premium gas for a car.</t>
  </si>
  <si>
    <t>From the graph it is observed that actual p-value calcutaed is 0.228 which is greater than significance value 0.05 and hence the null hypothesis cannot be rejected.</t>
  </si>
  <si>
    <t>From the graph it is observed that actual p-value calcutaed is 0 which is smaller than significance value 0.05 and hence the null hypothesis is rejected.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</si>
</sst>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color theme="1"/>
      <name val="Calibri"/>
      <family val="2"/>
      <scheme val="minor"/>
    </font>
    <font>
      <sz val="11"/>
      <color theme="1"/>
      <name val="Calibri"/>
      <family val="2"/>
    </font>
    <font>
      <sz val="12"/>
      <color theme="1"/>
      <name val="Calibri"/>
      <family val="2"/>
      <scheme val="minor"/>
    </font>
    <font>
      <sz val="11"/>
      <color rgb="FF000000"/>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5">
    <xf numFmtId="0" fontId="0" fillId="0" borderId="0" xfId="0"/>
    <xf numFmtId="0" fontId="0" fillId="0" borderId="0" xfId="0"/>
    <xf numFmtId="0" fontId="0" fillId="0" borderId="0" xfId="0" applyFont="1" applyAlignment="1">
      <alignment horizontal="left" vertical="top" wrapText="1"/>
    </xf>
    <xf numFmtId="0" fontId="1" fillId="0" borderId="0" xfId="0" applyFont="1" applyAlignment="1">
      <alignment horizontal="left" vertical="top" wrapText="1"/>
    </xf>
    <xf numFmtId="0" fontId="4" fillId="0" borderId="0" xfId="0" applyFont="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top"/>
    </xf>
    <xf numFmtId="0" fontId="5" fillId="0" borderId="0" xfId="0" applyFont="1"/>
    <xf numFmtId="0" fontId="3" fillId="0" borderId="0" xfId="0" applyFont="1" applyAlignment="1">
      <alignment horizontal="left" vertical="top" wrapText="1"/>
    </xf>
    <xf numFmtId="0" fontId="0" fillId="0" borderId="0" xfId="0" applyFill="1" applyBorder="1" applyAlignment="1"/>
    <xf numFmtId="0" fontId="0" fillId="0" borderId="1" xfId="0" applyFill="1" applyBorder="1" applyAlignment="1"/>
    <xf numFmtId="0" fontId="6" fillId="0" borderId="2" xfId="0" applyFont="1" applyFill="1" applyBorder="1" applyAlignment="1">
      <alignment horizontal="center"/>
    </xf>
    <xf numFmtId="0" fontId="0" fillId="0" borderId="0" xfId="0" applyFont="1" applyAlignment="1">
      <alignment horizontal="right" wrapText="1"/>
    </xf>
    <xf numFmtId="0" fontId="6" fillId="0" borderId="2" xfId="0" applyFont="1" applyFill="1" applyBorder="1" applyAlignment="1">
      <alignment horizontal="centerContinuous"/>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data id="1">
      <cx:numDim type="val">
        <cx:f>_xlchart.v1.5</cx:f>
      </cx:numDim>
    </cx:data>
  </cx:chartData>
  <cx:chart>
    <cx:title pos="t" align="ctr" overlay="0">
      <cx:tx>
        <cx:txData>
          <cx:v>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Plot</a:t>
          </a:r>
        </a:p>
      </cx:txPr>
    </cx:title>
    <cx:plotArea>
      <cx:plotAreaRegion>
        <cx:series layoutId="boxWhisker" uniqueId="{0CAEE336-D08C-4B4F-B28D-1F75FD1BD24B}">
          <cx:tx>
            <cx:txData>
              <cx:f>_xlchart.v1.2</cx:f>
              <cx:v>Children</cx:v>
            </cx:txData>
          </cx:tx>
          <cx:dataId val="0"/>
          <cx:layoutPr>
            <cx:visibility meanLine="0" meanMarker="1" nonoutliers="0" outliers="1"/>
            <cx:statistics quartileMethod="exclusive"/>
          </cx:layoutPr>
        </cx:series>
        <cx:series layoutId="boxWhisker" uniqueId="{028FEDDD-BF3C-4835-87CC-C1FDD500FA92}">
          <cx:tx>
            <cx:txData>
              <cx:f>_xlchart.v1.4</cx:f>
              <cx:v>Adult</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3" Type="http://schemas.openxmlformats.org/officeDocument/2006/relationships/image" Target="../media/image4.gif"/><Relationship Id="rId2" Type="http://schemas.openxmlformats.org/officeDocument/2006/relationships/image" Target="../media/image3.gif"/><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1" Type="http://schemas.openxmlformats.org/officeDocument/2006/relationships/image" Target="../media/image5.gif"/></Relationships>
</file>

<file path=xl/drawings/_rels/drawing4.xml.rels><?xml version="1.0" encoding="UTF-8" standalone="yes"?>
<Relationships xmlns="http://schemas.openxmlformats.org/package/2006/relationships"><Relationship Id="rId2" Type="http://schemas.openxmlformats.org/officeDocument/2006/relationships/image" Target="../media/image7.gif"/><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9.gif"/><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1.png"/><Relationship Id="rId1" Type="http://schemas.openxmlformats.org/officeDocument/2006/relationships/image" Target="../media/image10.png"/><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oneCellAnchor>
    <xdr:from>
      <xdr:col>1</xdr:col>
      <xdr:colOff>6019800</xdr:colOff>
      <xdr:row>25</xdr:row>
      <xdr:rowOff>19050</xdr:rowOff>
    </xdr:from>
    <xdr:ext cx="65" cy="172227"/>
    <xdr:sp macro="" textlink="">
      <xdr:nvSpPr>
        <xdr:cNvPr id="2" name="TextBox 1">
          <a:extLst>
            <a:ext uri="{FF2B5EF4-FFF2-40B4-BE49-F238E27FC236}">
              <a16:creationId xmlns:a16="http://schemas.microsoft.com/office/drawing/2014/main" id="{72C5397C-F947-4648-BC45-FA9C0F21961A}"/>
            </a:ext>
          </a:extLst>
        </xdr:cNvPr>
        <xdr:cNvSpPr txBox="1"/>
      </xdr:nvSpPr>
      <xdr:spPr>
        <a:xfrm>
          <a:off x="6629400" y="60540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N" sz="1100"/>
        </a:p>
      </xdr:txBody>
    </xdr:sp>
    <xdr:clientData/>
  </xdr:oneCellAnchor>
  <xdr:oneCellAnchor>
    <xdr:from>
      <xdr:col>1</xdr:col>
      <xdr:colOff>228600</xdr:colOff>
      <xdr:row>29</xdr:row>
      <xdr:rowOff>87630</xdr:rowOff>
    </xdr:from>
    <xdr:ext cx="1417320" cy="51435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F90C4548-FC75-4AC7-871B-62DD0DDC23D0}"/>
                </a:ext>
              </a:extLst>
            </xdr:cNvPr>
            <xdr:cNvSpPr txBox="1"/>
          </xdr:nvSpPr>
          <xdr:spPr>
            <a:xfrm>
              <a:off x="838200" y="6854190"/>
              <a:ext cx="1417320" cy="514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n-IN" sz="1100" i="1">
                        <a:latin typeface="Cambria Math" panose="02040503050406030204" pitchFamily="18" charset="0"/>
                      </a:rPr>
                      <m:t>𝑧</m:t>
                    </m:r>
                    <m:r>
                      <a:rPr lang="en-IN" sz="1100" i="1">
                        <a:latin typeface="Cambria Math" panose="02040503050406030204" pitchFamily="18" charset="0"/>
                      </a:rPr>
                      <m:t>=</m:t>
                    </m:r>
                    <m:f>
                      <m:fPr>
                        <m:ctrlPr>
                          <a:rPr lang="en-IN" sz="1100" i="1">
                            <a:solidFill>
                              <a:srgbClr val="836967"/>
                            </a:solidFill>
                            <a:latin typeface="Cambria Math" panose="02040503050406030204" pitchFamily="18" charset="0"/>
                          </a:rPr>
                        </m:ctrlPr>
                      </m:fPr>
                      <m:num>
                        <m:acc>
                          <m:accPr>
                            <m:chr m:val="̂"/>
                            <m:ctrlPr>
                              <a:rPr lang="en-IN" sz="1100" i="1">
                                <a:solidFill>
                                  <a:srgbClr val="836967"/>
                                </a:solidFill>
                                <a:latin typeface="Cambria Math" panose="02040503050406030204" pitchFamily="18" charset="0"/>
                              </a:rPr>
                            </m:ctrlPr>
                          </m:accPr>
                          <m:e>
                            <m:r>
                              <a:rPr lang="en-IN" sz="1100" i="1">
                                <a:latin typeface="Cambria Math" panose="02040503050406030204" pitchFamily="18" charset="0"/>
                              </a:rPr>
                              <m:t>𝑝</m:t>
                            </m:r>
                          </m:e>
                        </m:acc>
                        <m:r>
                          <a:rPr lang="en-IN" sz="1100" i="1">
                            <a:latin typeface="Cambria Math" panose="02040503050406030204" pitchFamily="18" charset="0"/>
                          </a:rPr>
                          <m:t>−</m:t>
                        </m:r>
                        <m:r>
                          <a:rPr lang="en-IN" sz="1100" i="1">
                            <a:latin typeface="Cambria Math" panose="02040503050406030204" pitchFamily="18" charset="0"/>
                          </a:rPr>
                          <m:t>𝑝</m:t>
                        </m:r>
                      </m:num>
                      <m:den>
                        <m:rad>
                          <m:radPr>
                            <m:degHide m:val="on"/>
                            <m:ctrlPr>
                              <a:rPr lang="en-IN" sz="1100" i="1">
                                <a:solidFill>
                                  <a:srgbClr val="836967"/>
                                </a:solidFill>
                                <a:latin typeface="Cambria Math" panose="02040503050406030204" pitchFamily="18" charset="0"/>
                              </a:rPr>
                            </m:ctrlPr>
                          </m:radPr>
                          <m:deg/>
                          <m:e>
                            <m:f>
                              <m:fPr>
                                <m:ctrlPr>
                                  <a:rPr lang="en-IN" sz="1100" i="1">
                                    <a:solidFill>
                                      <a:srgbClr val="836967"/>
                                    </a:solidFill>
                                    <a:latin typeface="Cambria Math" panose="02040503050406030204" pitchFamily="18" charset="0"/>
                                  </a:rPr>
                                </m:ctrlPr>
                              </m:fPr>
                              <m:num>
                                <m:r>
                                  <a:rPr lang="en-IN" sz="1100" i="1">
                                    <a:latin typeface="Cambria Math" panose="02040503050406030204" pitchFamily="18" charset="0"/>
                                  </a:rPr>
                                  <m:t>𝑝𝑞</m:t>
                                </m:r>
                              </m:num>
                              <m:den>
                                <m:r>
                                  <a:rPr lang="en-IN" sz="1100" i="1">
                                    <a:latin typeface="Cambria Math" panose="02040503050406030204" pitchFamily="18" charset="0"/>
                                  </a:rPr>
                                  <m:t>𝑛</m:t>
                                </m:r>
                              </m:den>
                            </m:f>
                          </m:e>
                        </m:rad>
                      </m:den>
                    </m:f>
                  </m:oMath>
                </m:oMathPara>
              </a14:m>
              <a:endParaRPr lang="en-IN" sz="1100">
                <a:latin typeface="Arial" panose="020B0604020202020204" pitchFamily="34" charset="0"/>
                <a:cs typeface="Arial" panose="020B0604020202020204" pitchFamily="34" charset="0"/>
              </a:endParaRPr>
            </a:p>
          </xdr:txBody>
        </xdr:sp>
      </mc:Choice>
      <mc:Fallback xmlns="">
        <xdr:sp macro="" textlink="">
          <xdr:nvSpPr>
            <xdr:cNvPr id="4" name="TextBox 3">
              <a:extLst>
                <a:ext uri="{FF2B5EF4-FFF2-40B4-BE49-F238E27FC236}">
                  <a16:creationId xmlns:a16="http://schemas.microsoft.com/office/drawing/2014/main" id="{F90C4548-FC75-4AC7-871B-62DD0DDC23D0}"/>
                </a:ext>
              </a:extLst>
            </xdr:cNvPr>
            <xdr:cNvSpPr txBox="1"/>
          </xdr:nvSpPr>
          <xdr:spPr>
            <a:xfrm>
              <a:off x="838200" y="6854190"/>
              <a:ext cx="1417320" cy="514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IN" sz="1100" i="0">
                  <a:latin typeface="Cambria Math" panose="02040503050406030204" pitchFamily="18" charset="0"/>
                </a:rPr>
                <a:t>𝑧=</a:t>
              </a:r>
              <a:r>
                <a:rPr lang="en-IN" sz="1100" i="0">
                  <a:solidFill>
                    <a:srgbClr val="836967"/>
                  </a:solidFill>
                  <a:latin typeface="Cambria Math" panose="02040503050406030204" pitchFamily="18" charset="0"/>
                </a:rPr>
                <a:t>(</a:t>
              </a:r>
              <a:r>
                <a:rPr lang="en-IN" sz="1100" i="0">
                  <a:latin typeface="Cambria Math" panose="02040503050406030204" pitchFamily="18" charset="0"/>
                </a:rPr>
                <a:t>𝑝</a:t>
              </a:r>
              <a:r>
                <a:rPr lang="en-IN" sz="1100" i="0">
                  <a:solidFill>
                    <a:srgbClr val="836967"/>
                  </a:solidFill>
                  <a:latin typeface="Cambria Math" panose="02040503050406030204" pitchFamily="18" charset="0"/>
                </a:rPr>
                <a:t> ̂</a:t>
              </a:r>
              <a:r>
                <a:rPr lang="en-IN" sz="1100" i="0">
                  <a:latin typeface="Cambria Math" panose="02040503050406030204" pitchFamily="18" charset="0"/>
                </a:rPr>
                <a:t>−𝑝</a:t>
              </a:r>
              <a:r>
                <a:rPr lang="en-IN" sz="1100" i="0">
                  <a:solidFill>
                    <a:srgbClr val="836967"/>
                  </a:solidFill>
                  <a:latin typeface="Cambria Math" panose="02040503050406030204" pitchFamily="18" charset="0"/>
                </a:rPr>
                <a:t>)/√(</a:t>
              </a:r>
              <a:r>
                <a:rPr lang="en-IN" sz="1100" i="0">
                  <a:latin typeface="Cambria Math" panose="02040503050406030204" pitchFamily="18" charset="0"/>
                </a:rPr>
                <a:t>𝑝𝑞</a:t>
              </a:r>
              <a:r>
                <a:rPr lang="en-IN" sz="1100" i="0">
                  <a:solidFill>
                    <a:srgbClr val="836967"/>
                  </a:solidFill>
                  <a:latin typeface="Cambria Math" panose="02040503050406030204" pitchFamily="18" charset="0"/>
                </a:rPr>
                <a:t>/</a:t>
              </a:r>
              <a:r>
                <a:rPr lang="en-IN" sz="1100" i="0">
                  <a:latin typeface="Cambria Math" panose="02040503050406030204" pitchFamily="18" charset="0"/>
                </a:rPr>
                <a:t>𝑛</a:t>
              </a:r>
              <a:r>
                <a:rPr lang="en-IN" sz="1100" i="0">
                  <a:solidFill>
                    <a:srgbClr val="836967"/>
                  </a:solidFill>
                  <a:latin typeface="Cambria Math" panose="02040503050406030204" pitchFamily="18" charset="0"/>
                </a:rPr>
                <a:t>)</a:t>
              </a:r>
              <a:endParaRPr lang="en-IN" sz="1100">
                <a:latin typeface="Arial" panose="020B0604020202020204" pitchFamily="34" charset="0"/>
                <a:cs typeface="Arial" panose="020B0604020202020204" pitchFamily="34" charset="0"/>
              </a:endParaRPr>
            </a:p>
          </xdr:txBody>
        </xdr:sp>
      </mc:Fallback>
    </mc:AlternateContent>
    <xdr:clientData/>
  </xdr:oneCellAnchor>
  <xdr:twoCellAnchor editAs="oneCell">
    <xdr:from>
      <xdr:col>2</xdr:col>
      <xdr:colOff>83820</xdr:colOff>
      <xdr:row>39</xdr:row>
      <xdr:rowOff>152400</xdr:rowOff>
    </xdr:from>
    <xdr:to>
      <xdr:col>8</xdr:col>
      <xdr:colOff>312420</xdr:colOff>
      <xdr:row>47</xdr:row>
      <xdr:rowOff>45720</xdr:rowOff>
    </xdr:to>
    <xdr:pic>
      <xdr:nvPicPr>
        <xdr:cNvPr id="5" name="Picture 4">
          <a:extLst>
            <a:ext uri="{FF2B5EF4-FFF2-40B4-BE49-F238E27FC236}">
              <a16:creationId xmlns:a16="http://schemas.microsoft.com/office/drawing/2014/main" id="{4783C5D7-450C-484D-A0EE-56CD1B476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92240" y="8945880"/>
          <a:ext cx="463296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228600</xdr:colOff>
      <xdr:row>28</xdr:row>
      <xdr:rowOff>87630</xdr:rowOff>
    </xdr:from>
    <xdr:ext cx="1417320" cy="51435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72648613-04C2-47C6-BAC5-37C8E754D7A1}"/>
                </a:ext>
              </a:extLst>
            </xdr:cNvPr>
            <xdr:cNvSpPr txBox="1"/>
          </xdr:nvSpPr>
          <xdr:spPr>
            <a:xfrm>
              <a:off x="838200" y="7951470"/>
              <a:ext cx="1417320" cy="514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n-IN" sz="1100" i="1">
                        <a:latin typeface="Cambria Math" panose="02040503050406030204" pitchFamily="18" charset="0"/>
                      </a:rPr>
                      <m:t>𝑧</m:t>
                    </m:r>
                    <m:r>
                      <a:rPr lang="en-IN" sz="1100" i="1">
                        <a:latin typeface="Cambria Math" panose="02040503050406030204" pitchFamily="18" charset="0"/>
                      </a:rPr>
                      <m:t>=</m:t>
                    </m:r>
                    <m:f>
                      <m:fPr>
                        <m:ctrlPr>
                          <a:rPr lang="en-IN" sz="1100" i="1">
                            <a:solidFill>
                              <a:srgbClr val="836967"/>
                            </a:solidFill>
                            <a:latin typeface="Cambria Math" panose="02040503050406030204" pitchFamily="18" charset="0"/>
                          </a:rPr>
                        </m:ctrlPr>
                      </m:fPr>
                      <m:num>
                        <m:acc>
                          <m:accPr>
                            <m:chr m:val="̂"/>
                            <m:ctrlPr>
                              <a:rPr lang="en-IN" sz="1100" i="1">
                                <a:solidFill>
                                  <a:srgbClr val="836967"/>
                                </a:solidFill>
                                <a:latin typeface="Cambria Math" panose="02040503050406030204" pitchFamily="18" charset="0"/>
                              </a:rPr>
                            </m:ctrlPr>
                          </m:accPr>
                          <m:e>
                            <m:r>
                              <a:rPr lang="en-IN" sz="1100" i="1">
                                <a:latin typeface="Cambria Math" panose="02040503050406030204" pitchFamily="18" charset="0"/>
                              </a:rPr>
                              <m:t>𝑝</m:t>
                            </m:r>
                          </m:e>
                        </m:acc>
                        <m:r>
                          <a:rPr lang="en-IN" sz="1100" i="1">
                            <a:latin typeface="Cambria Math" panose="02040503050406030204" pitchFamily="18" charset="0"/>
                          </a:rPr>
                          <m:t>−</m:t>
                        </m:r>
                        <m:r>
                          <a:rPr lang="en-IN" sz="1100" i="1">
                            <a:latin typeface="Cambria Math" panose="02040503050406030204" pitchFamily="18" charset="0"/>
                          </a:rPr>
                          <m:t>𝑝</m:t>
                        </m:r>
                      </m:num>
                      <m:den>
                        <m:rad>
                          <m:radPr>
                            <m:degHide m:val="on"/>
                            <m:ctrlPr>
                              <a:rPr lang="en-IN" sz="1100" i="1">
                                <a:solidFill>
                                  <a:srgbClr val="836967"/>
                                </a:solidFill>
                                <a:latin typeface="Cambria Math" panose="02040503050406030204" pitchFamily="18" charset="0"/>
                              </a:rPr>
                            </m:ctrlPr>
                          </m:radPr>
                          <m:deg/>
                          <m:e>
                            <m:f>
                              <m:fPr>
                                <m:ctrlPr>
                                  <a:rPr lang="en-IN" sz="1100" i="1">
                                    <a:solidFill>
                                      <a:srgbClr val="836967"/>
                                    </a:solidFill>
                                    <a:latin typeface="Cambria Math" panose="02040503050406030204" pitchFamily="18" charset="0"/>
                                  </a:rPr>
                                </m:ctrlPr>
                              </m:fPr>
                              <m:num>
                                <m:r>
                                  <a:rPr lang="en-IN" sz="1100" i="1">
                                    <a:latin typeface="Cambria Math" panose="02040503050406030204" pitchFamily="18" charset="0"/>
                                  </a:rPr>
                                  <m:t>𝑝𝑞</m:t>
                                </m:r>
                              </m:num>
                              <m:den>
                                <m:r>
                                  <a:rPr lang="en-IN" sz="1100" i="1">
                                    <a:latin typeface="Cambria Math" panose="02040503050406030204" pitchFamily="18" charset="0"/>
                                  </a:rPr>
                                  <m:t>𝑛</m:t>
                                </m:r>
                              </m:den>
                            </m:f>
                          </m:e>
                        </m:rad>
                      </m:den>
                    </m:f>
                  </m:oMath>
                </m:oMathPara>
              </a14:m>
              <a:endParaRPr lang="en-IN" sz="1100">
                <a:latin typeface="Arial" panose="020B0604020202020204" pitchFamily="34" charset="0"/>
                <a:cs typeface="Arial" panose="020B0604020202020204" pitchFamily="34" charset="0"/>
              </a:endParaRPr>
            </a:p>
          </xdr:txBody>
        </xdr:sp>
      </mc:Choice>
      <mc:Fallback xmlns="">
        <xdr:sp macro="" textlink="">
          <xdr:nvSpPr>
            <xdr:cNvPr id="2" name="TextBox 1">
              <a:extLst>
                <a:ext uri="{FF2B5EF4-FFF2-40B4-BE49-F238E27FC236}">
                  <a16:creationId xmlns:a16="http://schemas.microsoft.com/office/drawing/2014/main" id="{72648613-04C2-47C6-BAC5-37C8E754D7A1}"/>
                </a:ext>
              </a:extLst>
            </xdr:cNvPr>
            <xdr:cNvSpPr txBox="1"/>
          </xdr:nvSpPr>
          <xdr:spPr>
            <a:xfrm>
              <a:off x="838200" y="7951470"/>
              <a:ext cx="1417320" cy="514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IN" sz="1100" i="0">
                  <a:latin typeface="Cambria Math" panose="02040503050406030204" pitchFamily="18" charset="0"/>
                </a:rPr>
                <a:t>𝑧=</a:t>
              </a:r>
              <a:r>
                <a:rPr lang="en-IN" sz="1100" i="0">
                  <a:solidFill>
                    <a:srgbClr val="836967"/>
                  </a:solidFill>
                  <a:latin typeface="Cambria Math" panose="02040503050406030204" pitchFamily="18" charset="0"/>
                </a:rPr>
                <a:t>(</a:t>
              </a:r>
              <a:r>
                <a:rPr lang="en-IN" sz="1100" i="0">
                  <a:latin typeface="Cambria Math" panose="02040503050406030204" pitchFamily="18" charset="0"/>
                </a:rPr>
                <a:t>𝑝</a:t>
              </a:r>
              <a:r>
                <a:rPr lang="en-IN" sz="1100" i="0">
                  <a:solidFill>
                    <a:srgbClr val="836967"/>
                  </a:solidFill>
                  <a:latin typeface="Cambria Math" panose="02040503050406030204" pitchFamily="18" charset="0"/>
                </a:rPr>
                <a:t> ̂</a:t>
              </a:r>
              <a:r>
                <a:rPr lang="en-IN" sz="1100" i="0">
                  <a:latin typeface="Cambria Math" panose="02040503050406030204" pitchFamily="18" charset="0"/>
                </a:rPr>
                <a:t>−𝑝</a:t>
              </a:r>
              <a:r>
                <a:rPr lang="en-IN" sz="1100" i="0">
                  <a:solidFill>
                    <a:srgbClr val="836967"/>
                  </a:solidFill>
                  <a:latin typeface="Cambria Math" panose="02040503050406030204" pitchFamily="18" charset="0"/>
                </a:rPr>
                <a:t>)/√(</a:t>
              </a:r>
              <a:r>
                <a:rPr lang="en-IN" sz="1100" i="0">
                  <a:latin typeface="Cambria Math" panose="02040503050406030204" pitchFamily="18" charset="0"/>
                </a:rPr>
                <a:t>𝑝𝑞</a:t>
              </a:r>
              <a:r>
                <a:rPr lang="en-IN" sz="1100" i="0">
                  <a:solidFill>
                    <a:srgbClr val="836967"/>
                  </a:solidFill>
                  <a:latin typeface="Cambria Math" panose="02040503050406030204" pitchFamily="18" charset="0"/>
                </a:rPr>
                <a:t>/</a:t>
              </a:r>
              <a:r>
                <a:rPr lang="en-IN" sz="1100" i="0">
                  <a:latin typeface="Cambria Math" panose="02040503050406030204" pitchFamily="18" charset="0"/>
                </a:rPr>
                <a:t>𝑛</a:t>
              </a:r>
              <a:r>
                <a:rPr lang="en-IN" sz="1100" i="0">
                  <a:solidFill>
                    <a:srgbClr val="836967"/>
                  </a:solidFill>
                  <a:latin typeface="Cambria Math" panose="02040503050406030204" pitchFamily="18" charset="0"/>
                </a:rPr>
                <a:t>)</a:t>
              </a:r>
              <a:endParaRPr lang="en-IN" sz="1100">
                <a:latin typeface="Arial" panose="020B0604020202020204" pitchFamily="34" charset="0"/>
                <a:cs typeface="Arial" panose="020B0604020202020204" pitchFamily="34" charset="0"/>
              </a:endParaRPr>
            </a:p>
          </xdr:txBody>
        </xdr:sp>
      </mc:Fallback>
    </mc:AlternateContent>
    <xdr:clientData/>
  </xdr:oneCellAnchor>
  <xdr:twoCellAnchor editAs="oneCell">
    <xdr:from>
      <xdr:col>2</xdr:col>
      <xdr:colOff>0</xdr:colOff>
      <xdr:row>42</xdr:row>
      <xdr:rowOff>0</xdr:rowOff>
    </xdr:from>
    <xdr:to>
      <xdr:col>10</xdr:col>
      <xdr:colOff>365760</xdr:colOff>
      <xdr:row>50</xdr:row>
      <xdr:rowOff>76200</xdr:rowOff>
    </xdr:to>
    <xdr:pic>
      <xdr:nvPicPr>
        <xdr:cNvPr id="3" name="Picture 2">
          <a:extLst>
            <a:ext uri="{FF2B5EF4-FFF2-40B4-BE49-F238E27FC236}">
              <a16:creationId xmlns:a16="http://schemas.microsoft.com/office/drawing/2014/main" id="{199B2188-65AB-4F0B-80E9-682BEECCF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77840" y="9525000"/>
          <a:ext cx="524256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xdr:row>
      <xdr:rowOff>0</xdr:rowOff>
    </xdr:from>
    <xdr:to>
      <xdr:col>11</xdr:col>
      <xdr:colOff>365760</xdr:colOff>
      <xdr:row>62</xdr:row>
      <xdr:rowOff>76200</xdr:rowOff>
    </xdr:to>
    <xdr:pic>
      <xdr:nvPicPr>
        <xdr:cNvPr id="4" name="Picture 3">
          <a:extLst>
            <a:ext uri="{FF2B5EF4-FFF2-40B4-BE49-F238E27FC236}">
              <a16:creationId xmlns:a16="http://schemas.microsoft.com/office/drawing/2014/main" id="{41074990-1E2B-4B5F-8638-947057BC304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87440" y="11902440"/>
          <a:ext cx="524256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xdr:row>
      <xdr:rowOff>0</xdr:rowOff>
    </xdr:from>
    <xdr:to>
      <xdr:col>11</xdr:col>
      <xdr:colOff>365760</xdr:colOff>
      <xdr:row>75</xdr:row>
      <xdr:rowOff>76200</xdr:rowOff>
    </xdr:to>
    <xdr:pic>
      <xdr:nvPicPr>
        <xdr:cNvPr id="5" name="Picture 4">
          <a:extLst>
            <a:ext uri="{FF2B5EF4-FFF2-40B4-BE49-F238E27FC236}">
              <a16:creationId xmlns:a16="http://schemas.microsoft.com/office/drawing/2014/main" id="{4B9A6BC5-D05A-4CF2-9190-55E459AF40B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187440" y="14462760"/>
          <a:ext cx="524256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228600</xdr:colOff>
      <xdr:row>28</xdr:row>
      <xdr:rowOff>87630</xdr:rowOff>
    </xdr:from>
    <xdr:ext cx="1417320" cy="51435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7205D00D-4229-47C6-8540-A3953AC47E95}"/>
                </a:ext>
              </a:extLst>
            </xdr:cNvPr>
            <xdr:cNvSpPr txBox="1"/>
          </xdr:nvSpPr>
          <xdr:spPr>
            <a:xfrm>
              <a:off x="838200" y="6854190"/>
              <a:ext cx="1417320" cy="514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n-IN" sz="1100" i="1">
                        <a:latin typeface="Cambria Math" panose="02040503050406030204" pitchFamily="18" charset="0"/>
                      </a:rPr>
                      <m:t>𝑧</m:t>
                    </m:r>
                    <m:r>
                      <a:rPr lang="en-IN" sz="1100" i="1">
                        <a:latin typeface="Cambria Math" panose="02040503050406030204" pitchFamily="18" charset="0"/>
                      </a:rPr>
                      <m:t>=</m:t>
                    </m:r>
                    <m:f>
                      <m:fPr>
                        <m:ctrlPr>
                          <a:rPr lang="en-IN" sz="1100" i="1">
                            <a:solidFill>
                              <a:srgbClr val="836967"/>
                            </a:solidFill>
                            <a:latin typeface="Cambria Math" panose="02040503050406030204" pitchFamily="18" charset="0"/>
                          </a:rPr>
                        </m:ctrlPr>
                      </m:fPr>
                      <m:num>
                        <m:acc>
                          <m:accPr>
                            <m:chr m:val="̂"/>
                            <m:ctrlPr>
                              <a:rPr lang="en-IN" sz="1100" i="1">
                                <a:solidFill>
                                  <a:srgbClr val="836967"/>
                                </a:solidFill>
                                <a:latin typeface="Cambria Math" panose="02040503050406030204" pitchFamily="18" charset="0"/>
                              </a:rPr>
                            </m:ctrlPr>
                          </m:accPr>
                          <m:e>
                            <m:r>
                              <a:rPr lang="en-IN" sz="1100" i="1">
                                <a:latin typeface="Cambria Math" panose="02040503050406030204" pitchFamily="18" charset="0"/>
                              </a:rPr>
                              <m:t>𝑝</m:t>
                            </m:r>
                          </m:e>
                        </m:acc>
                        <m:r>
                          <a:rPr lang="en-IN" sz="1100" i="1">
                            <a:latin typeface="Cambria Math" panose="02040503050406030204" pitchFamily="18" charset="0"/>
                          </a:rPr>
                          <m:t>−</m:t>
                        </m:r>
                        <m:r>
                          <a:rPr lang="en-IN" sz="1100" i="1">
                            <a:latin typeface="Cambria Math" panose="02040503050406030204" pitchFamily="18" charset="0"/>
                          </a:rPr>
                          <m:t>𝑝</m:t>
                        </m:r>
                      </m:num>
                      <m:den>
                        <m:rad>
                          <m:radPr>
                            <m:degHide m:val="on"/>
                            <m:ctrlPr>
                              <a:rPr lang="en-IN" sz="1100" i="1">
                                <a:solidFill>
                                  <a:srgbClr val="836967"/>
                                </a:solidFill>
                                <a:latin typeface="Cambria Math" panose="02040503050406030204" pitchFamily="18" charset="0"/>
                              </a:rPr>
                            </m:ctrlPr>
                          </m:radPr>
                          <m:deg/>
                          <m:e>
                            <m:f>
                              <m:fPr>
                                <m:ctrlPr>
                                  <a:rPr lang="en-IN" sz="1100" i="1">
                                    <a:solidFill>
                                      <a:srgbClr val="836967"/>
                                    </a:solidFill>
                                    <a:latin typeface="Cambria Math" panose="02040503050406030204" pitchFamily="18" charset="0"/>
                                  </a:rPr>
                                </m:ctrlPr>
                              </m:fPr>
                              <m:num>
                                <m:r>
                                  <a:rPr lang="en-IN" sz="1100" i="1">
                                    <a:latin typeface="Cambria Math" panose="02040503050406030204" pitchFamily="18" charset="0"/>
                                  </a:rPr>
                                  <m:t>𝑝𝑞</m:t>
                                </m:r>
                              </m:num>
                              <m:den>
                                <m:r>
                                  <a:rPr lang="en-IN" sz="1100" i="1">
                                    <a:latin typeface="Cambria Math" panose="02040503050406030204" pitchFamily="18" charset="0"/>
                                  </a:rPr>
                                  <m:t>𝑛</m:t>
                                </m:r>
                              </m:den>
                            </m:f>
                          </m:e>
                        </m:rad>
                      </m:den>
                    </m:f>
                  </m:oMath>
                </m:oMathPara>
              </a14:m>
              <a:endParaRPr lang="en-IN" sz="1100">
                <a:latin typeface="Arial" panose="020B0604020202020204" pitchFamily="34" charset="0"/>
                <a:cs typeface="Arial" panose="020B0604020202020204" pitchFamily="34" charset="0"/>
              </a:endParaRPr>
            </a:p>
          </xdr:txBody>
        </xdr:sp>
      </mc:Choice>
      <mc:Fallback xmlns="">
        <xdr:sp macro="" textlink="">
          <xdr:nvSpPr>
            <xdr:cNvPr id="2" name="TextBox 1">
              <a:extLst>
                <a:ext uri="{FF2B5EF4-FFF2-40B4-BE49-F238E27FC236}">
                  <a16:creationId xmlns:a16="http://schemas.microsoft.com/office/drawing/2014/main" id="{7205D00D-4229-47C6-8540-A3953AC47E95}"/>
                </a:ext>
              </a:extLst>
            </xdr:cNvPr>
            <xdr:cNvSpPr txBox="1"/>
          </xdr:nvSpPr>
          <xdr:spPr>
            <a:xfrm>
              <a:off x="838200" y="6854190"/>
              <a:ext cx="1417320" cy="514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IN" sz="1100" i="0">
                  <a:latin typeface="Cambria Math" panose="02040503050406030204" pitchFamily="18" charset="0"/>
                </a:rPr>
                <a:t>𝑧=</a:t>
              </a:r>
              <a:r>
                <a:rPr lang="en-IN" sz="1100" i="0">
                  <a:solidFill>
                    <a:srgbClr val="836967"/>
                  </a:solidFill>
                  <a:latin typeface="Cambria Math" panose="02040503050406030204" pitchFamily="18" charset="0"/>
                </a:rPr>
                <a:t>(</a:t>
              </a:r>
              <a:r>
                <a:rPr lang="en-IN" sz="1100" i="0">
                  <a:latin typeface="Cambria Math" panose="02040503050406030204" pitchFamily="18" charset="0"/>
                </a:rPr>
                <a:t>𝑝</a:t>
              </a:r>
              <a:r>
                <a:rPr lang="en-IN" sz="1100" i="0">
                  <a:solidFill>
                    <a:srgbClr val="836967"/>
                  </a:solidFill>
                  <a:latin typeface="Cambria Math" panose="02040503050406030204" pitchFamily="18" charset="0"/>
                </a:rPr>
                <a:t> ̂</a:t>
              </a:r>
              <a:r>
                <a:rPr lang="en-IN" sz="1100" i="0">
                  <a:latin typeface="Cambria Math" panose="02040503050406030204" pitchFamily="18" charset="0"/>
                </a:rPr>
                <a:t>−𝑝</a:t>
              </a:r>
              <a:r>
                <a:rPr lang="en-IN" sz="1100" i="0">
                  <a:solidFill>
                    <a:srgbClr val="836967"/>
                  </a:solidFill>
                  <a:latin typeface="Cambria Math" panose="02040503050406030204" pitchFamily="18" charset="0"/>
                </a:rPr>
                <a:t>)/√(</a:t>
              </a:r>
              <a:r>
                <a:rPr lang="en-IN" sz="1100" i="0">
                  <a:latin typeface="Cambria Math" panose="02040503050406030204" pitchFamily="18" charset="0"/>
                </a:rPr>
                <a:t>𝑝𝑞</a:t>
              </a:r>
              <a:r>
                <a:rPr lang="en-IN" sz="1100" i="0">
                  <a:solidFill>
                    <a:srgbClr val="836967"/>
                  </a:solidFill>
                  <a:latin typeface="Cambria Math" panose="02040503050406030204" pitchFamily="18" charset="0"/>
                </a:rPr>
                <a:t>/</a:t>
              </a:r>
              <a:r>
                <a:rPr lang="en-IN" sz="1100" i="0">
                  <a:latin typeface="Cambria Math" panose="02040503050406030204" pitchFamily="18" charset="0"/>
                </a:rPr>
                <a:t>𝑛</a:t>
              </a:r>
              <a:r>
                <a:rPr lang="en-IN" sz="1100" i="0">
                  <a:solidFill>
                    <a:srgbClr val="836967"/>
                  </a:solidFill>
                  <a:latin typeface="Cambria Math" panose="02040503050406030204" pitchFamily="18" charset="0"/>
                </a:rPr>
                <a:t>)</a:t>
              </a:r>
              <a:endParaRPr lang="en-IN" sz="1100">
                <a:latin typeface="Arial" panose="020B0604020202020204" pitchFamily="34" charset="0"/>
                <a:cs typeface="Arial" panose="020B0604020202020204" pitchFamily="34" charset="0"/>
              </a:endParaRPr>
            </a:p>
          </xdr:txBody>
        </xdr:sp>
      </mc:Fallback>
    </mc:AlternateContent>
    <xdr:clientData/>
  </xdr:oneCellAnchor>
  <xdr:twoCellAnchor editAs="oneCell">
    <xdr:from>
      <xdr:col>3</xdr:col>
      <xdr:colOff>0</xdr:colOff>
      <xdr:row>40</xdr:row>
      <xdr:rowOff>0</xdr:rowOff>
    </xdr:from>
    <xdr:to>
      <xdr:col>11</xdr:col>
      <xdr:colOff>152400</xdr:colOff>
      <xdr:row>48</xdr:row>
      <xdr:rowOff>76200</xdr:rowOff>
    </xdr:to>
    <xdr:pic>
      <xdr:nvPicPr>
        <xdr:cNvPr id="3" name="Picture 2">
          <a:extLst>
            <a:ext uri="{FF2B5EF4-FFF2-40B4-BE49-F238E27FC236}">
              <a16:creationId xmlns:a16="http://schemas.microsoft.com/office/drawing/2014/main" id="{32597E5B-F7F3-42B2-833B-8BDCE7A171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3740" y="9342120"/>
          <a:ext cx="524256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2659380</xdr:colOff>
      <xdr:row>27</xdr:row>
      <xdr:rowOff>91440</xdr:rowOff>
    </xdr:from>
    <xdr:to>
      <xdr:col>1</xdr:col>
      <xdr:colOff>4487951</xdr:colOff>
      <xdr:row>32</xdr:row>
      <xdr:rowOff>30480</xdr:rowOff>
    </xdr:to>
    <xdr:pic>
      <xdr:nvPicPr>
        <xdr:cNvPr id="3" name="Picture 2">
          <a:extLst>
            <a:ext uri="{FF2B5EF4-FFF2-40B4-BE49-F238E27FC236}">
              <a16:creationId xmlns:a16="http://schemas.microsoft.com/office/drawing/2014/main" id="{AC19E4C2-7A9E-461F-94E0-8754AEC802DD}"/>
            </a:ext>
          </a:extLst>
        </xdr:cNvPr>
        <xdr:cNvPicPr>
          <a:picLocks noChangeAspect="1"/>
        </xdr:cNvPicPr>
      </xdr:nvPicPr>
      <xdr:blipFill>
        <a:blip xmlns:r="http://schemas.openxmlformats.org/officeDocument/2006/relationships" r:embed="rId1"/>
        <a:stretch>
          <a:fillRect/>
        </a:stretch>
      </xdr:blipFill>
      <xdr:spPr>
        <a:xfrm>
          <a:off x="3268980" y="8138160"/>
          <a:ext cx="1828571" cy="853440"/>
        </a:xfrm>
        <a:prstGeom prst="rect">
          <a:avLst/>
        </a:prstGeom>
      </xdr:spPr>
    </xdr:pic>
    <xdr:clientData/>
  </xdr:twoCellAnchor>
  <xdr:twoCellAnchor editAs="oneCell">
    <xdr:from>
      <xdr:col>2</xdr:col>
      <xdr:colOff>0</xdr:colOff>
      <xdr:row>43</xdr:row>
      <xdr:rowOff>0</xdr:rowOff>
    </xdr:from>
    <xdr:to>
      <xdr:col>8</xdr:col>
      <xdr:colOff>45720</xdr:colOff>
      <xdr:row>50</xdr:row>
      <xdr:rowOff>76200</xdr:rowOff>
    </xdr:to>
    <xdr:pic>
      <xdr:nvPicPr>
        <xdr:cNvPr id="4" name="Picture 3">
          <a:extLst>
            <a:ext uri="{FF2B5EF4-FFF2-40B4-BE49-F238E27FC236}">
              <a16:creationId xmlns:a16="http://schemas.microsoft.com/office/drawing/2014/main" id="{71A93E00-59A7-4387-9907-9C475C9112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61760" y="10988040"/>
          <a:ext cx="524256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3017520</xdr:colOff>
      <xdr:row>26</xdr:row>
      <xdr:rowOff>152400</xdr:rowOff>
    </xdr:from>
    <xdr:to>
      <xdr:col>1</xdr:col>
      <xdr:colOff>4779425</xdr:colOff>
      <xdr:row>31</xdr:row>
      <xdr:rowOff>9429</xdr:rowOff>
    </xdr:to>
    <xdr:pic>
      <xdr:nvPicPr>
        <xdr:cNvPr id="3" name="Picture 2">
          <a:extLst>
            <a:ext uri="{FF2B5EF4-FFF2-40B4-BE49-F238E27FC236}">
              <a16:creationId xmlns:a16="http://schemas.microsoft.com/office/drawing/2014/main" id="{62E3B7C1-34D5-4152-8A66-5B93F3253824}"/>
            </a:ext>
          </a:extLst>
        </xdr:cNvPr>
        <xdr:cNvPicPr>
          <a:picLocks noChangeAspect="1"/>
        </xdr:cNvPicPr>
      </xdr:nvPicPr>
      <xdr:blipFill>
        <a:blip xmlns:r="http://schemas.openxmlformats.org/officeDocument/2006/relationships" r:embed="rId1"/>
        <a:stretch>
          <a:fillRect/>
        </a:stretch>
      </xdr:blipFill>
      <xdr:spPr>
        <a:xfrm>
          <a:off x="3787140" y="6736080"/>
          <a:ext cx="1761905" cy="771429"/>
        </a:xfrm>
        <a:prstGeom prst="rect">
          <a:avLst/>
        </a:prstGeom>
      </xdr:spPr>
    </xdr:pic>
    <xdr:clientData/>
  </xdr:twoCellAnchor>
  <xdr:twoCellAnchor editAs="oneCell">
    <xdr:from>
      <xdr:col>2</xdr:col>
      <xdr:colOff>22860</xdr:colOff>
      <xdr:row>39</xdr:row>
      <xdr:rowOff>22860</xdr:rowOff>
    </xdr:from>
    <xdr:to>
      <xdr:col>10</xdr:col>
      <xdr:colOff>160020</xdr:colOff>
      <xdr:row>47</xdr:row>
      <xdr:rowOff>99060</xdr:rowOff>
    </xdr:to>
    <xdr:pic>
      <xdr:nvPicPr>
        <xdr:cNvPr id="4" name="Picture 3">
          <a:extLst>
            <a:ext uri="{FF2B5EF4-FFF2-40B4-BE49-F238E27FC236}">
              <a16:creationId xmlns:a16="http://schemas.microsoft.com/office/drawing/2014/main" id="{29727F0B-5715-4CC1-B878-440DEF640DC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29400" y="8999220"/>
          <a:ext cx="524256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22861</xdr:colOff>
      <xdr:row>37</xdr:row>
      <xdr:rowOff>0</xdr:rowOff>
    </xdr:from>
    <xdr:to>
      <xdr:col>1</xdr:col>
      <xdr:colOff>1661160</xdr:colOff>
      <xdr:row>40</xdr:row>
      <xdr:rowOff>180648</xdr:rowOff>
    </xdr:to>
    <xdr:pic>
      <xdr:nvPicPr>
        <xdr:cNvPr id="3" name="Picture 2">
          <a:extLst>
            <a:ext uri="{FF2B5EF4-FFF2-40B4-BE49-F238E27FC236}">
              <a16:creationId xmlns:a16="http://schemas.microsoft.com/office/drawing/2014/main" id="{014164EC-E728-4AC4-A51F-393F4AA21B6D}"/>
            </a:ext>
          </a:extLst>
        </xdr:cNvPr>
        <xdr:cNvPicPr>
          <a:picLocks noChangeAspect="1"/>
        </xdr:cNvPicPr>
      </xdr:nvPicPr>
      <xdr:blipFill>
        <a:blip xmlns:r="http://schemas.openxmlformats.org/officeDocument/2006/relationships" r:embed="rId1"/>
        <a:stretch>
          <a:fillRect/>
        </a:stretch>
      </xdr:blipFill>
      <xdr:spPr>
        <a:xfrm>
          <a:off x="1257301" y="9189720"/>
          <a:ext cx="1638299" cy="729288"/>
        </a:xfrm>
        <a:prstGeom prst="rect">
          <a:avLst/>
        </a:prstGeom>
      </xdr:spPr>
    </xdr:pic>
    <xdr:clientData/>
  </xdr:twoCellAnchor>
  <xdr:twoCellAnchor editAs="oneCell">
    <xdr:from>
      <xdr:col>1</xdr:col>
      <xdr:colOff>144781</xdr:colOff>
      <xdr:row>45</xdr:row>
      <xdr:rowOff>0</xdr:rowOff>
    </xdr:from>
    <xdr:to>
      <xdr:col>1</xdr:col>
      <xdr:colOff>1546861</xdr:colOff>
      <xdr:row>48</xdr:row>
      <xdr:rowOff>130492</xdr:rowOff>
    </xdr:to>
    <xdr:pic>
      <xdr:nvPicPr>
        <xdr:cNvPr id="4" name="Picture 3">
          <a:extLst>
            <a:ext uri="{FF2B5EF4-FFF2-40B4-BE49-F238E27FC236}">
              <a16:creationId xmlns:a16="http://schemas.microsoft.com/office/drawing/2014/main" id="{8F2E9E61-9DE7-4DB9-B983-630FA62ED4CD}"/>
            </a:ext>
          </a:extLst>
        </xdr:cNvPr>
        <xdr:cNvPicPr>
          <a:picLocks noChangeAspect="1"/>
        </xdr:cNvPicPr>
      </xdr:nvPicPr>
      <xdr:blipFill>
        <a:blip xmlns:r="http://schemas.openxmlformats.org/officeDocument/2006/relationships" r:embed="rId2"/>
        <a:stretch>
          <a:fillRect/>
        </a:stretch>
      </xdr:blipFill>
      <xdr:spPr>
        <a:xfrm>
          <a:off x="807721" y="10652760"/>
          <a:ext cx="1402080" cy="679132"/>
        </a:xfrm>
        <a:prstGeom prst="rect">
          <a:avLst/>
        </a:prstGeom>
      </xdr:spPr>
    </xdr:pic>
    <xdr:clientData/>
  </xdr:twoCellAnchor>
  <xdr:twoCellAnchor editAs="oneCell">
    <xdr:from>
      <xdr:col>1</xdr:col>
      <xdr:colOff>5775960</xdr:colOff>
      <xdr:row>49</xdr:row>
      <xdr:rowOff>121920</xdr:rowOff>
    </xdr:from>
    <xdr:to>
      <xdr:col>7</xdr:col>
      <xdr:colOff>1249680</xdr:colOff>
      <xdr:row>60</xdr:row>
      <xdr:rowOff>144780</xdr:rowOff>
    </xdr:to>
    <xdr:pic>
      <xdr:nvPicPr>
        <xdr:cNvPr id="5" name="Picture 4">
          <a:extLst>
            <a:ext uri="{FF2B5EF4-FFF2-40B4-BE49-F238E27FC236}">
              <a16:creationId xmlns:a16="http://schemas.microsoft.com/office/drawing/2014/main" id="{2B0CCB6A-3340-4037-BA91-5DF69E63752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38900" y="11506200"/>
          <a:ext cx="4312920" cy="2400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22861</xdr:colOff>
      <xdr:row>37</xdr:row>
      <xdr:rowOff>0</xdr:rowOff>
    </xdr:from>
    <xdr:to>
      <xdr:col>1</xdr:col>
      <xdr:colOff>1661160</xdr:colOff>
      <xdr:row>40</xdr:row>
      <xdr:rowOff>180648</xdr:rowOff>
    </xdr:to>
    <xdr:pic>
      <xdr:nvPicPr>
        <xdr:cNvPr id="2" name="Picture 1">
          <a:extLst>
            <a:ext uri="{FF2B5EF4-FFF2-40B4-BE49-F238E27FC236}">
              <a16:creationId xmlns:a16="http://schemas.microsoft.com/office/drawing/2014/main" id="{D75520DA-8F2C-41E6-93E4-C7F5B91DEB30}"/>
            </a:ext>
          </a:extLst>
        </xdr:cNvPr>
        <xdr:cNvPicPr>
          <a:picLocks noChangeAspect="1"/>
        </xdr:cNvPicPr>
      </xdr:nvPicPr>
      <xdr:blipFill>
        <a:blip xmlns:r="http://schemas.openxmlformats.org/officeDocument/2006/relationships" r:embed="rId1"/>
        <a:stretch>
          <a:fillRect/>
        </a:stretch>
      </xdr:blipFill>
      <xdr:spPr>
        <a:xfrm>
          <a:off x="685801" y="9189720"/>
          <a:ext cx="1638299" cy="729288"/>
        </a:xfrm>
        <a:prstGeom prst="rect">
          <a:avLst/>
        </a:prstGeom>
      </xdr:spPr>
    </xdr:pic>
    <xdr:clientData/>
  </xdr:twoCellAnchor>
  <xdr:twoCellAnchor editAs="oneCell">
    <xdr:from>
      <xdr:col>1</xdr:col>
      <xdr:colOff>144781</xdr:colOff>
      <xdr:row>45</xdr:row>
      <xdr:rowOff>0</xdr:rowOff>
    </xdr:from>
    <xdr:to>
      <xdr:col>1</xdr:col>
      <xdr:colOff>1546861</xdr:colOff>
      <xdr:row>48</xdr:row>
      <xdr:rowOff>130492</xdr:rowOff>
    </xdr:to>
    <xdr:pic>
      <xdr:nvPicPr>
        <xdr:cNvPr id="3" name="Picture 2">
          <a:extLst>
            <a:ext uri="{FF2B5EF4-FFF2-40B4-BE49-F238E27FC236}">
              <a16:creationId xmlns:a16="http://schemas.microsoft.com/office/drawing/2014/main" id="{506A9578-F93C-4119-BFD4-97DF27E2B556}"/>
            </a:ext>
          </a:extLst>
        </xdr:cNvPr>
        <xdr:cNvPicPr>
          <a:picLocks noChangeAspect="1"/>
        </xdr:cNvPicPr>
      </xdr:nvPicPr>
      <xdr:blipFill>
        <a:blip xmlns:r="http://schemas.openxmlformats.org/officeDocument/2006/relationships" r:embed="rId2"/>
        <a:stretch>
          <a:fillRect/>
        </a:stretch>
      </xdr:blipFill>
      <xdr:spPr>
        <a:xfrm>
          <a:off x="807721" y="10652760"/>
          <a:ext cx="1402080" cy="679132"/>
        </a:xfrm>
        <a:prstGeom prst="rect">
          <a:avLst/>
        </a:prstGeom>
      </xdr:spPr>
    </xdr:pic>
    <xdr:clientData/>
  </xdr:twoCellAnchor>
  <xdr:twoCellAnchor editAs="oneCell">
    <xdr:from>
      <xdr:col>1</xdr:col>
      <xdr:colOff>5394960</xdr:colOff>
      <xdr:row>49</xdr:row>
      <xdr:rowOff>68580</xdr:rowOff>
    </xdr:from>
    <xdr:to>
      <xdr:col>7</xdr:col>
      <xdr:colOff>1219200</xdr:colOff>
      <xdr:row>64</xdr:row>
      <xdr:rowOff>71193</xdr:rowOff>
    </xdr:to>
    <xdr:pic>
      <xdr:nvPicPr>
        <xdr:cNvPr id="5" name="Picture 4">
          <a:extLst>
            <a:ext uri="{FF2B5EF4-FFF2-40B4-BE49-F238E27FC236}">
              <a16:creationId xmlns:a16="http://schemas.microsoft.com/office/drawing/2014/main" id="{10E54D47-D75A-4FC0-8E26-CDC471CD898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11818620"/>
          <a:ext cx="4663440" cy="31115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495300</xdr:colOff>
      <xdr:row>20</xdr:row>
      <xdr:rowOff>57150</xdr:rowOff>
    </xdr:from>
    <xdr:to>
      <xdr:col>11</xdr:col>
      <xdr:colOff>160020</xdr:colOff>
      <xdr:row>33</xdr:row>
      <xdr:rowOff>41910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82B8472-C8CD-4246-9925-43A593D66E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387840" y="61150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47"/>
  <sheetViews>
    <sheetView workbookViewId="0">
      <selection activeCell="B1" sqref="B1"/>
    </sheetView>
  </sheetViews>
  <sheetFormatPr defaultRowHeight="14.4" x14ac:dyDescent="0.3"/>
  <cols>
    <col min="2" max="2" width="77.109375" style="2" customWidth="1"/>
    <col min="3" max="3" width="19.77734375" customWidth="1"/>
  </cols>
  <sheetData>
    <row r="2" spans="1:2" ht="172.8" x14ac:dyDescent="0.3">
      <c r="A2" t="s">
        <v>30</v>
      </c>
      <c r="B2" s="2" t="s">
        <v>0</v>
      </c>
    </row>
    <row r="4" spans="1:2" x14ac:dyDescent="0.3">
      <c r="A4" t="s">
        <v>1</v>
      </c>
    </row>
    <row r="5" spans="1:2" x14ac:dyDescent="0.3">
      <c r="B5" s="3" t="s">
        <v>2</v>
      </c>
    </row>
    <row r="6" spans="1:2" ht="28.8" x14ac:dyDescent="0.3">
      <c r="B6" s="2" t="s">
        <v>3</v>
      </c>
    </row>
    <row r="7" spans="1:2" x14ac:dyDescent="0.3">
      <c r="B7" s="2" t="s">
        <v>4</v>
      </c>
    </row>
    <row r="9" spans="1:2" x14ac:dyDescent="0.3">
      <c r="B9" s="2" t="s">
        <v>27</v>
      </c>
    </row>
    <row r="10" spans="1:2" x14ac:dyDescent="0.3">
      <c r="B10" s="2" t="s">
        <v>5</v>
      </c>
    </row>
    <row r="11" spans="1:2" ht="28.8" x14ac:dyDescent="0.3">
      <c r="B11" s="2" t="s">
        <v>7</v>
      </c>
    </row>
    <row r="13" spans="1:2" x14ac:dyDescent="0.3">
      <c r="B13" s="3" t="s">
        <v>6</v>
      </c>
    </row>
    <row r="14" spans="1:2" ht="28.8" x14ac:dyDescent="0.3">
      <c r="B14" s="2" t="s">
        <v>8</v>
      </c>
    </row>
    <row r="16" spans="1:2" x14ac:dyDescent="0.3">
      <c r="B16" s="3" t="s">
        <v>14</v>
      </c>
    </row>
    <row r="17" spans="2:2" x14ac:dyDescent="0.3">
      <c r="B17" s="2" t="s">
        <v>25</v>
      </c>
    </row>
    <row r="19" spans="2:2" x14ac:dyDescent="0.3">
      <c r="B19" s="3" t="s">
        <v>13</v>
      </c>
    </row>
    <row r="20" spans="2:2" x14ac:dyDescent="0.3">
      <c r="B20" s="2" t="s">
        <v>15</v>
      </c>
    </row>
    <row r="21" spans="2:2" x14ac:dyDescent="0.3">
      <c r="B21" s="2" t="s">
        <v>16</v>
      </c>
    </row>
    <row r="22" spans="2:2" x14ac:dyDescent="0.3">
      <c r="B22" s="2" t="s">
        <v>17</v>
      </c>
    </row>
    <row r="23" spans="2:2" x14ac:dyDescent="0.3">
      <c r="B23" s="2" t="s">
        <v>18</v>
      </c>
    </row>
    <row r="24" spans="2:2" s="1" customFormat="1" x14ac:dyDescent="0.3">
      <c r="B24" s="2"/>
    </row>
    <row r="25" spans="2:2" x14ac:dyDescent="0.3">
      <c r="B25" s="3" t="s">
        <v>9</v>
      </c>
    </row>
    <row r="26" spans="2:2" s="1" customFormat="1" x14ac:dyDescent="0.3">
      <c r="B26" s="2" t="s">
        <v>19</v>
      </c>
    </row>
    <row r="27" spans="2:2" s="1" customFormat="1" x14ac:dyDescent="0.3">
      <c r="B27" s="3"/>
    </row>
    <row r="28" spans="2:2" x14ac:dyDescent="0.3">
      <c r="B28" s="3" t="s">
        <v>10</v>
      </c>
    </row>
    <row r="29" spans="2:2" s="1" customFormat="1" x14ac:dyDescent="0.3">
      <c r="B29" s="2" t="s">
        <v>20</v>
      </c>
    </row>
    <row r="30" spans="2:2" s="1" customFormat="1" x14ac:dyDescent="0.3">
      <c r="B30" s="2"/>
    </row>
    <row r="31" spans="2:2" s="1" customFormat="1" x14ac:dyDescent="0.3">
      <c r="B31" s="2"/>
    </row>
    <row r="32" spans="2:2" s="1" customFormat="1" x14ac:dyDescent="0.3">
      <c r="B32" s="2"/>
    </row>
    <row r="33" spans="2:5" s="1" customFormat="1" x14ac:dyDescent="0.3">
      <c r="B33" s="2"/>
    </row>
    <row r="34" spans="2:5" s="1" customFormat="1" ht="15.6" x14ac:dyDescent="0.3">
      <c r="B34" s="4" t="s">
        <v>26</v>
      </c>
      <c r="C34" s="1">
        <f>46/384</f>
        <v>0.11979166666666667</v>
      </c>
      <c r="E34"/>
    </row>
    <row r="35" spans="2:5" s="1" customFormat="1" x14ac:dyDescent="0.3">
      <c r="B35" s="2" t="s">
        <v>21</v>
      </c>
      <c r="C35" s="1">
        <v>0.05</v>
      </c>
    </row>
    <row r="36" spans="2:5" s="1" customFormat="1" x14ac:dyDescent="0.3">
      <c r="B36" s="2" t="s">
        <v>22</v>
      </c>
      <c r="C36" s="1">
        <v>384</v>
      </c>
    </row>
    <row r="37" spans="2:5" s="1" customFormat="1" x14ac:dyDescent="0.3">
      <c r="B37" s="2" t="s">
        <v>24</v>
      </c>
      <c r="C37" s="1">
        <f>1-C35</f>
        <v>0.95</v>
      </c>
    </row>
    <row r="38" spans="2:5" s="1" customFormat="1" x14ac:dyDescent="0.3">
      <c r="B38" s="2" t="s">
        <v>23</v>
      </c>
      <c r="C38" s="1">
        <f>(C34-C35)/SQRT((C35*C37)/C36)</f>
        <v>6.2751249375973499</v>
      </c>
    </row>
    <row r="39" spans="2:5" s="1" customFormat="1" x14ac:dyDescent="0.3">
      <c r="B39" s="2" t="s">
        <v>28</v>
      </c>
      <c r="C39" s="1">
        <v>1.645</v>
      </c>
    </row>
    <row r="40" spans="2:5" s="1" customFormat="1" x14ac:dyDescent="0.3">
      <c r="B40" s="2"/>
    </row>
    <row r="41" spans="2:5" x14ac:dyDescent="0.3">
      <c r="B41" s="3" t="s">
        <v>11</v>
      </c>
    </row>
    <row r="42" spans="2:5" s="1" customFormat="1" ht="28.8" x14ac:dyDescent="0.3">
      <c r="B42" s="2" t="s">
        <v>29</v>
      </c>
    </row>
    <row r="43" spans="2:5" s="1" customFormat="1" x14ac:dyDescent="0.3">
      <c r="B43" s="3"/>
    </row>
    <row r="44" spans="2:5" x14ac:dyDescent="0.3">
      <c r="B44" s="3" t="s">
        <v>12</v>
      </c>
    </row>
    <row r="45" spans="2:5" ht="28.8" x14ac:dyDescent="0.3">
      <c r="B45" s="2" t="s">
        <v>34</v>
      </c>
    </row>
    <row r="47" spans="2:5" ht="28.8" x14ac:dyDescent="0.3">
      <c r="B47" s="2" t="s">
        <v>31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8D3D7-92AA-448C-ACDF-C5A37EBC9BD4}">
  <dimension ref="A2:D68"/>
  <sheetViews>
    <sheetView topLeftCell="B1" workbookViewId="0">
      <selection activeCell="B78" sqref="B78"/>
    </sheetView>
  </sheetViews>
  <sheetFormatPr defaultRowHeight="14.4" x14ac:dyDescent="0.3"/>
  <cols>
    <col min="1" max="1" width="8.88671875" style="5"/>
    <col min="2" max="2" width="72.44140625" style="5" customWidth="1"/>
    <col min="3" max="16384" width="8.88671875" style="5"/>
  </cols>
  <sheetData>
    <row r="2" spans="1:2" ht="86.4" x14ac:dyDescent="0.3">
      <c r="A2" s="5" t="s">
        <v>32</v>
      </c>
      <c r="B2" s="6" t="s">
        <v>33</v>
      </c>
    </row>
    <row r="3" spans="1:2" x14ac:dyDescent="0.3">
      <c r="A3" s="5" t="s">
        <v>35</v>
      </c>
    </row>
    <row r="4" spans="1:2" x14ac:dyDescent="0.3">
      <c r="B4" s="3" t="s">
        <v>2</v>
      </c>
    </row>
    <row r="5" spans="1:2" ht="28.8" x14ac:dyDescent="0.3">
      <c r="B5" s="2" t="s">
        <v>39</v>
      </c>
    </row>
    <row r="6" spans="1:2" ht="28.8" x14ac:dyDescent="0.3">
      <c r="B6" s="2" t="s">
        <v>38</v>
      </c>
    </row>
    <row r="7" spans="1:2" x14ac:dyDescent="0.3">
      <c r="B7" s="2"/>
    </row>
    <row r="8" spans="1:2" x14ac:dyDescent="0.3">
      <c r="B8" s="2" t="s">
        <v>36</v>
      </c>
    </row>
    <row r="9" spans="1:2" x14ac:dyDescent="0.3">
      <c r="B9" s="2" t="s">
        <v>37</v>
      </c>
    </row>
    <row r="10" spans="1:2" ht="28.8" x14ac:dyDescent="0.3">
      <c r="B10" s="2" t="s">
        <v>40</v>
      </c>
    </row>
    <row r="11" spans="1:2" x14ac:dyDescent="0.3">
      <c r="B11" s="2"/>
    </row>
    <row r="12" spans="1:2" x14ac:dyDescent="0.3">
      <c r="B12" s="3" t="s">
        <v>6</v>
      </c>
    </row>
    <row r="13" spans="1:2" x14ac:dyDescent="0.3">
      <c r="B13" s="2" t="s">
        <v>41</v>
      </c>
    </row>
    <row r="14" spans="1:2" x14ac:dyDescent="0.3">
      <c r="B14" s="2"/>
    </row>
    <row r="15" spans="1:2" x14ac:dyDescent="0.3">
      <c r="B15" s="3" t="s">
        <v>14</v>
      </c>
    </row>
    <row r="16" spans="1:2" x14ac:dyDescent="0.3">
      <c r="B16" s="2" t="s">
        <v>42</v>
      </c>
    </row>
    <row r="17" spans="2:2" x14ac:dyDescent="0.3">
      <c r="B17" s="2"/>
    </row>
    <row r="18" spans="2:2" x14ac:dyDescent="0.3">
      <c r="B18" s="3" t="s">
        <v>13</v>
      </c>
    </row>
    <row r="19" spans="2:2" x14ac:dyDescent="0.3">
      <c r="B19" s="2" t="s">
        <v>15</v>
      </c>
    </row>
    <row r="20" spans="2:2" x14ac:dyDescent="0.3">
      <c r="B20" s="2" t="s">
        <v>16</v>
      </c>
    </row>
    <row r="21" spans="2:2" x14ac:dyDescent="0.3">
      <c r="B21" s="2" t="s">
        <v>17</v>
      </c>
    </row>
    <row r="22" spans="2:2" x14ac:dyDescent="0.3">
      <c r="B22" s="2" t="s">
        <v>18</v>
      </c>
    </row>
    <row r="23" spans="2:2" x14ac:dyDescent="0.3">
      <c r="B23" s="2"/>
    </row>
    <row r="24" spans="2:2" x14ac:dyDescent="0.3">
      <c r="B24" s="3" t="s">
        <v>9</v>
      </c>
    </row>
    <row r="25" spans="2:2" ht="28.8" x14ac:dyDescent="0.3">
      <c r="B25" s="2" t="s">
        <v>43</v>
      </c>
    </row>
    <row r="26" spans="2:2" x14ac:dyDescent="0.3">
      <c r="B26" s="3"/>
    </row>
    <row r="27" spans="2:2" x14ac:dyDescent="0.3">
      <c r="B27" s="3" t="s">
        <v>10</v>
      </c>
    </row>
    <row r="28" spans="2:2" x14ac:dyDescent="0.3">
      <c r="B28" s="2" t="s">
        <v>20</v>
      </c>
    </row>
    <row r="29" spans="2:2" x14ac:dyDescent="0.3">
      <c r="B29" s="2"/>
    </row>
    <row r="30" spans="2:2" x14ac:dyDescent="0.3">
      <c r="B30" s="2"/>
    </row>
    <row r="31" spans="2:2" x14ac:dyDescent="0.3">
      <c r="B31" s="2"/>
    </row>
    <row r="32" spans="2:2" x14ac:dyDescent="0.3">
      <c r="B32" s="2"/>
    </row>
    <row r="33" spans="2:3" ht="15.6" x14ac:dyDescent="0.3">
      <c r="B33" s="4" t="s">
        <v>44</v>
      </c>
      <c r="C33" s="1">
        <f>7/22</f>
        <v>0.31818181818181818</v>
      </c>
    </row>
    <row r="34" spans="2:3" x14ac:dyDescent="0.3">
      <c r="B34" s="2" t="s">
        <v>21</v>
      </c>
      <c r="C34" s="1">
        <v>0.2</v>
      </c>
    </row>
    <row r="35" spans="2:3" x14ac:dyDescent="0.3">
      <c r="B35" s="2" t="s">
        <v>22</v>
      </c>
      <c r="C35" s="1">
        <v>22</v>
      </c>
    </row>
    <row r="36" spans="2:3" x14ac:dyDescent="0.3">
      <c r="B36" s="2" t="s">
        <v>24</v>
      </c>
      <c r="C36" s="1">
        <f>1-C34</f>
        <v>0.8</v>
      </c>
    </row>
    <row r="37" spans="2:3" x14ac:dyDescent="0.3">
      <c r="B37" s="2" t="s">
        <v>23</v>
      </c>
      <c r="C37" s="1">
        <f>(C33-C34)/SQRT((C34*C36)/C35)</f>
        <v>1.3858046563114677</v>
      </c>
    </row>
    <row r="38" spans="2:3" x14ac:dyDescent="0.3">
      <c r="B38" s="2" t="s">
        <v>45</v>
      </c>
      <c r="C38" s="1">
        <v>1.28</v>
      </c>
    </row>
    <row r="39" spans="2:3" x14ac:dyDescent="0.3">
      <c r="B39" s="2"/>
    </row>
    <row r="40" spans="2:3" x14ac:dyDescent="0.3">
      <c r="B40" s="3" t="s">
        <v>11</v>
      </c>
    </row>
    <row r="41" spans="2:3" ht="28.8" x14ac:dyDescent="0.3">
      <c r="B41" s="2" t="s">
        <v>46</v>
      </c>
    </row>
    <row r="42" spans="2:3" x14ac:dyDescent="0.3">
      <c r="B42" s="3"/>
    </row>
    <row r="43" spans="2:3" x14ac:dyDescent="0.3">
      <c r="B43" s="3" t="s">
        <v>12</v>
      </c>
      <c r="C43"/>
    </row>
    <row r="44" spans="2:3" ht="28.8" x14ac:dyDescent="0.3">
      <c r="B44" s="2" t="s">
        <v>47</v>
      </c>
    </row>
    <row r="45" spans="2:3" x14ac:dyDescent="0.3">
      <c r="B45" s="2"/>
    </row>
    <row r="46" spans="2:3" ht="28.8" x14ac:dyDescent="0.3">
      <c r="B46" s="2" t="s">
        <v>48</v>
      </c>
    </row>
    <row r="53" spans="2:4" x14ac:dyDescent="0.3">
      <c r="B53" s="7" t="s">
        <v>51</v>
      </c>
    </row>
    <row r="54" spans="2:4" x14ac:dyDescent="0.3">
      <c r="B54" s="2" t="s">
        <v>49</v>
      </c>
      <c r="D54"/>
    </row>
    <row r="55" spans="2:4" x14ac:dyDescent="0.3">
      <c r="B55" s="5" t="s">
        <v>50</v>
      </c>
    </row>
    <row r="57" spans="2:4" ht="28.8" x14ac:dyDescent="0.3">
      <c r="B57" s="2" t="s">
        <v>54</v>
      </c>
    </row>
    <row r="64" spans="2:4" x14ac:dyDescent="0.3">
      <c r="B64" s="7" t="s">
        <v>51</v>
      </c>
    </row>
    <row r="65" spans="2:4" x14ac:dyDescent="0.3">
      <c r="B65" s="2" t="s">
        <v>52</v>
      </c>
    </row>
    <row r="66" spans="2:4" x14ac:dyDescent="0.3">
      <c r="B66" s="5" t="s">
        <v>53</v>
      </c>
    </row>
    <row r="67" spans="2:4" x14ac:dyDescent="0.3">
      <c r="D67"/>
    </row>
    <row r="68" spans="2:4" ht="28.8" x14ac:dyDescent="0.3">
      <c r="B68" s="2" t="s">
        <v>55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B8391-E603-4DE8-9B4F-6C26FAC5F901}">
  <dimension ref="A2:D111"/>
  <sheetViews>
    <sheetView workbookViewId="0">
      <selection activeCell="B4" sqref="B4:B57"/>
    </sheetView>
  </sheetViews>
  <sheetFormatPr defaultRowHeight="14.4" x14ac:dyDescent="0.3"/>
  <cols>
    <col min="1" max="1" width="13.21875" style="5" customWidth="1"/>
    <col min="2" max="2" width="80.88671875" style="5" customWidth="1"/>
    <col min="3" max="4" width="8.88671875" style="5"/>
    <col min="5" max="5" width="12" style="5" bestFit="1" customWidth="1"/>
    <col min="6" max="16384" width="8.88671875" style="5"/>
  </cols>
  <sheetData>
    <row r="2" spans="1:2" ht="144" x14ac:dyDescent="0.3">
      <c r="A2" s="5" t="s">
        <v>56</v>
      </c>
      <c r="B2" s="6" t="s">
        <v>58</v>
      </c>
    </row>
    <row r="3" spans="1:2" x14ac:dyDescent="0.3">
      <c r="A3" s="5" t="s">
        <v>35</v>
      </c>
    </row>
    <row r="4" spans="1:2" x14ac:dyDescent="0.3">
      <c r="A4" s="7" t="s">
        <v>86</v>
      </c>
      <c r="B4" s="3" t="s">
        <v>2</v>
      </c>
    </row>
    <row r="5" spans="1:2" x14ac:dyDescent="0.3">
      <c r="B5" s="2" t="s">
        <v>57</v>
      </c>
    </row>
    <row r="6" spans="1:2" x14ac:dyDescent="0.3">
      <c r="B6" s="2" t="s">
        <v>59</v>
      </c>
    </row>
    <row r="7" spans="1:2" x14ac:dyDescent="0.3">
      <c r="B7" s="2"/>
    </row>
    <row r="8" spans="1:2" x14ac:dyDescent="0.3">
      <c r="B8" s="2" t="s">
        <v>60</v>
      </c>
    </row>
    <row r="9" spans="1:2" x14ac:dyDescent="0.3">
      <c r="B9" s="2" t="s">
        <v>61</v>
      </c>
    </row>
    <row r="10" spans="1:2" ht="28.8" x14ac:dyDescent="0.3">
      <c r="B10" s="2" t="s">
        <v>62</v>
      </c>
    </row>
    <row r="11" spans="1:2" x14ac:dyDescent="0.3">
      <c r="B11" s="2"/>
    </row>
    <row r="12" spans="1:2" x14ac:dyDescent="0.3">
      <c r="B12" s="3" t="s">
        <v>6</v>
      </c>
    </row>
    <row r="13" spans="1:2" x14ac:dyDescent="0.3">
      <c r="B13" s="2" t="s">
        <v>41</v>
      </c>
    </row>
    <row r="14" spans="1:2" x14ac:dyDescent="0.3">
      <c r="B14" s="2"/>
    </row>
    <row r="15" spans="1:2" x14ac:dyDescent="0.3">
      <c r="B15" s="3" t="s">
        <v>14</v>
      </c>
    </row>
    <row r="16" spans="1:2" x14ac:dyDescent="0.3">
      <c r="B16" s="2" t="s">
        <v>63</v>
      </c>
    </row>
    <row r="17" spans="2:2" x14ac:dyDescent="0.3">
      <c r="B17" s="2"/>
    </row>
    <row r="18" spans="2:2" x14ac:dyDescent="0.3">
      <c r="B18" s="3" t="s">
        <v>13</v>
      </c>
    </row>
    <row r="19" spans="2:2" x14ac:dyDescent="0.3">
      <c r="B19" s="2" t="s">
        <v>15</v>
      </c>
    </row>
    <row r="20" spans="2:2" x14ac:dyDescent="0.3">
      <c r="B20" s="2" t="s">
        <v>16</v>
      </c>
    </row>
    <row r="21" spans="2:2" x14ac:dyDescent="0.3">
      <c r="B21" s="2" t="s">
        <v>17</v>
      </c>
    </row>
    <row r="22" spans="2:2" x14ac:dyDescent="0.3">
      <c r="B22" s="2" t="s">
        <v>18</v>
      </c>
    </row>
    <row r="23" spans="2:2" x14ac:dyDescent="0.3">
      <c r="B23" s="2"/>
    </row>
    <row r="24" spans="2:2" x14ac:dyDescent="0.3">
      <c r="B24" s="3" t="s">
        <v>9</v>
      </c>
    </row>
    <row r="25" spans="2:2" ht="28.8" x14ac:dyDescent="0.3">
      <c r="B25" s="2" t="s">
        <v>64</v>
      </c>
    </row>
    <row r="26" spans="2:2" x14ac:dyDescent="0.3">
      <c r="B26" s="3"/>
    </row>
    <row r="27" spans="2:2" x14ac:dyDescent="0.3">
      <c r="B27" s="3" t="s">
        <v>10</v>
      </c>
    </row>
    <row r="28" spans="2:2" x14ac:dyDescent="0.3">
      <c r="B28" s="2" t="s">
        <v>20</v>
      </c>
    </row>
    <row r="29" spans="2:2" x14ac:dyDescent="0.3">
      <c r="B29" s="2"/>
    </row>
    <row r="30" spans="2:2" x14ac:dyDescent="0.3">
      <c r="B30" s="2"/>
    </row>
    <row r="31" spans="2:2" x14ac:dyDescent="0.3">
      <c r="B31" s="2"/>
    </row>
    <row r="32" spans="2:2" x14ac:dyDescent="0.3">
      <c r="B32" s="2"/>
    </row>
    <row r="33" spans="2:4" ht="15.6" x14ac:dyDescent="0.3">
      <c r="B33" s="4" t="s">
        <v>65</v>
      </c>
      <c r="C33" s="1">
        <f>463/891</f>
        <v>0.51964085297418627</v>
      </c>
    </row>
    <row r="34" spans="2:4" x14ac:dyDescent="0.3">
      <c r="B34" s="2" t="s">
        <v>21</v>
      </c>
      <c r="C34" s="1">
        <v>0.44</v>
      </c>
    </row>
    <row r="35" spans="2:4" x14ac:dyDescent="0.3">
      <c r="B35" s="2" t="s">
        <v>22</v>
      </c>
      <c r="C35" s="1">
        <v>891</v>
      </c>
    </row>
    <row r="36" spans="2:4" x14ac:dyDescent="0.3">
      <c r="B36" s="2" t="s">
        <v>24</v>
      </c>
      <c r="C36" s="1">
        <f>1-C34</f>
        <v>0.56000000000000005</v>
      </c>
    </row>
    <row r="37" spans="2:4" x14ac:dyDescent="0.3">
      <c r="B37" s="2" t="s">
        <v>23</v>
      </c>
      <c r="C37" s="1">
        <f>(C33-C34)/SQRT((C34*C36)/C35)</f>
        <v>4.7891054863903095</v>
      </c>
      <c r="D37" s="5">
        <v>4.7889999999999997</v>
      </c>
    </row>
    <row r="38" spans="2:4" x14ac:dyDescent="0.3">
      <c r="B38" s="2" t="s">
        <v>66</v>
      </c>
      <c r="C38" s="1">
        <v>2.0499999999999998</v>
      </c>
    </row>
    <row r="39" spans="2:4" x14ac:dyDescent="0.3">
      <c r="B39" s="2"/>
    </row>
    <row r="40" spans="2:4" x14ac:dyDescent="0.3">
      <c r="B40" s="3" t="s">
        <v>11</v>
      </c>
    </row>
    <row r="41" spans="2:4" ht="28.8" x14ac:dyDescent="0.3">
      <c r="B41" s="2" t="s">
        <v>67</v>
      </c>
      <c r="D41"/>
    </row>
    <row r="42" spans="2:4" x14ac:dyDescent="0.3">
      <c r="B42" s="3"/>
    </row>
    <row r="43" spans="2:4" x14ac:dyDescent="0.3">
      <c r="B43" s="3" t="s">
        <v>12</v>
      </c>
      <c r="C43" s="1"/>
    </row>
    <row r="44" spans="2:4" x14ac:dyDescent="0.3">
      <c r="B44" s="2" t="s">
        <v>68</v>
      </c>
    </row>
    <row r="45" spans="2:4" x14ac:dyDescent="0.3">
      <c r="B45" s="2"/>
    </row>
    <row r="46" spans="2:4" ht="28.8" x14ac:dyDescent="0.3">
      <c r="B46" s="2" t="s">
        <v>69</v>
      </c>
    </row>
    <row r="49" spans="1:3" x14ac:dyDescent="0.3">
      <c r="A49" s="7" t="s">
        <v>70</v>
      </c>
      <c r="B49" s="7" t="s">
        <v>71</v>
      </c>
    </row>
    <row r="50" spans="1:3" x14ac:dyDescent="0.3">
      <c r="B50" s="5" t="s">
        <v>72</v>
      </c>
    </row>
    <row r="51" spans="1:3" x14ac:dyDescent="0.3">
      <c r="B51" s="8" t="s">
        <v>73</v>
      </c>
    </row>
    <row r="52" spans="1:3" ht="15.6" x14ac:dyDescent="0.3">
      <c r="B52" s="4" t="s">
        <v>74</v>
      </c>
      <c r="C52" s="1">
        <f>C34+(2.33*SQRT(C34*C36/C35))</f>
        <v>0.47874694093859238</v>
      </c>
    </row>
    <row r="53" spans="1:3" x14ac:dyDescent="0.3">
      <c r="B53" s="2" t="s">
        <v>75</v>
      </c>
      <c r="C53" s="1">
        <f>C34  - (2.33*SQRT(C34*C36/C35))</f>
        <v>0.40125305906140762</v>
      </c>
    </row>
    <row r="54" spans="1:3" x14ac:dyDescent="0.3">
      <c r="B54" s="2"/>
      <c r="C54" s="1"/>
    </row>
    <row r="55" spans="1:3" x14ac:dyDescent="0.3">
      <c r="B55" s="2" t="s">
        <v>76</v>
      </c>
      <c r="C55" s="1"/>
    </row>
    <row r="56" spans="1:3" x14ac:dyDescent="0.3">
      <c r="C56" s="1"/>
    </row>
    <row r="57" spans="1:3" x14ac:dyDescent="0.3">
      <c r="A57" s="7" t="s">
        <v>87</v>
      </c>
      <c r="B57" s="7" t="s">
        <v>77</v>
      </c>
    </row>
    <row r="58" spans="1:3" ht="15.6" x14ac:dyDescent="0.3">
      <c r="B58" s="4" t="s">
        <v>65</v>
      </c>
      <c r="C58" s="1">
        <f>463/891</f>
        <v>0.51964085297418627</v>
      </c>
    </row>
    <row r="59" spans="1:3" x14ac:dyDescent="0.3">
      <c r="B59" s="2" t="s">
        <v>21</v>
      </c>
      <c r="C59" s="1">
        <v>0.46</v>
      </c>
    </row>
    <row r="60" spans="1:3" x14ac:dyDescent="0.3">
      <c r="B60" s="2" t="s">
        <v>22</v>
      </c>
      <c r="C60" s="1">
        <v>891</v>
      </c>
    </row>
    <row r="61" spans="1:3" x14ac:dyDescent="0.3">
      <c r="B61" s="2" t="s">
        <v>24</v>
      </c>
      <c r="C61" s="1">
        <f>1-C59</f>
        <v>0.54</v>
      </c>
    </row>
    <row r="62" spans="1:3" x14ac:dyDescent="0.3">
      <c r="B62" s="2" t="s">
        <v>23</v>
      </c>
      <c r="C62" s="1">
        <f>(C58-C59)/SQRT((C59*C61)/C60)</f>
        <v>3.5719625943669371</v>
      </c>
    </row>
    <row r="63" spans="1:3" x14ac:dyDescent="0.3">
      <c r="B63" s="2" t="s">
        <v>66</v>
      </c>
      <c r="C63" s="1">
        <v>2.0499999999999998</v>
      </c>
    </row>
    <row r="64" spans="1:3" x14ac:dyDescent="0.3">
      <c r="B64" s="2"/>
    </row>
    <row r="65" spans="2:3" x14ac:dyDescent="0.3">
      <c r="B65" s="2" t="s">
        <v>79</v>
      </c>
    </row>
    <row r="66" spans="2:3" ht="28.8" x14ac:dyDescent="0.3">
      <c r="B66" s="2" t="s">
        <v>78</v>
      </c>
    </row>
    <row r="68" spans="2:3" x14ac:dyDescent="0.3">
      <c r="B68" s="7" t="s">
        <v>80</v>
      </c>
    </row>
    <row r="69" spans="2:3" ht="15.6" x14ac:dyDescent="0.3">
      <c r="B69" s="4" t="s">
        <v>65</v>
      </c>
      <c r="C69" s="1">
        <f>463/891</f>
        <v>0.51964085297418627</v>
      </c>
    </row>
    <row r="70" spans="2:3" x14ac:dyDescent="0.3">
      <c r="B70" s="2" t="s">
        <v>21</v>
      </c>
      <c r="C70" s="1">
        <v>0.48</v>
      </c>
    </row>
    <row r="71" spans="2:3" x14ac:dyDescent="0.3">
      <c r="B71" s="2" t="s">
        <v>22</v>
      </c>
      <c r="C71" s="1">
        <v>891</v>
      </c>
    </row>
    <row r="72" spans="2:3" x14ac:dyDescent="0.3">
      <c r="B72" s="2" t="s">
        <v>24</v>
      </c>
      <c r="C72" s="1">
        <f>1-C70</f>
        <v>0.52</v>
      </c>
    </row>
    <row r="73" spans="2:3" x14ac:dyDescent="0.3">
      <c r="B73" s="2" t="s">
        <v>23</v>
      </c>
      <c r="C73" s="1">
        <f>(C69-C70)/SQRT((C70*C72)/C71)</f>
        <v>2.3684245404655062</v>
      </c>
    </row>
    <row r="74" spans="2:3" x14ac:dyDescent="0.3">
      <c r="B74" s="2" t="s">
        <v>66</v>
      </c>
      <c r="C74" s="1">
        <v>2.0499999999999998</v>
      </c>
    </row>
    <row r="75" spans="2:3" x14ac:dyDescent="0.3">
      <c r="B75" s="2"/>
    </row>
    <row r="76" spans="2:3" x14ac:dyDescent="0.3">
      <c r="B76" s="2" t="s">
        <v>79</v>
      </c>
    </row>
    <row r="77" spans="2:3" ht="28.8" x14ac:dyDescent="0.3">
      <c r="B77" s="2" t="s">
        <v>81</v>
      </c>
    </row>
    <row r="79" spans="2:3" x14ac:dyDescent="0.3">
      <c r="B79" s="7" t="s">
        <v>82</v>
      </c>
    </row>
    <row r="80" spans="2:3" ht="15.6" x14ac:dyDescent="0.3">
      <c r="B80" s="4" t="s">
        <v>65</v>
      </c>
      <c r="C80" s="1">
        <f>463/891</f>
        <v>0.51964085297418627</v>
      </c>
    </row>
    <row r="81" spans="2:3" x14ac:dyDescent="0.3">
      <c r="B81" s="2" t="s">
        <v>21</v>
      </c>
      <c r="C81" s="1">
        <v>0.5</v>
      </c>
    </row>
    <row r="82" spans="2:3" x14ac:dyDescent="0.3">
      <c r="B82" s="2" t="s">
        <v>22</v>
      </c>
      <c r="C82" s="1">
        <v>891</v>
      </c>
    </row>
    <row r="83" spans="2:3" x14ac:dyDescent="0.3">
      <c r="B83" s="2" t="s">
        <v>24</v>
      </c>
      <c r="C83" s="1">
        <f>1-C81</f>
        <v>0.5</v>
      </c>
    </row>
    <row r="84" spans="2:3" x14ac:dyDescent="0.3">
      <c r="B84" s="2" t="s">
        <v>23</v>
      </c>
      <c r="C84" s="1">
        <f>(C80-C81)/SQRT((C81*C83)/C82)</f>
        <v>1.1725441178024119</v>
      </c>
    </row>
    <row r="85" spans="2:3" x14ac:dyDescent="0.3">
      <c r="B85" s="2" t="s">
        <v>66</v>
      </c>
      <c r="C85" s="1">
        <v>2.0499999999999998</v>
      </c>
    </row>
    <row r="86" spans="2:3" x14ac:dyDescent="0.3">
      <c r="B86" s="2"/>
    </row>
    <row r="87" spans="2:3" x14ac:dyDescent="0.3">
      <c r="B87" s="2" t="s">
        <v>79</v>
      </c>
    </row>
    <row r="88" spans="2:3" ht="28.8" x14ac:dyDescent="0.3">
      <c r="B88" s="2" t="s">
        <v>83</v>
      </c>
    </row>
    <row r="90" spans="2:3" x14ac:dyDescent="0.3">
      <c r="B90" s="7" t="s">
        <v>84</v>
      </c>
    </row>
    <row r="91" spans="2:3" ht="15.6" x14ac:dyDescent="0.3">
      <c r="B91" s="4" t="s">
        <v>65</v>
      </c>
      <c r="C91" s="1">
        <f>463/891</f>
        <v>0.51964085297418627</v>
      </c>
    </row>
    <row r="92" spans="2:3" x14ac:dyDescent="0.3">
      <c r="B92" s="2" t="s">
        <v>21</v>
      </c>
      <c r="C92" s="1">
        <v>0.52</v>
      </c>
    </row>
    <row r="93" spans="2:3" x14ac:dyDescent="0.3">
      <c r="B93" s="2" t="s">
        <v>22</v>
      </c>
      <c r="C93" s="1">
        <v>891</v>
      </c>
    </row>
    <row r="94" spans="2:3" x14ac:dyDescent="0.3">
      <c r="B94" s="2" t="s">
        <v>24</v>
      </c>
      <c r="C94" s="1">
        <f>1-C92</f>
        <v>0.48</v>
      </c>
    </row>
    <row r="95" spans="2:3" x14ac:dyDescent="0.3">
      <c r="B95" s="2" t="s">
        <v>23</v>
      </c>
      <c r="C95" s="1">
        <f>(C91-C92)/SQRT((C92*C94)/C93)</f>
        <v>-2.1457979981570535E-2</v>
      </c>
    </row>
    <row r="96" spans="2:3" x14ac:dyDescent="0.3">
      <c r="B96" s="2" t="s">
        <v>66</v>
      </c>
      <c r="C96" s="1">
        <v>2.0499999999999998</v>
      </c>
    </row>
    <row r="97" spans="1:3" x14ac:dyDescent="0.3">
      <c r="B97" s="2"/>
    </row>
    <row r="98" spans="1:3" x14ac:dyDescent="0.3">
      <c r="B98" s="2" t="s">
        <v>79</v>
      </c>
    </row>
    <row r="99" spans="1:3" ht="28.8" x14ac:dyDescent="0.3">
      <c r="B99" s="2" t="s">
        <v>85</v>
      </c>
    </row>
    <row r="101" spans="1:3" x14ac:dyDescent="0.3">
      <c r="A101" s="5" t="s">
        <v>88</v>
      </c>
    </row>
    <row r="102" spans="1:3" x14ac:dyDescent="0.3">
      <c r="B102" s="7"/>
    </row>
    <row r="103" spans="1:3" ht="15.6" x14ac:dyDescent="0.3">
      <c r="B103" s="4"/>
      <c r="C103" s="1"/>
    </row>
    <row r="104" spans="1:3" x14ac:dyDescent="0.3">
      <c r="B104" s="2"/>
      <c r="C104" s="1"/>
    </row>
    <row r="105" spans="1:3" x14ac:dyDescent="0.3">
      <c r="B105" s="2"/>
      <c r="C105" s="1"/>
    </row>
    <row r="106" spans="1:3" x14ac:dyDescent="0.3">
      <c r="B106" s="2"/>
      <c r="C106" s="1"/>
    </row>
    <row r="107" spans="1:3" x14ac:dyDescent="0.3">
      <c r="B107" s="2"/>
      <c r="C107" s="1"/>
    </row>
    <row r="108" spans="1:3" x14ac:dyDescent="0.3">
      <c r="B108" s="2"/>
      <c r="C108" s="1"/>
    </row>
    <row r="109" spans="1:3" x14ac:dyDescent="0.3">
      <c r="B109" s="2"/>
    </row>
    <row r="110" spans="1:3" x14ac:dyDescent="0.3">
      <c r="B110" s="2"/>
    </row>
    <row r="111" spans="1:3" x14ac:dyDescent="0.3">
      <c r="B111" s="2"/>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720C3-F08D-460B-AF91-B96B369660CF}">
  <dimension ref="A2:E49"/>
  <sheetViews>
    <sheetView workbookViewId="0">
      <selection activeCell="B1" sqref="B1"/>
    </sheetView>
  </sheetViews>
  <sheetFormatPr defaultRowHeight="14.4" x14ac:dyDescent="0.3"/>
  <cols>
    <col min="1" max="1" width="8.88671875" style="5"/>
    <col min="2" max="2" width="85.33203125" style="6" customWidth="1"/>
    <col min="3" max="4" width="8.88671875" style="5"/>
    <col min="5" max="5" width="31.33203125" style="5" customWidth="1"/>
    <col min="6" max="16384" width="8.88671875" style="5"/>
  </cols>
  <sheetData>
    <row r="2" spans="1:5" ht="187.2" x14ac:dyDescent="0.3">
      <c r="A2" s="5" t="s">
        <v>89</v>
      </c>
      <c r="B2" s="6" t="s">
        <v>90</v>
      </c>
      <c r="E2" s="6" t="s">
        <v>110</v>
      </c>
    </row>
    <row r="3" spans="1:5" x14ac:dyDescent="0.3">
      <c r="D3" s="5">
        <v>26.6</v>
      </c>
    </row>
    <row r="4" spans="1:5" x14ac:dyDescent="0.3">
      <c r="A4" s="5" t="s">
        <v>35</v>
      </c>
      <c r="D4" s="5">
        <v>13.8</v>
      </c>
    </row>
    <row r="5" spans="1:5" x14ac:dyDescent="0.3">
      <c r="B5" s="3" t="s">
        <v>2</v>
      </c>
      <c r="C5" s="5" t="s">
        <v>109</v>
      </c>
      <c r="D5" s="5">
        <f>1/((1/D3)+(1/D4))</f>
        <v>9.0861386138613867</v>
      </c>
    </row>
    <row r="6" spans="1:5" ht="28.8" x14ac:dyDescent="0.3">
      <c r="B6" s="2" t="s">
        <v>91</v>
      </c>
    </row>
    <row r="7" spans="1:5" ht="28.8" x14ac:dyDescent="0.3">
      <c r="B7" s="2" t="s">
        <v>92</v>
      </c>
    </row>
    <row r="8" spans="1:5" x14ac:dyDescent="0.3">
      <c r="B8" s="2"/>
    </row>
    <row r="9" spans="1:5" x14ac:dyDescent="0.3">
      <c r="B9" s="2" t="s">
        <v>93</v>
      </c>
    </row>
    <row r="10" spans="1:5" x14ac:dyDescent="0.3">
      <c r="B10" s="2" t="s">
        <v>94</v>
      </c>
    </row>
    <row r="11" spans="1:5" ht="28.8" x14ac:dyDescent="0.3">
      <c r="B11" s="2" t="s">
        <v>95</v>
      </c>
    </row>
    <row r="12" spans="1:5" x14ac:dyDescent="0.3">
      <c r="B12" s="2"/>
    </row>
    <row r="13" spans="1:5" x14ac:dyDescent="0.3">
      <c r="B13" s="3" t="s">
        <v>6</v>
      </c>
    </row>
    <row r="14" spans="1:5" x14ac:dyDescent="0.3">
      <c r="B14" s="2" t="s">
        <v>96</v>
      </c>
    </row>
    <row r="15" spans="1:5" x14ac:dyDescent="0.3">
      <c r="B15" s="2"/>
    </row>
    <row r="16" spans="1:5" x14ac:dyDescent="0.3">
      <c r="B16" s="3" t="s">
        <v>14</v>
      </c>
    </row>
    <row r="17" spans="2:2" x14ac:dyDescent="0.3">
      <c r="B17" s="2" t="s">
        <v>42</v>
      </c>
    </row>
    <row r="18" spans="2:2" x14ac:dyDescent="0.3">
      <c r="B18" s="2"/>
    </row>
    <row r="19" spans="2:2" x14ac:dyDescent="0.3">
      <c r="B19" s="3" t="s">
        <v>13</v>
      </c>
    </row>
    <row r="20" spans="2:2" x14ac:dyDescent="0.3">
      <c r="B20" s="2" t="s">
        <v>15</v>
      </c>
    </row>
    <row r="21" spans="2:2" x14ac:dyDescent="0.3">
      <c r="B21" s="2" t="s">
        <v>16</v>
      </c>
    </row>
    <row r="22" spans="2:2" x14ac:dyDescent="0.3">
      <c r="B22" s="2" t="s">
        <v>17</v>
      </c>
    </row>
    <row r="23" spans="2:2" x14ac:dyDescent="0.3">
      <c r="B23" s="2" t="s">
        <v>18</v>
      </c>
    </row>
    <row r="24" spans="2:2" x14ac:dyDescent="0.3">
      <c r="B24" s="2"/>
    </row>
    <row r="25" spans="2:2" x14ac:dyDescent="0.3">
      <c r="B25" s="3" t="s">
        <v>9</v>
      </c>
    </row>
    <row r="26" spans="2:2" ht="43.2" x14ac:dyDescent="0.3">
      <c r="B26" s="2" t="s">
        <v>97</v>
      </c>
    </row>
    <row r="27" spans="2:2" x14ac:dyDescent="0.3">
      <c r="B27" s="3"/>
    </row>
    <row r="28" spans="2:2" x14ac:dyDescent="0.3">
      <c r="B28" s="3" t="s">
        <v>10</v>
      </c>
    </row>
    <row r="29" spans="2:2" x14ac:dyDescent="0.3">
      <c r="B29" s="2" t="s">
        <v>20</v>
      </c>
    </row>
    <row r="30" spans="2:2" x14ac:dyDescent="0.3">
      <c r="B30" s="2"/>
    </row>
    <row r="31" spans="2:2" x14ac:dyDescent="0.3">
      <c r="B31" s="2"/>
    </row>
    <row r="32" spans="2:2" x14ac:dyDescent="0.3">
      <c r="B32" s="2"/>
    </row>
    <row r="33" spans="2:3" x14ac:dyDescent="0.3">
      <c r="B33" s="2"/>
    </row>
    <row r="34" spans="2:3" ht="15.6" x14ac:dyDescent="0.3">
      <c r="B34" s="4" t="s">
        <v>98</v>
      </c>
      <c r="C34" s="5">
        <v>26.6</v>
      </c>
    </row>
    <row r="35" spans="2:3" x14ac:dyDescent="0.3">
      <c r="B35" s="2" t="s">
        <v>99</v>
      </c>
      <c r="C35" s="5">
        <v>13.8</v>
      </c>
    </row>
    <row r="36" spans="2:3" x14ac:dyDescent="0.3">
      <c r="B36" s="2" t="s">
        <v>100</v>
      </c>
      <c r="C36" s="5">
        <v>25</v>
      </c>
    </row>
    <row r="37" spans="2:3" x14ac:dyDescent="0.3">
      <c r="B37" s="2" t="s">
        <v>101</v>
      </c>
      <c r="C37" s="5">
        <v>25</v>
      </c>
    </row>
    <row r="38" spans="2:3" x14ac:dyDescent="0.3">
      <c r="B38" s="9" t="s">
        <v>102</v>
      </c>
      <c r="C38" s="5">
        <v>0.1</v>
      </c>
    </row>
    <row r="39" spans="2:3" x14ac:dyDescent="0.3">
      <c r="B39" s="9" t="s">
        <v>103</v>
      </c>
      <c r="C39" s="5">
        <v>0.5</v>
      </c>
    </row>
    <row r="40" spans="2:3" x14ac:dyDescent="0.3">
      <c r="B40" s="2" t="s">
        <v>104</v>
      </c>
      <c r="C40" s="5">
        <f>(C34-C35)/SQRT((C38*C38/C36)+(C39*C39/C37))</f>
        <v>125.51432648843779</v>
      </c>
    </row>
    <row r="41" spans="2:3" x14ac:dyDescent="0.3">
      <c r="B41" s="2" t="s">
        <v>105</v>
      </c>
      <c r="C41" s="5">
        <v>1.64</v>
      </c>
    </row>
    <row r="42" spans="2:3" x14ac:dyDescent="0.3">
      <c r="B42" s="2"/>
    </row>
    <row r="43" spans="2:3" x14ac:dyDescent="0.3">
      <c r="B43" s="3" t="s">
        <v>11</v>
      </c>
    </row>
    <row r="44" spans="2:3" ht="28.8" x14ac:dyDescent="0.3">
      <c r="B44" s="2" t="s">
        <v>106</v>
      </c>
      <c r="C44"/>
    </row>
    <row r="45" spans="2:3" x14ac:dyDescent="0.3">
      <c r="B45" s="3"/>
    </row>
    <row r="46" spans="2:3" x14ac:dyDescent="0.3">
      <c r="B46" s="3" t="s">
        <v>12</v>
      </c>
    </row>
    <row r="47" spans="2:3" ht="28.8" x14ac:dyDescent="0.3">
      <c r="B47" s="2" t="s">
        <v>107</v>
      </c>
    </row>
    <row r="48" spans="2:3" x14ac:dyDescent="0.3">
      <c r="B48" s="2"/>
    </row>
    <row r="49" spans="2:2" ht="28.8" x14ac:dyDescent="0.3">
      <c r="B49" s="2" t="s">
        <v>108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B9182-79B6-48D8-84F1-8318F7DEF3CF}">
  <dimension ref="A1:C47"/>
  <sheetViews>
    <sheetView topLeftCell="A47" workbookViewId="0">
      <selection activeCell="B4" sqref="B4:B47"/>
    </sheetView>
  </sheetViews>
  <sheetFormatPr defaultRowHeight="14.4" x14ac:dyDescent="0.3"/>
  <cols>
    <col min="1" max="1" width="11.21875" style="6" customWidth="1"/>
    <col min="2" max="2" width="85.109375" style="6" customWidth="1"/>
    <col min="3" max="3" width="12.21875" style="6" bestFit="1" customWidth="1"/>
    <col min="4" max="16384" width="8.88671875" style="6"/>
  </cols>
  <sheetData>
    <row r="1" spans="1:2" ht="144" x14ac:dyDescent="0.3">
      <c r="A1" s="6" t="s">
        <v>111</v>
      </c>
      <c r="B1" s="6" t="s">
        <v>126</v>
      </c>
    </row>
    <row r="3" spans="1:2" x14ac:dyDescent="0.3">
      <c r="A3" s="6" t="s">
        <v>35</v>
      </c>
    </row>
    <row r="4" spans="1:2" x14ac:dyDescent="0.3">
      <c r="B4" s="3" t="s">
        <v>2</v>
      </c>
    </row>
    <row r="5" spans="1:2" x14ac:dyDescent="0.3">
      <c r="B5" s="2" t="s">
        <v>112</v>
      </c>
    </row>
    <row r="6" spans="1:2" x14ac:dyDescent="0.3">
      <c r="B6" s="2" t="s">
        <v>113</v>
      </c>
    </row>
    <row r="7" spans="1:2" x14ac:dyDescent="0.3">
      <c r="B7" s="2"/>
    </row>
    <row r="8" spans="1:2" x14ac:dyDescent="0.3">
      <c r="B8" s="2" t="s">
        <v>114</v>
      </c>
    </row>
    <row r="9" spans="1:2" x14ac:dyDescent="0.3">
      <c r="B9" s="2" t="s">
        <v>115</v>
      </c>
    </row>
    <row r="10" spans="1:2" ht="28.8" x14ac:dyDescent="0.3">
      <c r="B10" s="2" t="s">
        <v>116</v>
      </c>
    </row>
    <row r="11" spans="1:2" x14ac:dyDescent="0.3">
      <c r="B11" s="2"/>
    </row>
    <row r="12" spans="1:2" x14ac:dyDescent="0.3">
      <c r="B12" s="3" t="s">
        <v>6</v>
      </c>
    </row>
    <row r="13" spans="1:2" x14ac:dyDescent="0.3">
      <c r="B13" s="2" t="s">
        <v>117</v>
      </c>
    </row>
    <row r="14" spans="1:2" x14ac:dyDescent="0.3">
      <c r="B14" s="2"/>
    </row>
    <row r="15" spans="1:2" x14ac:dyDescent="0.3">
      <c r="B15" s="3" t="s">
        <v>14</v>
      </c>
    </row>
    <row r="16" spans="1:2" x14ac:dyDescent="0.3">
      <c r="B16" s="2" t="s">
        <v>63</v>
      </c>
    </row>
    <row r="17" spans="2:3" x14ac:dyDescent="0.3">
      <c r="B17" s="2"/>
    </row>
    <row r="18" spans="2:3" x14ac:dyDescent="0.3">
      <c r="B18" s="3" t="s">
        <v>13</v>
      </c>
    </row>
    <row r="19" spans="2:3" x14ac:dyDescent="0.3">
      <c r="B19" s="2" t="s">
        <v>118</v>
      </c>
    </row>
    <row r="20" spans="2:3" x14ac:dyDescent="0.3">
      <c r="B20" s="2" t="s">
        <v>119</v>
      </c>
    </row>
    <row r="21" spans="2:3" x14ac:dyDescent="0.3">
      <c r="B21" s="2" t="s">
        <v>17</v>
      </c>
    </row>
    <row r="22" spans="2:3" x14ac:dyDescent="0.3">
      <c r="B22" s="2" t="s">
        <v>18</v>
      </c>
    </row>
    <row r="23" spans="2:3" x14ac:dyDescent="0.3">
      <c r="B23" s="2"/>
    </row>
    <row r="24" spans="2:3" x14ac:dyDescent="0.3">
      <c r="B24" s="3" t="s">
        <v>9</v>
      </c>
    </row>
    <row r="25" spans="2:3" x14ac:dyDescent="0.3">
      <c r="B25" s="2" t="s">
        <v>121</v>
      </c>
    </row>
    <row r="26" spans="2:3" x14ac:dyDescent="0.3">
      <c r="B26" s="3"/>
    </row>
    <row r="27" spans="2:3" x14ac:dyDescent="0.3">
      <c r="B27" s="3" t="s">
        <v>10</v>
      </c>
    </row>
    <row r="28" spans="2:3" x14ac:dyDescent="0.3">
      <c r="B28" s="2" t="s">
        <v>120</v>
      </c>
    </row>
    <row r="29" spans="2:3" x14ac:dyDescent="0.3">
      <c r="B29" s="2"/>
    </row>
    <row r="30" spans="2:3" x14ac:dyDescent="0.3">
      <c r="B30" s="2"/>
    </row>
    <row r="31" spans="2:3" x14ac:dyDescent="0.3">
      <c r="B31" s="2"/>
    </row>
    <row r="32" spans="2:3" x14ac:dyDescent="0.3">
      <c r="B32" s="2" t="s">
        <v>127</v>
      </c>
      <c r="C32" s="6">
        <v>98.6</v>
      </c>
    </row>
    <row r="33" spans="2:3" ht="15.6" x14ac:dyDescent="0.3">
      <c r="B33" s="4" t="s">
        <v>122</v>
      </c>
      <c r="C33" s="6">
        <v>98.284599999999998</v>
      </c>
    </row>
    <row r="34" spans="2:3" x14ac:dyDescent="0.3">
      <c r="B34" s="2" t="s">
        <v>123</v>
      </c>
      <c r="C34" s="6">
        <v>52</v>
      </c>
    </row>
    <row r="35" spans="2:3" x14ac:dyDescent="0.3">
      <c r="B35" s="2" t="s">
        <v>124</v>
      </c>
      <c r="C35" s="6">
        <v>0.68240000000000001</v>
      </c>
    </row>
    <row r="36" spans="2:3" x14ac:dyDescent="0.3">
      <c r="B36" s="2" t="s">
        <v>125</v>
      </c>
      <c r="C36" s="6">
        <f>(C33-C32)/(C35/SQRT(C34))</f>
        <v>-3.3329158038725986</v>
      </c>
    </row>
    <row r="37" spans="2:3" x14ac:dyDescent="0.3">
      <c r="B37" s="2" t="s">
        <v>128</v>
      </c>
    </row>
    <row r="38" spans="2:3" x14ac:dyDescent="0.3">
      <c r="B38" s="2"/>
    </row>
    <row r="39" spans="2:3" x14ac:dyDescent="0.3">
      <c r="B39" s="3" t="s">
        <v>11</v>
      </c>
    </row>
    <row r="40" spans="2:3" ht="28.8" x14ac:dyDescent="0.3">
      <c r="B40" s="2" t="s">
        <v>129</v>
      </c>
    </row>
    <row r="41" spans="2:3" x14ac:dyDescent="0.3">
      <c r="B41" s="3"/>
    </row>
    <row r="42" spans="2:3" x14ac:dyDescent="0.3">
      <c r="B42" s="3" t="s">
        <v>12</v>
      </c>
      <c r="C42"/>
    </row>
    <row r="43" spans="2:3" x14ac:dyDescent="0.3">
      <c r="B43" s="2" t="s">
        <v>130</v>
      </c>
    </row>
    <row r="44" spans="2:3" x14ac:dyDescent="0.3">
      <c r="B44" s="2"/>
    </row>
    <row r="45" spans="2:3" ht="28.8" x14ac:dyDescent="0.3">
      <c r="B45" s="2" t="s">
        <v>131</v>
      </c>
    </row>
    <row r="47" spans="2:3" x14ac:dyDescent="0.3">
      <c r="B47" s="6" t="s">
        <v>132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ABB46-432D-4731-A5E5-3C2B19E81638}">
  <dimension ref="A1:J59"/>
  <sheetViews>
    <sheetView topLeftCell="A42" workbookViewId="0">
      <selection activeCell="B66" sqref="B66"/>
    </sheetView>
  </sheetViews>
  <sheetFormatPr defaultRowHeight="14.4" x14ac:dyDescent="0.3"/>
  <cols>
    <col min="1" max="1" width="9.6640625" style="5" customWidth="1"/>
    <col min="2" max="2" width="84.44140625" style="5" customWidth="1"/>
    <col min="3" max="7" width="8.88671875" style="5"/>
    <col min="8" max="8" width="21" style="5" customWidth="1"/>
    <col min="9" max="9" width="16.88671875" style="5" customWidth="1"/>
    <col min="10" max="10" width="12.21875" style="5" customWidth="1"/>
    <col min="11" max="16384" width="8.88671875" style="5"/>
  </cols>
  <sheetData>
    <row r="1" spans="1:10" ht="172.8" x14ac:dyDescent="0.3">
      <c r="A1" s="5" t="s">
        <v>134</v>
      </c>
      <c r="B1" s="6" t="s">
        <v>133</v>
      </c>
      <c r="D1" s="5" t="s">
        <v>135</v>
      </c>
      <c r="E1" s="5" t="s">
        <v>136</v>
      </c>
      <c r="F1" s="5" t="s">
        <v>137</v>
      </c>
    </row>
    <row r="2" spans="1:10" x14ac:dyDescent="0.3">
      <c r="A2" s="5" t="s">
        <v>35</v>
      </c>
      <c r="D2" s="5">
        <v>1</v>
      </c>
      <c r="E2" s="5">
        <v>16</v>
      </c>
      <c r="F2" s="5">
        <v>19</v>
      </c>
      <c r="H2" t="s">
        <v>148</v>
      </c>
      <c r="I2"/>
      <c r="J2"/>
    </row>
    <row r="3" spans="1:10" ht="15" thickBot="1" x14ac:dyDescent="0.35">
      <c r="B3" s="3" t="s">
        <v>2</v>
      </c>
      <c r="D3" s="5">
        <v>2</v>
      </c>
      <c r="E3" s="5">
        <v>20</v>
      </c>
      <c r="F3" s="5">
        <v>22</v>
      </c>
      <c r="H3"/>
      <c r="I3"/>
      <c r="J3"/>
    </row>
    <row r="4" spans="1:10" x14ac:dyDescent="0.3">
      <c r="B4" s="2" t="s">
        <v>149</v>
      </c>
      <c r="D4" s="5">
        <v>3</v>
      </c>
      <c r="E4" s="5">
        <v>21</v>
      </c>
      <c r="F4" s="5">
        <v>24</v>
      </c>
      <c r="H4" s="12"/>
      <c r="I4" s="12" t="s">
        <v>136</v>
      </c>
      <c r="J4" s="12" t="s">
        <v>137</v>
      </c>
    </row>
    <row r="5" spans="1:10" x14ac:dyDescent="0.3">
      <c r="B5" s="2" t="s">
        <v>150</v>
      </c>
      <c r="D5" s="5">
        <v>4</v>
      </c>
      <c r="E5" s="5">
        <v>22</v>
      </c>
      <c r="F5" s="5">
        <v>24</v>
      </c>
      <c r="H5" s="10" t="s">
        <v>138</v>
      </c>
      <c r="I5" s="10">
        <v>23.1</v>
      </c>
      <c r="J5" s="10">
        <v>25.1</v>
      </c>
    </row>
    <row r="6" spans="1:10" x14ac:dyDescent="0.3">
      <c r="B6" s="2"/>
      <c r="D6" s="5">
        <v>5</v>
      </c>
      <c r="E6" s="5">
        <v>23</v>
      </c>
      <c r="F6" s="5">
        <v>25</v>
      </c>
      <c r="H6" s="10" t="s">
        <v>139</v>
      </c>
      <c r="I6" s="10">
        <v>13.877777777777737</v>
      </c>
      <c r="J6" s="10">
        <v>11.877777777777737</v>
      </c>
    </row>
    <row r="7" spans="1:10" x14ac:dyDescent="0.3">
      <c r="B7" s="2" t="s">
        <v>151</v>
      </c>
      <c r="D7" s="5">
        <v>6</v>
      </c>
      <c r="E7" s="5">
        <v>22</v>
      </c>
      <c r="F7" s="5">
        <v>25</v>
      </c>
      <c r="H7" s="10" t="s">
        <v>140</v>
      </c>
      <c r="I7" s="10">
        <v>10</v>
      </c>
      <c r="J7" s="10">
        <v>10</v>
      </c>
    </row>
    <row r="8" spans="1:10" x14ac:dyDescent="0.3">
      <c r="B8" s="2" t="s">
        <v>94</v>
      </c>
      <c r="D8" s="5">
        <v>7</v>
      </c>
      <c r="E8" s="5">
        <v>27</v>
      </c>
      <c r="F8" s="5">
        <v>26</v>
      </c>
      <c r="H8" s="10" t="s">
        <v>141</v>
      </c>
      <c r="I8" s="10">
        <v>0</v>
      </c>
      <c r="J8" s="10"/>
    </row>
    <row r="9" spans="1:10" ht="28.8" x14ac:dyDescent="0.3">
      <c r="B9" s="2" t="s">
        <v>152</v>
      </c>
      <c r="D9" s="5">
        <v>8</v>
      </c>
      <c r="E9" s="5">
        <v>25</v>
      </c>
      <c r="F9" s="5">
        <v>26</v>
      </c>
      <c r="H9" s="10" t="s">
        <v>142</v>
      </c>
      <c r="I9" s="10">
        <v>18</v>
      </c>
      <c r="J9" s="10"/>
    </row>
    <row r="10" spans="1:10" x14ac:dyDescent="0.3">
      <c r="B10" s="2"/>
      <c r="D10" s="5">
        <v>9</v>
      </c>
      <c r="E10" s="5">
        <v>27</v>
      </c>
      <c r="F10" s="5">
        <v>28</v>
      </c>
      <c r="H10" s="10" t="s">
        <v>143</v>
      </c>
      <c r="I10" s="10">
        <v>-1.2462194771917938</v>
      </c>
      <c r="J10" s="10"/>
    </row>
    <row r="11" spans="1:10" x14ac:dyDescent="0.3">
      <c r="B11" s="3" t="s">
        <v>6</v>
      </c>
      <c r="D11" s="5">
        <v>10</v>
      </c>
      <c r="E11" s="5">
        <v>28</v>
      </c>
      <c r="F11" s="5">
        <v>32</v>
      </c>
      <c r="H11" s="10" t="s">
        <v>144</v>
      </c>
      <c r="I11" s="10">
        <v>0.11432992430382044</v>
      </c>
      <c r="J11" s="10"/>
    </row>
    <row r="12" spans="1:10" x14ac:dyDescent="0.3">
      <c r="B12" s="2" t="s">
        <v>117</v>
      </c>
      <c r="H12" s="10" t="s">
        <v>145</v>
      </c>
      <c r="I12" s="10">
        <v>1.7340636066175394</v>
      </c>
      <c r="J12" s="10"/>
    </row>
    <row r="13" spans="1:10" x14ac:dyDescent="0.3">
      <c r="B13" s="2"/>
      <c r="H13" s="10" t="s">
        <v>146</v>
      </c>
      <c r="I13" s="10">
        <v>0.22865984860764088</v>
      </c>
      <c r="J13" s="10"/>
    </row>
    <row r="14" spans="1:10" ht="15" thickBot="1" x14ac:dyDescent="0.35">
      <c r="B14" s="3" t="s">
        <v>14</v>
      </c>
      <c r="H14" s="11" t="s">
        <v>147</v>
      </c>
      <c r="I14" s="11">
        <v>2.1009220402410378</v>
      </c>
      <c r="J14" s="11"/>
    </row>
    <row r="15" spans="1:10" x14ac:dyDescent="0.3">
      <c r="B15" s="2" t="s">
        <v>49</v>
      </c>
    </row>
    <row r="16" spans="1:10" x14ac:dyDescent="0.3">
      <c r="B16" s="2"/>
      <c r="I16" s="5" t="s">
        <v>156</v>
      </c>
      <c r="J16" s="5" t="s">
        <v>157</v>
      </c>
    </row>
    <row r="17" spans="2:10" x14ac:dyDescent="0.3">
      <c r="B17" s="3" t="s">
        <v>13</v>
      </c>
      <c r="H17" s="5" t="s">
        <v>155</v>
      </c>
      <c r="I17" s="5">
        <f>SQRT(I6)</f>
        <v>3.7252889522529307</v>
      </c>
      <c r="J17" s="5">
        <f>SQRT(J6)</f>
        <v>3.4464152068167495</v>
      </c>
    </row>
    <row r="18" spans="2:10" x14ac:dyDescent="0.3">
      <c r="B18" s="2" t="s">
        <v>118</v>
      </c>
    </row>
    <row r="19" spans="2:10" x14ac:dyDescent="0.3">
      <c r="B19" s="2" t="s">
        <v>119</v>
      </c>
    </row>
    <row r="20" spans="2:10" x14ac:dyDescent="0.3">
      <c r="B20" s="2" t="s">
        <v>17</v>
      </c>
    </row>
    <row r="21" spans="2:10" x14ac:dyDescent="0.3">
      <c r="B21" s="2" t="s">
        <v>18</v>
      </c>
    </row>
    <row r="22" spans="2:10" x14ac:dyDescent="0.3">
      <c r="B22" s="2"/>
    </row>
    <row r="23" spans="2:10" x14ac:dyDescent="0.3">
      <c r="B23" s="3" t="s">
        <v>9</v>
      </c>
    </row>
    <row r="24" spans="2:10" x14ac:dyDescent="0.3">
      <c r="B24" s="2" t="s">
        <v>153</v>
      </c>
    </row>
    <row r="25" spans="2:10" x14ac:dyDescent="0.3">
      <c r="B25" s="2"/>
    </row>
    <row r="26" spans="2:10" x14ac:dyDescent="0.3">
      <c r="B26" s="3"/>
    </row>
    <row r="27" spans="2:10" x14ac:dyDescent="0.3">
      <c r="B27" s="3" t="s">
        <v>10</v>
      </c>
    </row>
    <row r="28" spans="2:10" ht="28.8" x14ac:dyDescent="0.3">
      <c r="B28" s="2" t="s">
        <v>154</v>
      </c>
    </row>
    <row r="29" spans="2:10" x14ac:dyDescent="0.3">
      <c r="B29" s="2"/>
    </row>
    <row r="30" spans="2:10" x14ac:dyDescent="0.3">
      <c r="B30" s="2" t="s">
        <v>158</v>
      </c>
      <c r="C30" s="5">
        <v>23.1</v>
      </c>
    </row>
    <row r="31" spans="2:10" ht="15.6" x14ac:dyDescent="0.3">
      <c r="B31" s="4" t="s">
        <v>160</v>
      </c>
      <c r="C31" s="5">
        <v>3.72</v>
      </c>
    </row>
    <row r="32" spans="2:10" x14ac:dyDescent="0.3">
      <c r="B32" s="2" t="s">
        <v>159</v>
      </c>
      <c r="C32" s="5">
        <v>10</v>
      </c>
    </row>
    <row r="33" spans="2:5" x14ac:dyDescent="0.3">
      <c r="B33" s="2" t="s">
        <v>164</v>
      </c>
      <c r="C33" s="5">
        <v>25.1</v>
      </c>
    </row>
    <row r="34" spans="2:5" ht="15.6" x14ac:dyDescent="0.3">
      <c r="B34" s="4" t="s">
        <v>161</v>
      </c>
      <c r="C34" s="5">
        <v>3.44</v>
      </c>
    </row>
    <row r="35" spans="2:5" x14ac:dyDescent="0.3">
      <c r="B35" s="2" t="s">
        <v>159</v>
      </c>
      <c r="C35" s="5">
        <v>10</v>
      </c>
    </row>
    <row r="36" spans="2:5" x14ac:dyDescent="0.3">
      <c r="B36" s="2"/>
    </row>
    <row r="37" spans="2:5" x14ac:dyDescent="0.3">
      <c r="B37" s="2" t="s">
        <v>162</v>
      </c>
    </row>
    <row r="38" spans="2:5" x14ac:dyDescent="0.3">
      <c r="B38" s="2"/>
    </row>
    <row r="39" spans="2:5" x14ac:dyDescent="0.3">
      <c r="B39" s="13" t="s">
        <v>165</v>
      </c>
      <c r="C39" s="5">
        <f>(POWER(((C31*C31/C32) + (C34*C34/C35)), 2))</f>
        <v>6.590515840000001</v>
      </c>
    </row>
    <row r="40" spans="2:5" x14ac:dyDescent="0.3">
      <c r="B40" s="13" t="s">
        <v>166</v>
      </c>
      <c r="C40" s="5">
        <f>(D40/(C32-1))+(E40/(C35-1))</f>
        <v>0.36837267057777784</v>
      </c>
      <c r="D40" s="5">
        <f>POWER(C31*C31/C32, 2)</f>
        <v>1.9150131456000006</v>
      </c>
      <c r="E40" s="5">
        <f>POWER(C34*C34/C35, 2)</f>
        <v>1.4003408896</v>
      </c>
    </row>
    <row r="41" spans="2:5" x14ac:dyDescent="0.3">
      <c r="B41" s="13" t="s">
        <v>163</v>
      </c>
      <c r="C41" s="5">
        <f>C39/C40</f>
        <v>17.89089247490331</v>
      </c>
    </row>
    <row r="42" spans="2:5" x14ac:dyDescent="0.3">
      <c r="B42" s="2"/>
    </row>
    <row r="43" spans="2:5" x14ac:dyDescent="0.3">
      <c r="B43" s="2" t="s">
        <v>167</v>
      </c>
    </row>
    <row r="44" spans="2:5" x14ac:dyDescent="0.3">
      <c r="B44" s="2"/>
    </row>
    <row r="45" spans="2:5" x14ac:dyDescent="0.3">
      <c r="B45" s="2" t="s">
        <v>168</v>
      </c>
    </row>
    <row r="46" spans="2:5" x14ac:dyDescent="0.3">
      <c r="B46" s="13" t="s">
        <v>125</v>
      </c>
      <c r="C46" s="5">
        <f>(C30-C33)/SQRT((C31*C31/C32) +(C34*C34/C35))</f>
        <v>-1.2482458867167172</v>
      </c>
    </row>
    <row r="47" spans="2:5" x14ac:dyDescent="0.3">
      <c r="B47" s="2"/>
    </row>
    <row r="48" spans="2:5" x14ac:dyDescent="0.3">
      <c r="B48" s="2"/>
    </row>
    <row r="49" spans="2:3" x14ac:dyDescent="0.3">
      <c r="B49" s="2"/>
    </row>
    <row r="50" spans="2:3" x14ac:dyDescent="0.3">
      <c r="B50" s="2"/>
    </row>
    <row r="51" spans="2:3" x14ac:dyDescent="0.3">
      <c r="B51" s="3" t="s">
        <v>11</v>
      </c>
    </row>
    <row r="52" spans="2:3" ht="28.8" x14ac:dyDescent="0.3">
      <c r="B52" s="2" t="s">
        <v>169</v>
      </c>
    </row>
    <row r="53" spans="2:3" x14ac:dyDescent="0.3">
      <c r="B53" s="3"/>
    </row>
    <row r="54" spans="2:3" x14ac:dyDescent="0.3">
      <c r="B54" s="3" t="s">
        <v>12</v>
      </c>
    </row>
    <row r="55" spans="2:3" x14ac:dyDescent="0.3">
      <c r="B55" s="2" t="s">
        <v>189</v>
      </c>
      <c r="C55"/>
    </row>
    <row r="56" spans="2:3" x14ac:dyDescent="0.3">
      <c r="B56" s="2"/>
    </row>
    <row r="57" spans="2:3" ht="28.8" x14ac:dyDescent="0.3">
      <c r="B57" s="2" t="s">
        <v>190</v>
      </c>
    </row>
    <row r="58" spans="2:3" x14ac:dyDescent="0.3">
      <c r="B58" s="6"/>
    </row>
    <row r="59" spans="2:3" x14ac:dyDescent="0.3">
      <c r="B59" s="6" t="s">
        <v>171</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5801F-3B54-40DC-A737-A0D7CDA9DB69}">
  <dimension ref="A1:J59"/>
  <sheetViews>
    <sheetView tabSelected="1" workbookViewId="0">
      <selection activeCell="B1" sqref="B1"/>
    </sheetView>
  </sheetViews>
  <sheetFormatPr defaultRowHeight="14.4" x14ac:dyDescent="0.3"/>
  <cols>
    <col min="1" max="1" width="9.6640625" style="5" customWidth="1"/>
    <col min="2" max="2" width="84.44140625" style="5" customWidth="1"/>
    <col min="3" max="7" width="8.88671875" style="5"/>
    <col min="8" max="8" width="27.5546875" style="5" customWidth="1"/>
    <col min="9" max="9" width="13.33203125" style="5" customWidth="1"/>
    <col min="10" max="10" width="12.88671875" style="5" customWidth="1"/>
    <col min="11" max="16384" width="8.88671875" style="5"/>
  </cols>
  <sheetData>
    <row r="1" spans="1:10" ht="172.8" x14ac:dyDescent="0.3">
      <c r="A1" s="5" t="s">
        <v>134</v>
      </c>
      <c r="B1" s="6" t="s">
        <v>172</v>
      </c>
      <c r="D1" s="5" t="s">
        <v>179</v>
      </c>
      <c r="E1" s="5" t="s">
        <v>173</v>
      </c>
      <c r="F1" s="5" t="s">
        <v>174</v>
      </c>
    </row>
    <row r="2" spans="1:10" x14ac:dyDescent="0.3">
      <c r="A2" s="5" t="s">
        <v>35</v>
      </c>
      <c r="D2" s="5">
        <v>1</v>
      </c>
      <c r="E2" s="5">
        <v>40.299999999999997</v>
      </c>
      <c r="F2" s="5">
        <v>20</v>
      </c>
      <c r="H2" t="s">
        <v>148</v>
      </c>
      <c r="I2"/>
      <c r="J2"/>
    </row>
    <row r="3" spans="1:10" ht="15" thickBot="1" x14ac:dyDescent="0.35">
      <c r="B3" s="3" t="s">
        <v>2</v>
      </c>
      <c r="D3" s="5">
        <v>2</v>
      </c>
      <c r="E3" s="5">
        <v>55</v>
      </c>
      <c r="F3" s="5">
        <v>30.2</v>
      </c>
      <c r="H3"/>
      <c r="I3"/>
      <c r="J3"/>
    </row>
    <row r="4" spans="1:10" x14ac:dyDescent="0.3">
      <c r="B4" s="2" t="s">
        <v>177</v>
      </c>
      <c r="D4" s="5">
        <v>3</v>
      </c>
      <c r="E4" s="5">
        <v>45.7</v>
      </c>
      <c r="F4" s="5">
        <v>2.2000000000000002</v>
      </c>
      <c r="H4" s="12"/>
      <c r="I4" s="12" t="s">
        <v>173</v>
      </c>
      <c r="J4" s="12" t="s">
        <v>174</v>
      </c>
    </row>
    <row r="5" spans="1:10" ht="28.8" x14ac:dyDescent="0.3">
      <c r="B5" s="2" t="s">
        <v>178</v>
      </c>
      <c r="D5" s="5">
        <v>4</v>
      </c>
      <c r="E5" s="5">
        <v>43.3</v>
      </c>
      <c r="F5" s="5">
        <v>7.5</v>
      </c>
      <c r="H5" s="10" t="s">
        <v>138</v>
      </c>
      <c r="I5" s="10">
        <v>46.79999999999999</v>
      </c>
      <c r="J5" s="10">
        <v>10.168965517241379</v>
      </c>
    </row>
    <row r="6" spans="1:10" x14ac:dyDescent="0.3">
      <c r="B6" s="2"/>
      <c r="D6" s="5">
        <v>5</v>
      </c>
      <c r="E6" s="5">
        <v>50.3</v>
      </c>
      <c r="F6" s="5">
        <v>4.4000000000000004</v>
      </c>
      <c r="H6" s="10" t="s">
        <v>139</v>
      </c>
      <c r="I6" s="10">
        <v>41.195555555556183</v>
      </c>
      <c r="J6" s="10">
        <v>55.885788177339968</v>
      </c>
    </row>
    <row r="7" spans="1:10" x14ac:dyDescent="0.3">
      <c r="B7" s="2" t="s">
        <v>151</v>
      </c>
      <c r="D7" s="5">
        <v>6</v>
      </c>
      <c r="E7" s="5">
        <v>45.9</v>
      </c>
      <c r="F7" s="5">
        <v>22.2</v>
      </c>
      <c r="H7" s="10" t="s">
        <v>140</v>
      </c>
      <c r="I7" s="10">
        <v>19</v>
      </c>
      <c r="J7" s="10">
        <v>29</v>
      </c>
    </row>
    <row r="8" spans="1:10" x14ac:dyDescent="0.3">
      <c r="B8" s="2" t="s">
        <v>94</v>
      </c>
      <c r="D8" s="5">
        <v>7</v>
      </c>
      <c r="E8" s="5">
        <v>53.5</v>
      </c>
      <c r="F8" s="5">
        <v>16.600000000000001</v>
      </c>
      <c r="H8" s="10" t="s">
        <v>141</v>
      </c>
      <c r="I8" s="10">
        <v>0</v>
      </c>
      <c r="J8" s="10"/>
    </row>
    <row r="9" spans="1:10" ht="28.8" x14ac:dyDescent="0.3">
      <c r="B9" s="2" t="s">
        <v>152</v>
      </c>
      <c r="D9" s="5">
        <v>8</v>
      </c>
      <c r="E9" s="5">
        <v>43</v>
      </c>
      <c r="F9" s="5">
        <v>14.5</v>
      </c>
      <c r="H9" s="10" t="s">
        <v>142</v>
      </c>
      <c r="I9" s="10">
        <v>43</v>
      </c>
      <c r="J9" s="10"/>
    </row>
    <row r="10" spans="1:10" x14ac:dyDescent="0.3">
      <c r="B10" s="2"/>
      <c r="D10" s="5">
        <v>9</v>
      </c>
      <c r="E10" s="5">
        <v>44.2</v>
      </c>
      <c r="F10" s="5">
        <v>21.4</v>
      </c>
      <c r="H10" s="10" t="s">
        <v>143</v>
      </c>
      <c r="I10" s="10">
        <v>18.101193439785117</v>
      </c>
      <c r="J10" s="10"/>
    </row>
    <row r="11" spans="1:10" x14ac:dyDescent="0.3">
      <c r="B11" s="3" t="s">
        <v>6</v>
      </c>
      <c r="D11" s="5">
        <v>10</v>
      </c>
      <c r="E11" s="5">
        <v>44</v>
      </c>
      <c r="F11" s="5">
        <v>3.3</v>
      </c>
      <c r="H11" s="10" t="s">
        <v>144</v>
      </c>
      <c r="I11" s="10">
        <v>4.9423653212952899E-22</v>
      </c>
      <c r="J11" s="10"/>
    </row>
    <row r="12" spans="1:10" x14ac:dyDescent="0.3">
      <c r="B12" s="2" t="s">
        <v>117</v>
      </c>
      <c r="D12" s="5">
        <v>11</v>
      </c>
      <c r="E12" s="5">
        <v>33.6</v>
      </c>
      <c r="F12" s="5">
        <v>10</v>
      </c>
      <c r="H12" s="10" t="s">
        <v>145</v>
      </c>
      <c r="I12" s="10">
        <v>1.6810707032025196</v>
      </c>
      <c r="J12" s="10"/>
    </row>
    <row r="13" spans="1:10" x14ac:dyDescent="0.3">
      <c r="B13" s="2"/>
      <c r="D13" s="5">
        <v>12</v>
      </c>
      <c r="E13" s="5">
        <v>55.1</v>
      </c>
      <c r="F13" s="5">
        <v>1</v>
      </c>
      <c r="H13" s="10" t="s">
        <v>146</v>
      </c>
      <c r="I13" s="10">
        <v>9.8847306425905798E-22</v>
      </c>
      <c r="J13" s="10"/>
    </row>
    <row r="14" spans="1:10" ht="15" thickBot="1" x14ac:dyDescent="0.35">
      <c r="B14" s="3" t="s">
        <v>14</v>
      </c>
      <c r="D14" s="5">
        <v>13</v>
      </c>
      <c r="E14" s="5">
        <v>48.8</v>
      </c>
      <c r="F14" s="5">
        <v>4.4000000000000004</v>
      </c>
      <c r="H14" s="11" t="s">
        <v>147</v>
      </c>
      <c r="I14" s="11">
        <v>2.0166921992278248</v>
      </c>
      <c r="J14" s="11"/>
    </row>
    <row r="15" spans="1:10" x14ac:dyDescent="0.3">
      <c r="B15" s="2" t="s">
        <v>176</v>
      </c>
      <c r="D15" s="5">
        <v>14</v>
      </c>
      <c r="E15" s="5">
        <v>50.4</v>
      </c>
      <c r="F15" s="5">
        <v>1.3</v>
      </c>
    </row>
    <row r="16" spans="1:10" x14ac:dyDescent="0.3">
      <c r="B16" s="2"/>
      <c r="D16" s="5">
        <v>15</v>
      </c>
      <c r="E16" s="5">
        <v>37.799999999999997</v>
      </c>
      <c r="F16" s="5">
        <v>8.1</v>
      </c>
      <c r="I16" s="5" t="s">
        <v>156</v>
      </c>
      <c r="J16" s="5" t="s">
        <v>157</v>
      </c>
    </row>
    <row r="17" spans="2:10" x14ac:dyDescent="0.3">
      <c r="B17" s="3" t="s">
        <v>13</v>
      </c>
      <c r="D17" s="5">
        <v>16</v>
      </c>
      <c r="E17" s="5">
        <v>60.3</v>
      </c>
      <c r="F17" s="5">
        <v>6.6</v>
      </c>
      <c r="H17" s="5" t="s">
        <v>175</v>
      </c>
      <c r="I17" s="5">
        <f>SQRT(I6)</f>
        <v>6.4183763955969564</v>
      </c>
      <c r="J17" s="5">
        <f>SQRT(J6)</f>
        <v>7.4756797802835271</v>
      </c>
    </row>
    <row r="18" spans="2:10" x14ac:dyDescent="0.3">
      <c r="B18" s="2" t="s">
        <v>118</v>
      </c>
      <c r="D18" s="5">
        <v>17</v>
      </c>
      <c r="E18" s="5">
        <v>46.6</v>
      </c>
      <c r="F18" s="5">
        <v>7.8</v>
      </c>
    </row>
    <row r="19" spans="2:10" ht="15" thickBot="1" x14ac:dyDescent="0.35">
      <c r="B19" s="2" t="s">
        <v>119</v>
      </c>
      <c r="D19" s="5">
        <v>18</v>
      </c>
      <c r="E19" s="5">
        <v>47.4</v>
      </c>
      <c r="F19" s="5">
        <v>10.6</v>
      </c>
    </row>
    <row r="20" spans="2:10" x14ac:dyDescent="0.3">
      <c r="B20" s="2" t="s">
        <v>17</v>
      </c>
      <c r="D20" s="5">
        <v>19</v>
      </c>
      <c r="E20" s="5">
        <v>44</v>
      </c>
      <c r="F20" s="5">
        <v>10.6</v>
      </c>
      <c r="H20" s="14"/>
      <c r="I20" s="14"/>
    </row>
    <row r="21" spans="2:10" x14ac:dyDescent="0.3">
      <c r="B21" s="2" t="s">
        <v>18</v>
      </c>
      <c r="D21" s="5">
        <v>20</v>
      </c>
      <c r="F21" s="5">
        <v>16.2</v>
      </c>
      <c r="H21" s="10"/>
      <c r="I21" s="10"/>
    </row>
    <row r="22" spans="2:10" x14ac:dyDescent="0.3">
      <c r="B22" s="2"/>
      <c r="D22" s="5">
        <v>21</v>
      </c>
      <c r="F22" s="5">
        <v>14.5</v>
      </c>
      <c r="H22" s="10"/>
      <c r="I22" s="10"/>
    </row>
    <row r="23" spans="2:10" x14ac:dyDescent="0.3">
      <c r="B23" s="3" t="s">
        <v>9</v>
      </c>
      <c r="D23" s="5">
        <v>22</v>
      </c>
      <c r="F23" s="5">
        <v>4.0999999999999996</v>
      </c>
      <c r="H23" s="10"/>
      <c r="I23" s="10"/>
    </row>
    <row r="24" spans="2:10" ht="28.8" x14ac:dyDescent="0.3">
      <c r="B24" s="2" t="s">
        <v>180</v>
      </c>
      <c r="D24" s="5">
        <v>23</v>
      </c>
      <c r="F24" s="5">
        <v>15.8</v>
      </c>
      <c r="H24" s="10"/>
      <c r="I24" s="10"/>
    </row>
    <row r="25" spans="2:10" x14ac:dyDescent="0.3">
      <c r="B25" s="2"/>
      <c r="D25" s="5">
        <v>24</v>
      </c>
      <c r="F25" s="5">
        <v>4.0999999999999996</v>
      </c>
      <c r="H25" s="10"/>
      <c r="I25" s="10"/>
    </row>
    <row r="26" spans="2:10" x14ac:dyDescent="0.3">
      <c r="B26" s="3"/>
      <c r="D26" s="5">
        <v>25</v>
      </c>
      <c r="F26" s="5">
        <v>2.4</v>
      </c>
      <c r="H26" s="10"/>
      <c r="I26" s="10"/>
    </row>
    <row r="27" spans="2:10" x14ac:dyDescent="0.3">
      <c r="B27" s="3" t="s">
        <v>10</v>
      </c>
      <c r="D27" s="5">
        <v>26</v>
      </c>
      <c r="F27" s="5">
        <v>3.5</v>
      </c>
      <c r="H27" s="10"/>
      <c r="I27" s="10"/>
    </row>
    <row r="28" spans="2:10" ht="28.8" x14ac:dyDescent="0.3">
      <c r="B28" s="2" t="s">
        <v>154</v>
      </c>
      <c r="D28" s="5">
        <v>27</v>
      </c>
      <c r="F28" s="5">
        <v>8.5</v>
      </c>
      <c r="H28" s="10"/>
      <c r="I28" s="10"/>
    </row>
    <row r="29" spans="2:10" x14ac:dyDescent="0.3">
      <c r="B29" s="2"/>
      <c r="D29" s="5">
        <v>28</v>
      </c>
      <c r="F29" s="5">
        <v>4.7</v>
      </c>
      <c r="H29" s="10"/>
      <c r="I29" s="10"/>
    </row>
    <row r="30" spans="2:10" x14ac:dyDescent="0.3">
      <c r="B30" s="2" t="s">
        <v>181</v>
      </c>
      <c r="C30" s="5">
        <v>46.8</v>
      </c>
      <c r="D30" s="5">
        <v>29</v>
      </c>
      <c r="F30" s="5">
        <v>18.399999999999999</v>
      </c>
      <c r="H30" s="10"/>
      <c r="I30" s="10"/>
    </row>
    <row r="31" spans="2:10" ht="15.6" x14ac:dyDescent="0.3">
      <c r="B31" s="4" t="s">
        <v>183</v>
      </c>
      <c r="C31" s="5">
        <v>6.4180000000000001</v>
      </c>
      <c r="H31" s="10"/>
      <c r="I31" s="10"/>
    </row>
    <row r="32" spans="2:10" x14ac:dyDescent="0.3">
      <c r="B32" s="2" t="s">
        <v>185</v>
      </c>
      <c r="C32" s="5">
        <v>19</v>
      </c>
      <c r="H32" s="10"/>
      <c r="I32" s="10"/>
    </row>
    <row r="33" spans="2:9" x14ac:dyDescent="0.3">
      <c r="B33" s="2" t="s">
        <v>182</v>
      </c>
      <c r="C33" s="5">
        <v>10.169</v>
      </c>
      <c r="H33" s="10"/>
      <c r="I33" s="10"/>
    </row>
    <row r="34" spans="2:9" ht="15.6" x14ac:dyDescent="0.3">
      <c r="B34" s="4" t="s">
        <v>184</v>
      </c>
      <c r="C34" s="5">
        <v>7.4749999999999996</v>
      </c>
      <c r="H34" s="10"/>
      <c r="I34" s="10"/>
    </row>
    <row r="35" spans="2:9" x14ac:dyDescent="0.3">
      <c r="B35" s="2" t="s">
        <v>186</v>
      </c>
      <c r="C35" s="5">
        <v>29</v>
      </c>
      <c r="H35" s="10"/>
      <c r="I35" s="10"/>
    </row>
    <row r="36" spans="2:9" x14ac:dyDescent="0.3">
      <c r="B36" s="2"/>
      <c r="H36" s="10"/>
      <c r="I36" s="10"/>
    </row>
    <row r="37" spans="2:9" ht="15" thickBot="1" x14ac:dyDescent="0.35">
      <c r="B37" s="2" t="s">
        <v>162</v>
      </c>
      <c r="H37" s="11"/>
      <c r="I37" s="11"/>
    </row>
    <row r="38" spans="2:9" x14ac:dyDescent="0.3">
      <c r="B38" s="2"/>
    </row>
    <row r="39" spans="2:9" x14ac:dyDescent="0.3">
      <c r="B39" s="13" t="s">
        <v>165</v>
      </c>
      <c r="C39" s="5">
        <f>(POWER(((C31*C31/C32) + (C34*C34/C35)), 2))</f>
        <v>16.766392278459797</v>
      </c>
    </row>
    <row r="40" spans="2:9" x14ac:dyDescent="0.3">
      <c r="B40" s="13" t="s">
        <v>166</v>
      </c>
      <c r="C40" s="5">
        <f>(D40/(C32-1))+(E40/(C35-1))</f>
        <v>0.39369126937993465</v>
      </c>
      <c r="D40" s="5">
        <f>POWER(C31*C31/C32, 2)</f>
        <v>4.6999328078786045</v>
      </c>
      <c r="E40" s="5">
        <f>POWER(C34*C34/C35, 2)</f>
        <v>3.7123489526047853</v>
      </c>
    </row>
    <row r="41" spans="2:9" x14ac:dyDescent="0.3">
      <c r="B41" s="13" t="s">
        <v>163</v>
      </c>
      <c r="C41" s="5">
        <f>C39/C40</f>
        <v>42.587665977116878</v>
      </c>
    </row>
    <row r="42" spans="2:9" x14ac:dyDescent="0.3">
      <c r="B42" s="2"/>
    </row>
    <row r="43" spans="2:9" x14ac:dyDescent="0.3">
      <c r="B43" s="2" t="s">
        <v>187</v>
      </c>
    </row>
    <row r="44" spans="2:9" x14ac:dyDescent="0.3">
      <c r="B44" s="2"/>
    </row>
    <row r="45" spans="2:9" x14ac:dyDescent="0.3">
      <c r="B45" s="2" t="s">
        <v>168</v>
      </c>
    </row>
    <row r="46" spans="2:9" x14ac:dyDescent="0.3">
      <c r="B46" s="13" t="s">
        <v>125</v>
      </c>
      <c r="C46" s="5">
        <f>(C30-C33)/SQRT((C31*C31/C32) +(C34*C34/C35))</f>
        <v>18.102513040395401</v>
      </c>
    </row>
    <row r="47" spans="2:9" x14ac:dyDescent="0.3">
      <c r="B47" s="2"/>
    </row>
    <row r="48" spans="2:9" x14ac:dyDescent="0.3">
      <c r="B48" s="2"/>
    </row>
    <row r="49" spans="2:4" x14ac:dyDescent="0.3">
      <c r="B49" s="2"/>
    </row>
    <row r="50" spans="2:4" x14ac:dyDescent="0.3">
      <c r="B50" s="2"/>
    </row>
    <row r="51" spans="2:4" x14ac:dyDescent="0.3">
      <c r="B51" s="3" t="s">
        <v>11</v>
      </c>
    </row>
    <row r="52" spans="2:4" ht="28.8" x14ac:dyDescent="0.3">
      <c r="B52" s="2" t="s">
        <v>188</v>
      </c>
    </row>
    <row r="53" spans="2:4" x14ac:dyDescent="0.3">
      <c r="B53" s="3"/>
    </row>
    <row r="54" spans="2:4" x14ac:dyDescent="0.3">
      <c r="B54" s="3" t="s">
        <v>12</v>
      </c>
    </row>
    <row r="55" spans="2:4" x14ac:dyDescent="0.3">
      <c r="B55" s="2" t="s">
        <v>170</v>
      </c>
      <c r="C55" s="1"/>
      <c r="D55"/>
    </row>
    <row r="56" spans="2:4" x14ac:dyDescent="0.3">
      <c r="B56" s="2"/>
    </row>
    <row r="57" spans="2:4" ht="28.8" x14ac:dyDescent="0.3">
      <c r="B57" s="2" t="s">
        <v>191</v>
      </c>
    </row>
    <row r="58" spans="2:4" x14ac:dyDescent="0.3">
      <c r="B58" s="6"/>
    </row>
    <row r="59" spans="2:4" x14ac:dyDescent="0.3">
      <c r="B59" s="6" t="s">
        <v>171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Solution_1</vt:lpstr>
      <vt:lpstr>Solution_2</vt:lpstr>
      <vt:lpstr>Solution_3</vt:lpstr>
      <vt:lpstr>Solution_4</vt:lpstr>
      <vt:lpstr>Solution_5</vt:lpstr>
      <vt:lpstr>Solution_6</vt:lpstr>
      <vt:lpstr>Solution_7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2021-12-28T07:34:30Z</dcterms:modified>
</cp:coreProperties>
</file>