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1" documentId="8_{F3CD0FF8-58C3-41F7-B22B-5E277AA3B591}" xr6:coauthVersionLast="47" xr6:coauthVersionMax="47" xr10:uidLastSave="{C1CB3F30-56B2-442C-A906-7F29A75A9C76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<sst xmlns="http://schemas.openxmlformats.org/spreadsheetml/2006/main" count="2829" uniqueCount="642">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</sst>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Envision 9 62S-DRWC Digital RIE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6" t="s">
        <v>0</v>
      </c>
      <c r="C5" s="97"/>
      <c r="D5" s="10" t="s">
        <v>1</v>
      </c>
      <c r="E5" s="99" t="s">
        <v>68</v>
      </c>
      <c r="F5" s="100"/>
      <c r="G5" s="82" t="s">
        <v>572</v>
      </c>
    </row>
    <row r="6" spans="1:20" ht="23.25" customHeight="1" thickBot="1" x14ac:dyDescent="0.25">
      <c r="B6" s="94" t="s">
        <v>432</v>
      </c>
      <c r="C6" s="95"/>
      <c r="D6" s="25">
        <v>2</v>
      </c>
      <c r="E6" s="101" t="s">
        <v>2</v>
      </c>
      <c r="F6" s="102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8" t="s">
        <v>5</v>
      </c>
      <c r="C10" s="98"/>
      <c r="E10" s="12" t="s">
        <v>430</v>
      </c>
      <c r="F10" s="12" t="s">
        <v>7</v>
      </c>
      <c r="G10" s="12" t="s">
        <v>6</v>
      </c>
      <c r="J10" s="103" t="s">
        <v>77</v>
      </c>
      <c r="K10" s="103"/>
      <c r="L10" s="103"/>
      <c r="M10" s="103"/>
      <c r="N10" s="103"/>
      <c r="O10" s="103"/>
      <c r="P10" s="103"/>
      <c r="Q10" s="103"/>
    </row>
    <row r="11" spans="1:20" ht="18" customHeight="1" x14ac:dyDescent="0.2">
      <c r="A11" t="s">
        <v>424</v>
      </c>
      <c r="B11" s="115" t="str">
        <f>IF($B$6="","",$B$6)</f>
        <v>Beltone RIE Digital Serene 17 62SDRWC</v>
      </c>
      <c r="C11" s="115"/>
      <c r="D11" s="11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4" t="str" cm="1">
        <f t="array" ref="J11">IF($B$6="","",_xlfn.XLOOKUP($B$6&amp;$E$6,haList!A:A&amp;haList!E:E,haList!D:D))</f>
        <v>(REG-HI-SER17-62SDRWC)</v>
      </c>
      <c r="K11" s="105"/>
      <c r="L11" s="105"/>
      <c r="M11" s="105"/>
      <c r="N11" s="105"/>
      <c r="O11" s="105"/>
      <c r="P11" s="105"/>
      <c r="Q11" s="106"/>
    </row>
    <row r="12" spans="1:20" ht="18" customHeight="1" x14ac:dyDescent="0.2">
      <c r="A12" t="s">
        <v>425</v>
      </c>
      <c r="B12" s="115" t="str">
        <f>IF($D$6=1,"",B11)</f>
        <v>Beltone RIE Digital Serene 17 62SDRWC</v>
      </c>
      <c r="C12" s="115"/>
      <c r="D12" s="11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7"/>
      <c r="K12" s="108"/>
      <c r="L12" s="108"/>
      <c r="M12" s="108"/>
      <c r="N12" s="108"/>
      <c r="O12" s="108"/>
      <c r="P12" s="108"/>
      <c r="Q12" s="109"/>
    </row>
    <row r="13" spans="1:20" ht="18" customHeight="1" x14ac:dyDescent="0.2">
      <c r="A13" t="s">
        <v>8</v>
      </c>
      <c r="B13" s="115" t="str" cm="1">
        <f t="array" ref="B13">IF($B$6="","",_xlfn.XLOOKUP($B$6&amp;$E$6,haList!A:A&amp;haList!E:E,haList!G:G))</f>
        <v>Standard Charger</v>
      </c>
      <c r="C13" s="115"/>
      <c r="D13" s="11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7"/>
      <c r="K13" s="108"/>
      <c r="L13" s="108"/>
      <c r="M13" s="108"/>
      <c r="N13" s="108"/>
      <c r="O13" s="108"/>
      <c r="P13" s="108"/>
      <c r="Q13" s="109"/>
      <c r="T13" s="37"/>
    </row>
    <row r="14" spans="1:20" ht="18" customHeight="1" x14ac:dyDescent="0.2">
      <c r="A14" t="s">
        <v>9</v>
      </c>
      <c r="B14" s="115" t="str" cm="1">
        <f t="array" ref="B14">IF($B$6="","",_xlfn.XLOOKUP($B$6&amp;$E$6,haList!A:A&amp;haList!E:E,haList!N:N))</f>
        <v>SureFit3 or M@RIE Receiver</v>
      </c>
      <c r="C14" s="115"/>
      <c r="D14" s="11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7"/>
      <c r="K14" s="108"/>
      <c r="L14" s="108"/>
      <c r="M14" s="108"/>
      <c r="N14" s="108"/>
      <c r="O14" s="108"/>
      <c r="P14" s="108"/>
      <c r="Q14" s="109"/>
      <c r="T14" s="37"/>
    </row>
    <row r="15" spans="1:20" ht="18" customHeight="1" x14ac:dyDescent="0.2">
      <c r="A15" t="s">
        <v>10</v>
      </c>
      <c r="B15" s="115" t="str">
        <f>IF($D$6=1,"",B14)</f>
        <v>SureFit3 or M@RIE Receiver</v>
      </c>
      <c r="C15" s="115"/>
      <c r="D15" s="11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7"/>
      <c r="K15" s="108"/>
      <c r="L15" s="108"/>
      <c r="M15" s="108"/>
      <c r="N15" s="108"/>
      <c r="O15" s="108"/>
      <c r="P15" s="108"/>
      <c r="Q15" s="109"/>
    </row>
    <row r="16" spans="1:20" ht="18" customHeight="1" thickBot="1" x14ac:dyDescent="0.25">
      <c r="B16" s="111" t="s">
        <v>11</v>
      </c>
      <c r="C16" s="111"/>
      <c r="D16" s="111"/>
      <c r="E16" s="47"/>
      <c r="F16" s="47"/>
      <c r="G16" s="13">
        <f>SUM(G11:G15)</f>
        <v>8850</v>
      </c>
      <c r="J16" s="112" t="str" cm="1">
        <f t="array" ref="J16">IF($B$6="","",_xlfn.XLOOKUP($B$6&amp;$E$6,haList!A:A&amp;haList!E:E,haList!C:C))</f>
        <v>REG-HI-SER17-62SDRWC</v>
      </c>
      <c r="K16" s="113"/>
      <c r="L16" s="113"/>
      <c r="M16" s="113"/>
      <c r="N16" s="113"/>
      <c r="O16" s="113"/>
      <c r="P16" s="113"/>
      <c r="Q16" s="114"/>
    </row>
    <row r="17" spans="2:19" ht="18" customHeight="1" x14ac:dyDescent="0.2">
      <c r="B17" s="111" t="str" cm="1">
        <f t="array" ref="B17">IF($B$6="","",IF(_xlfn.XLOOKUP($B$6&amp;E6,haList!A:A&amp;haList!E:E,haList!M:M)=1,"PA Fitting Fee","(do not charge a PA Fitting Fee)"))</f>
        <v>PA Fitting Fee</v>
      </c>
      <c r="C17" s="111"/>
      <c r="D17" s="11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10" t="s">
        <v>12</v>
      </c>
      <c r="C18" s="110"/>
      <c r="D18" s="11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10"/>
      <c r="C19" s="110"/>
      <c r="D19" s="11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5"/>
      <c r="N20" s="10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7"/>
      <c r="M21" s="108"/>
      <c r="N21" s="10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7"/>
      <c r="M22" s="108"/>
      <c r="N22" s="10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7"/>
      <c r="M23" s="108"/>
      <c r="N23" s="10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6"/>
      <c r="M24" s="117"/>
      <c r="N24" s="118"/>
      <c r="O24" s="54"/>
      <c r="P24" s="54"/>
      <c r="Q24" s="54"/>
      <c r="R24" s="54"/>
      <c r="S24" s="54"/>
    </row>
    <row r="25" spans="2:19" ht="18" customHeight="1" thickBot="1" x14ac:dyDescent="0.3">
      <c r="B25" s="110"/>
      <c r="C25" s="110"/>
      <c r="D25" s="11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I147" sqref="I147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hidden="1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hidden="1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hidden="1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hidden="1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hidden="1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hidden="1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hidden="1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hidden="1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hidden="1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hidden="1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623</v>
      </c>
      <c r="B223" s="26" t="str">
        <f t="shared" si="3"/>
        <v>(VOL-REC-MM-1)</v>
      </c>
      <c r="C223" s="91" t="s">
        <v>549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606</v>
      </c>
      <c r="I223" s="32">
        <v>0</v>
      </c>
    </row>
    <row r="224" spans="1:9" ht="18.75" customHeight="1" x14ac:dyDescent="0.7">
      <c r="A224" s="32" t="s">
        <v>624</v>
      </c>
      <c r="B224" s="26" t="str">
        <f t="shared" si="3"/>
        <v>(VOL-REC-MM-2)</v>
      </c>
      <c r="C224" s="91" t="s">
        <v>550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606</v>
      </c>
      <c r="I224" s="32">
        <v>0</v>
      </c>
    </row>
    <row r="225" spans="1:9" ht="18.75" customHeight="1" x14ac:dyDescent="0.7">
      <c r="A225" s="32" t="s">
        <v>625</v>
      </c>
      <c r="B225" s="26" t="str">
        <f t="shared" si="3"/>
        <v>(VOL-REC-MM-3)</v>
      </c>
      <c r="C225" s="91" t="s">
        <v>551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606</v>
      </c>
      <c r="I225" s="32">
        <v>0</v>
      </c>
    </row>
    <row r="226" spans="1:9" ht="18.75" customHeight="1" x14ac:dyDescent="0.7">
      <c r="A226" s="32" t="s">
        <v>626</v>
      </c>
      <c r="B226" s="26" t="str">
        <f t="shared" si="3"/>
        <v>(VOL-REC-MM-4)</v>
      </c>
      <c r="C226" s="91" t="s">
        <v>552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606</v>
      </c>
      <c r="I226" s="32">
        <v>0</v>
      </c>
    </row>
    <row r="227" spans="1:9" ht="18.75" customHeight="1" x14ac:dyDescent="0.7">
      <c r="A227" s="32" t="s">
        <v>627</v>
      </c>
      <c r="B227" s="26" t="str">
        <f t="shared" si="3"/>
        <v>(VOL-REC-SF3-HP0)</v>
      </c>
      <c r="C227" s="91" t="s">
        <v>534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606</v>
      </c>
      <c r="I227" s="32">
        <v>0</v>
      </c>
    </row>
    <row r="228" spans="1:9" ht="18.75" customHeight="1" x14ac:dyDescent="0.7">
      <c r="A228" s="32" t="s">
        <v>628</v>
      </c>
      <c r="B228" s="26" t="str">
        <f t="shared" si="3"/>
        <v>(VOL-REC-SF3-HP1)</v>
      </c>
      <c r="C228" s="91" t="s">
        <v>535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606</v>
      </c>
      <c r="I228" s="32">
        <v>0</v>
      </c>
    </row>
    <row r="229" spans="1:9" ht="18.75" customHeight="1" x14ac:dyDescent="0.7">
      <c r="A229" s="32" t="s">
        <v>629</v>
      </c>
      <c r="B229" s="26" t="str">
        <f t="shared" si="3"/>
        <v>(VOL-REC-SF3-HP2)</v>
      </c>
      <c r="C229" s="91" t="s">
        <v>536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606</v>
      </c>
      <c r="I229" s="32">
        <v>0</v>
      </c>
    </row>
    <row r="230" spans="1:9" ht="18.75" customHeight="1" x14ac:dyDescent="0.7">
      <c r="A230" s="32" t="s">
        <v>630</v>
      </c>
      <c r="B230" s="26" t="str">
        <f t="shared" si="3"/>
        <v>(VOL-REC-SF3-HP3)</v>
      </c>
      <c r="C230" s="91" t="s">
        <v>537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606</v>
      </c>
      <c r="I230" s="32">
        <v>0</v>
      </c>
    </row>
    <row r="231" spans="1:9" ht="18.75" customHeight="1" x14ac:dyDescent="0.7">
      <c r="A231" s="32" t="s">
        <v>631</v>
      </c>
      <c r="B231" s="26" t="str">
        <f t="shared" si="3"/>
        <v>(VOL-REC-SF3-HP4)</v>
      </c>
      <c r="C231" s="91" t="s">
        <v>538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606</v>
      </c>
      <c r="I231" s="32">
        <v>0</v>
      </c>
    </row>
    <row r="232" spans="1:9" ht="18.75" customHeight="1" x14ac:dyDescent="0.7">
      <c r="A232" s="32" t="s">
        <v>632</v>
      </c>
      <c r="B232" s="26" t="str">
        <f t="shared" si="3"/>
        <v>(VOL-REC-SF3-LP0)</v>
      </c>
      <c r="C232" s="91" t="s">
        <v>539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606</v>
      </c>
      <c r="I232" s="32">
        <v>0</v>
      </c>
    </row>
    <row r="233" spans="1:9" ht="18.75" customHeight="1" x14ac:dyDescent="0.7">
      <c r="A233" s="32" t="s">
        <v>633</v>
      </c>
      <c r="B233" s="26" t="str">
        <f t="shared" si="3"/>
        <v>(VOL-REC-SF3-LP1)</v>
      </c>
      <c r="C233" s="91" t="s">
        <v>540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606</v>
      </c>
      <c r="I233" s="32">
        <v>0</v>
      </c>
    </row>
    <row r="234" spans="1:9" ht="18.75" customHeight="1" x14ac:dyDescent="0.7">
      <c r="A234" s="32" t="s">
        <v>634</v>
      </c>
      <c r="B234" s="26" t="str">
        <f t="shared" si="3"/>
        <v>(VOL-REC-SF3-LP2)</v>
      </c>
      <c r="C234" s="91" t="s">
        <v>541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606</v>
      </c>
      <c r="I234" s="32">
        <v>0</v>
      </c>
    </row>
    <row r="235" spans="1:9" ht="18.75" customHeight="1" x14ac:dyDescent="0.7">
      <c r="A235" s="32" t="s">
        <v>635</v>
      </c>
      <c r="B235" s="26" t="str">
        <f t="shared" si="3"/>
        <v>(VOL-REC-SF3-LP3)</v>
      </c>
      <c r="C235" s="91" t="s">
        <v>542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606</v>
      </c>
      <c r="I235" s="32">
        <v>0</v>
      </c>
    </row>
    <row r="236" spans="1:9" ht="18.75" customHeight="1" x14ac:dyDescent="0.7">
      <c r="A236" s="32" t="s">
        <v>636</v>
      </c>
      <c r="B236" s="26" t="str">
        <f t="shared" si="3"/>
        <v>(VOL-REC-SF3-LP4)</v>
      </c>
      <c r="C236" s="91" t="s">
        <v>543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606</v>
      </c>
      <c r="I236" s="32">
        <v>0</v>
      </c>
    </row>
    <row r="237" spans="1:9" ht="18.75" customHeight="1" x14ac:dyDescent="0.7">
      <c r="A237" s="32" t="s">
        <v>637</v>
      </c>
      <c r="B237" s="26" t="str">
        <f t="shared" si="3"/>
        <v>(VOL-REC-SF3-MP0)</v>
      </c>
      <c r="C237" s="91" t="s">
        <v>544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606</v>
      </c>
      <c r="I237" s="32">
        <v>0</v>
      </c>
    </row>
    <row r="238" spans="1:9" ht="18.75" customHeight="1" x14ac:dyDescent="0.7">
      <c r="A238" s="32" t="s">
        <v>638</v>
      </c>
      <c r="B238" s="26" t="str">
        <f t="shared" si="3"/>
        <v>(VOL-REC-SF3-MP1)</v>
      </c>
      <c r="C238" s="91" t="s">
        <v>545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606</v>
      </c>
      <c r="I238" s="32">
        <v>0</v>
      </c>
    </row>
    <row r="239" spans="1:9" ht="18.75" customHeight="1" x14ac:dyDescent="0.7">
      <c r="A239" s="32" t="s">
        <v>639</v>
      </c>
      <c r="B239" s="26" t="str">
        <f t="shared" si="3"/>
        <v>(VOL-REC-SF3-MP2)</v>
      </c>
      <c r="C239" s="91" t="s">
        <v>546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606</v>
      </c>
      <c r="I239" s="32">
        <v>0</v>
      </c>
    </row>
    <row r="240" spans="1:9" ht="18.75" customHeight="1" x14ac:dyDescent="0.7">
      <c r="A240" s="32" t="s">
        <v>640</v>
      </c>
      <c r="B240" s="26" t="str">
        <f t="shared" si="3"/>
        <v>(VOL-REC-SF3-MP3)</v>
      </c>
      <c r="C240" s="91" t="s">
        <v>547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606</v>
      </c>
      <c r="I240" s="32">
        <v>0</v>
      </c>
    </row>
    <row r="241" spans="1:9" ht="18.75" customHeight="1" x14ac:dyDescent="0.7">
      <c r="A241" s="32" t="s">
        <v>641</v>
      </c>
      <c r="B241" s="26" t="str">
        <f t="shared" si="3"/>
        <v>(VOL-REC-SF3-MP4)</v>
      </c>
      <c r="C241" s="91" t="s">
        <v>548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606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520</v>
      </c>
      <c r="D27" t="s">
        <v>520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530</v>
      </c>
      <c r="B43" s="31" t="str">
        <f t="shared" si="1"/>
        <v>(OHGB-REM-MULTIMIC)</v>
      </c>
      <c r="C43" t="s">
        <v>526</v>
      </c>
      <c r="D43" t="s">
        <v>527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525</v>
      </c>
    </row>
    <row r="45" spans="1:8" ht="21.75" x14ac:dyDescent="0.2">
      <c r="A45" t="s">
        <v>529</v>
      </c>
      <c r="B45" s="31" t="str">
        <f t="shared" si="1"/>
        <v>(OHPB-REM-MULTIMIC)</v>
      </c>
      <c r="C45" t="s">
        <v>526</v>
      </c>
      <c r="D45" t="s">
        <v>527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525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520</v>
      </c>
      <c r="D46" t="s">
        <v>520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525</v>
      </c>
    </row>
    <row r="47" spans="1:8" ht="21.75" x14ac:dyDescent="0.2">
      <c r="A47" t="s">
        <v>522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524</v>
      </c>
    </row>
    <row r="48" spans="1:8" ht="21.75" x14ac:dyDescent="0.2">
      <c r="A48" t="s">
        <v>523</v>
      </c>
      <c r="B48" s="31" t="str">
        <f t="shared" si="1"/>
        <v>(OHSB-REM-TVSTRPL)</v>
      </c>
      <c r="C48" t="s">
        <v>520</v>
      </c>
      <c r="D48" t="s">
        <v>520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524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531</v>
      </c>
      <c r="B51" s="31" t="str">
        <f t="shared" si="1"/>
        <v>(PB-REM-MULTIMIC)</v>
      </c>
      <c r="C51" t="s">
        <v>526</v>
      </c>
      <c r="D51" t="s">
        <v>527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520</v>
      </c>
      <c r="D52" t="s">
        <v>520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520</v>
      </c>
      <c r="D64" t="s">
        <v>520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528</v>
      </c>
      <c r="B67" s="31" t="str">
        <f t="shared" si="2"/>
        <v>(REG-REM-MULTIMIC)</v>
      </c>
      <c r="C67" t="s">
        <v>526</v>
      </c>
      <c r="D67" t="s">
        <v>527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608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606</v>
      </c>
    </row>
    <row r="76" spans="1:10" ht="21.75" x14ac:dyDescent="0.2">
      <c r="A76" t="s">
        <v>609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606</v>
      </c>
    </row>
    <row r="77" spans="1:10" ht="21.75" x14ac:dyDescent="0.2">
      <c r="A77" t="s">
        <v>610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606</v>
      </c>
    </row>
    <row r="78" spans="1:10" ht="21.75" x14ac:dyDescent="0.2">
      <c r="A78" t="s">
        <v>611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606</v>
      </c>
    </row>
    <row r="79" spans="1:10" ht="21.75" x14ac:dyDescent="0.2">
      <c r="A79" t="s">
        <v>612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606</v>
      </c>
    </row>
    <row r="80" spans="1:10" ht="21.75" x14ac:dyDescent="0.2">
      <c r="A80" t="s">
        <v>613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606</v>
      </c>
    </row>
    <row r="81" spans="1:8" ht="21.75" x14ac:dyDescent="0.2">
      <c r="A81" t="s">
        <v>614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606</v>
      </c>
    </row>
    <row r="82" spans="1:8" ht="21.75" x14ac:dyDescent="0.2">
      <c r="A82" t="s">
        <v>615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606</v>
      </c>
    </row>
    <row r="83" spans="1:8" ht="21.75" x14ac:dyDescent="0.2">
      <c r="A83" t="s">
        <v>616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606</v>
      </c>
    </row>
    <row r="84" spans="1:8" ht="21.75" x14ac:dyDescent="0.2">
      <c r="A84" t="s">
        <v>617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606</v>
      </c>
    </row>
    <row r="85" spans="1:8" ht="21.75" x14ac:dyDescent="0.2">
      <c r="A85" t="s">
        <v>618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606</v>
      </c>
    </row>
    <row r="86" spans="1:8" ht="21.75" x14ac:dyDescent="0.2">
      <c r="A86" t="s">
        <v>618</v>
      </c>
      <c r="B86" s="31" t="str">
        <f t="shared" si="2"/>
        <v>(VOL-REM-TVSTRPL)</v>
      </c>
      <c r="C86" t="s">
        <v>520</v>
      </c>
      <c r="D86" t="s">
        <v>520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606</v>
      </c>
    </row>
    <row r="87" spans="1:8" ht="21.75" x14ac:dyDescent="0.2">
      <c r="A87" t="s">
        <v>616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606</v>
      </c>
    </row>
    <row r="88" spans="1:8" ht="21.75" x14ac:dyDescent="0.2">
      <c r="A88" t="s">
        <v>612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606</v>
      </c>
    </row>
    <row r="89" spans="1:8" ht="21.75" x14ac:dyDescent="0.2">
      <c r="A89" t="s">
        <v>619</v>
      </c>
      <c r="B89" s="31" t="str">
        <f t="shared" si="2"/>
        <v>(VOL-REM-MULTIMIC)</v>
      </c>
      <c r="C89" t="s">
        <v>526</v>
      </c>
      <c r="D89" t="s">
        <v>527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606</v>
      </c>
    </row>
    <row r="90" spans="1:8" ht="21.75" x14ac:dyDescent="0.2">
      <c r="A90" t="s">
        <v>620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606</v>
      </c>
    </row>
    <row r="91" spans="1:8" ht="21.75" x14ac:dyDescent="0.2">
      <c r="A91" t="s">
        <v>621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606</v>
      </c>
    </row>
    <row r="92" spans="1:8" ht="21.75" x14ac:dyDescent="0.2">
      <c r="A92" t="s">
        <v>622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2025-07-08T19:57:15Z</dcterms:modified>
  <cp:category/>
  <cp:contentStatus/>
</cp:coreProperties>
</file>