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01" documentId="8_{964C585B-190F-46EC-9553-F8D486DF59FA}" xr6:coauthVersionLast="47" xr6:coauthVersionMax="47" xr10:uidLastSave="{EE896DB0-7B7A-4D32-81C4-42DB83675271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0" i="6" l="1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5" i="2" l="1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<sst xmlns="http://schemas.openxmlformats.org/spreadsheetml/2006/main" count="2688" uniqueCount="618">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</sst>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2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18" fillId="0" borderId="0" xfId="0" applyFont="1" applyAlignment="1">
      <alignment vertical="center"/>
    </xf>
    <xf numFmtId="0" fontId="18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43" fontId="2" fillId="0" borderId="0" xfId="1" applyFont="1" applyAlignment="1">
      <alignment horizontal="left"/>
    </xf>
    <xf numFmtId="43" fontId="2" fillId="0" borderId="0" xfId="1" applyFont="1" applyProtection="1"/>
    <xf numFmtId="43" fontId="2" fillId="0" borderId="0" xfId="1" applyFont="1" applyAlignment="1">
      <alignment horizontal="right"/>
    </xf>
    <xf numFmtId="43" fontId="2" fillId="0" borderId="0" xfId="0" applyNumberFormat="1" applyFont="1"/>
    <xf numFmtId="0" fontId="2" fillId="0" borderId="0" xfId="0" applyFont="1" applyAlignment="1">
      <alignment horizontal="left"/>
    </xf>
    <xf numFmtId="43" fontId="17" fillId="0" borderId="0" xfId="1" applyFont="1" applyProtection="1"/>
    <xf numFmtId="0" fontId="18" fillId="0" borderId="0" xfId="0" applyFont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43" fontId="2" fillId="0" borderId="7" xfId="1" applyFont="1" applyBorder="1" applyAlignment="1">
      <alignment horizontal="left"/>
    </xf>
    <xf numFmtId="43" fontId="2" fillId="0" borderId="7" xfId="1" applyFont="1" applyBorder="1" applyProtection="1"/>
    <xf numFmtId="0" fontId="17" fillId="0" borderId="8" xfId="0" applyFont="1" applyBorder="1" applyAlignment="1">
      <alignment horizontal="right"/>
    </xf>
    <xf numFmtId="43" fontId="2" fillId="0" borderId="9" xfId="1" applyFont="1" applyBorder="1" applyAlignment="1">
      <alignment horizontal="left"/>
    </xf>
    <xf numFmtId="43" fontId="2" fillId="0" borderId="7" xfId="1" applyFont="1" applyBorder="1" applyAlignment="1">
      <alignment horizontal="right"/>
    </xf>
    <xf numFmtId="43" fontId="2" fillId="0" borderId="7" xfId="0" applyNumberFormat="1" applyFont="1" applyBorder="1"/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43" fontId="2" fillId="0" borderId="0" xfId="1" applyFont="1" applyAlignment="1"/>
    <xf numFmtId="43" fontId="17" fillId="0" borderId="0" xfId="0" applyNumberFormat="1" applyFont="1"/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43" fontId="13" fillId="0" borderId="0" xfId="1" applyFont="1" applyFill="1" applyBorder="1" applyAlignment="1">
      <alignment horizontal="center"/>
    </xf>
    <xf numFmtId="0" fontId="17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14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D19" sqref="D19"/>
    </sheetView>
  </sheetViews>
  <sheetFormatPr defaultColWidth="9.140625" defaultRowHeight="12.75" x14ac:dyDescent="0.2"/>
  <cols>
    <col min="1" max="1" width="36.140625" style="65" customWidth="1"/>
    <col min="2" max="2" width="16.5703125" style="65" customWidth="1"/>
    <col min="3" max="3" width="22" style="65" customWidth="1"/>
    <col min="4" max="5" width="19.28515625" style="65" customWidth="1"/>
    <col min="6" max="6" width="38.28515625" style="65" bestFit="1" customWidth="1"/>
    <col min="7" max="7" width="18.140625" style="65" customWidth="1"/>
    <col min="8" max="16384" width="9.140625" style="65"/>
  </cols>
  <sheetData>
    <row r="2" spans="1:8" ht="13.5" thickBot="1" x14ac:dyDescent="0.25"/>
    <row r="3" spans="1:8" ht="13.5" thickBot="1" x14ac:dyDescent="0.25">
      <c r="A3" s="64" t="s">
        <v>587</v>
      </c>
      <c r="B3" s="99" t="s">
        <v>415</v>
      </c>
      <c r="C3" s="100"/>
    </row>
    <row r="4" spans="1:8" ht="13.5" thickBot="1" x14ac:dyDescent="0.25">
      <c r="A4" s="64"/>
    </row>
    <row r="5" spans="1:8" ht="13.5" thickBot="1" x14ac:dyDescent="0.25">
      <c r="A5" s="64" t="s">
        <v>0</v>
      </c>
      <c r="B5" s="99">
        <v>2</v>
      </c>
      <c r="C5" s="100"/>
    </row>
    <row r="6" spans="1:8" ht="13.5" thickBot="1" x14ac:dyDescent="0.25">
      <c r="A6" s="64"/>
      <c r="G6" s="66"/>
      <c r="H6" s="67"/>
    </row>
    <row r="7" spans="1:8" ht="13.5" thickBot="1" x14ac:dyDescent="0.25">
      <c r="A7" s="64" t="s">
        <v>61</v>
      </c>
      <c r="B7" s="99" t="s">
        <v>50</v>
      </c>
      <c r="C7" s="100"/>
    </row>
    <row r="8" spans="1:8" x14ac:dyDescent="0.2">
      <c r="A8" s="64"/>
    </row>
    <row r="10" spans="1:8" x14ac:dyDescent="0.2">
      <c r="A10" s="69" t="s">
        <v>2</v>
      </c>
      <c r="B10" s="68"/>
      <c r="C10" s="68"/>
      <c r="D10" s="68"/>
      <c r="E10" s="68"/>
      <c r="F10" s="68"/>
      <c r="G10" s="69"/>
    </row>
    <row r="11" spans="1:8" ht="13.5" thickBot="1" x14ac:dyDescent="0.25">
      <c r="A11" s="68"/>
      <c r="B11" s="68"/>
      <c r="C11" s="68"/>
      <c r="D11" s="68"/>
      <c r="E11" s="68"/>
      <c r="F11" s="68"/>
      <c r="G11" s="69"/>
    </row>
    <row r="12" spans="1:8" x14ac:dyDescent="0.2">
      <c r="A12" s="82" t="s">
        <v>594</v>
      </c>
      <c r="B12" s="83" t="s">
        <v>595</v>
      </c>
      <c r="C12" s="82" t="s">
        <v>596</v>
      </c>
      <c r="D12" s="83" t="s">
        <v>595</v>
      </c>
      <c r="F12" s="70"/>
    </row>
    <row r="13" spans="1:8" ht="18" customHeight="1" x14ac:dyDescent="0.2">
      <c r="A13" s="84" t="s">
        <v>412</v>
      </c>
      <c r="B13" s="85" cm="1">
        <f t="array" ref="B13">IF($B$3="","",_xlfn.XLOOKUP($B$3&amp;$B$7,haList!A:A&amp;haList!I:I,haList!D:D))</f>
        <v>4679</v>
      </c>
      <c r="C13" s="84" t="s">
        <v>412</v>
      </c>
      <c r="D13" s="89" cm="1">
        <f t="array" ref="D13">IF($B$5=1,"",_xlfn.XLOOKUP($B$3&amp;$B$7,haList!A:A&amp;haList!I:I,haList!D:D))</f>
        <v>4679</v>
      </c>
      <c r="F13" s="73"/>
    </row>
    <row r="14" spans="1:8" ht="18" customHeight="1" x14ac:dyDescent="0.2">
      <c r="A14" s="84" t="s">
        <v>538</v>
      </c>
      <c r="B14" s="86" cm="1">
        <f t="array" ref="B14">_xlfn.XLOOKUP($B$3,haList!$A:$A,-haList!$F:$F)</f>
        <v>-479</v>
      </c>
      <c r="C14" s="84" t="s">
        <v>538</v>
      </c>
      <c r="D14" s="86" cm="1">
        <f t="array" ref="D14">IF(B5=1,"",_xlfn.XLOOKUP($B$3,haList!$A:$A,-haList!$F:$F))</f>
        <v>-479</v>
      </c>
      <c r="E14" s="73"/>
      <c r="F14" s="73"/>
    </row>
    <row r="15" spans="1:8" ht="18" customHeight="1" x14ac:dyDescent="0.2">
      <c r="A15" s="84" t="s">
        <v>588</v>
      </c>
      <c r="B15" s="85">
        <f>B13+B14</f>
        <v>4200</v>
      </c>
      <c r="C15" s="84" t="s">
        <v>588</v>
      </c>
      <c r="D15" s="90">
        <f>IF(B5=1,"",D13+D14)</f>
        <v>4200</v>
      </c>
      <c r="E15" s="73"/>
      <c r="F15" s="73"/>
    </row>
    <row r="16" spans="1:8" ht="18" customHeight="1" x14ac:dyDescent="0.2">
      <c r="A16" s="84" t="s">
        <v>589</v>
      </c>
      <c r="B16" s="85" cm="1">
        <f t="array" ref="B16">_xlfn.XLOOKUP($B$3&amp;$B$7,haList!$A:$A&amp;haList!$I:$I,-haList!$J:$J)</f>
        <v>-1480</v>
      </c>
      <c r="C16" s="84" t="s">
        <v>589</v>
      </c>
      <c r="D16" s="85" cm="1">
        <f t="array" ref="D16">IF(B5=1,"",_xlfn.XLOOKUP($B$3&amp;$B$7,haList!$A:$A&amp;haList!$I:$I,-haList!$J:$J))</f>
        <v>-1480</v>
      </c>
      <c r="E16" s="73"/>
      <c r="F16" s="73"/>
    </row>
    <row r="17" spans="1:9" ht="18" customHeight="1" x14ac:dyDescent="0.2">
      <c r="A17" s="84" t="s">
        <v>590</v>
      </c>
      <c r="B17" s="85">
        <f>B15+B16</f>
        <v>2720</v>
      </c>
      <c r="C17" s="84" t="s">
        <v>590</v>
      </c>
      <c r="D17" s="90">
        <f>IF(B5=1,"",D15+D16)</f>
        <v>2720</v>
      </c>
      <c r="E17" s="73"/>
      <c r="F17" s="73"/>
    </row>
    <row r="18" spans="1:9" ht="18" customHeight="1" x14ac:dyDescent="0.2">
      <c r="A18" s="84" t="s">
        <v>591</v>
      </c>
      <c r="B18" s="85" cm="1">
        <f t="array" ref="B18">IF($B$7="Open House Special",_xlfn.XLOOKUP($B$3&amp;"Marketing Offer",haList!$A:$A&amp;haList!$M:$M,-haList!$N:$N),0)</f>
        <v>0</v>
      </c>
      <c r="C18" s="84" t="s">
        <v>591</v>
      </c>
      <c r="D18" s="85" cm="1">
        <f t="array" ref="D18">IF(B5=1,"",IF($B$7="Open House Special",_xlfn.XLOOKUP($B$3&amp;"Marketing Offer",haList!$A:$A&amp;haList!$M:$M,-haList!$N:$N),0))</f>
        <v>0</v>
      </c>
      <c r="E18" s="73"/>
      <c r="F18" s="73"/>
    </row>
    <row r="19" spans="1:9" ht="18" customHeight="1" thickBot="1" x14ac:dyDescent="0.25">
      <c r="A19" s="87" t="s">
        <v>592</v>
      </c>
      <c r="B19" s="88">
        <f>B17+B18</f>
        <v>2720</v>
      </c>
      <c r="C19" s="87" t="s">
        <v>592</v>
      </c>
      <c r="D19" s="91">
        <f>IF(B5=1,"",D17+D18)</f>
        <v>2720</v>
      </c>
      <c r="E19" s="73"/>
      <c r="F19" s="73"/>
    </row>
    <row r="20" spans="1:9" ht="18" customHeight="1" x14ac:dyDescent="0.2">
      <c r="D20" s="72"/>
      <c r="E20" s="73"/>
      <c r="F20" s="73"/>
    </row>
    <row r="21" spans="1:9" ht="18" customHeight="1" x14ac:dyDescent="0.2">
      <c r="D21" s="72"/>
      <c r="E21" s="73"/>
      <c r="F21" s="73"/>
    </row>
    <row r="22" spans="1:9" ht="18" customHeight="1" x14ac:dyDescent="0.2">
      <c r="B22" s="64" t="s">
        <v>593</v>
      </c>
      <c r="C22" s="75">
        <f>B19</f>
        <v>2720</v>
      </c>
      <c r="D22" s="72"/>
      <c r="E22" s="73"/>
      <c r="F22" s="73"/>
    </row>
    <row r="23" spans="1:9" ht="18" customHeight="1" x14ac:dyDescent="0.2">
      <c r="B23" s="64" t="str">
        <f>IF($B$5=1,"",B22)</f>
        <v>Hearing Aid 1</v>
      </c>
      <c r="C23" s="93">
        <f>IF(B5=2,D19,0)</f>
        <v>2720</v>
      </c>
      <c r="D23" s="72"/>
      <c r="E23" s="73"/>
      <c r="F23" s="73"/>
    </row>
    <row r="24" spans="1:9" ht="18" customHeight="1" x14ac:dyDescent="0.2">
      <c r="B24" s="64" t="str" cm="1">
        <f t="array" ref="B24">IF($B$3="","",_xlfn.XLOOKUP($B$3&amp;$B$7,haList!$A:$A&amp;haList!$I:$I,haList!$R:$R))</f>
        <v>Standard Charger</v>
      </c>
      <c r="C24" s="73" cm="1">
        <f t="array" ref="C24">IF($B$24="","",_xlfn.XLOOKUP($B$3&amp;$B$7,haList!$A:$A&amp;haList!$I:$I,haList!$S:$S))</f>
        <v>250</v>
      </c>
      <c r="E24" s="73"/>
      <c r="F24" s="73"/>
      <c r="I24" s="75"/>
    </row>
    <row r="25" spans="1:9" ht="18" customHeight="1" x14ac:dyDescent="0.2">
      <c r="B25" s="64" t="str" cm="1">
        <f t="array" ref="B25">IF($B$3="","",_xlfn.XLOOKUP($B$3&amp;$B$7,haList!$A:$A&amp;haList!$I:$I,haList!$T:$T))</f>
        <v>SureFit3 or M@RIE Receiver</v>
      </c>
      <c r="C25" s="73" cm="1">
        <f t="array" ref="C25">IF($B$24="","",_xlfn.XLOOKUP($B$3&amp;$B$7,haList!$A:$A&amp;haList!$I:$I,haList!$U:$U))</f>
        <v>0</v>
      </c>
      <c r="D25" s="76"/>
      <c r="F25" s="73"/>
      <c r="I25" s="75"/>
    </row>
    <row r="26" spans="1:9" ht="18" customHeight="1" x14ac:dyDescent="0.2">
      <c r="B26" s="64" t="str">
        <f>IF($B$5=1,"",B25)</f>
        <v>SureFit3 or M@RIE Receiver</v>
      </c>
      <c r="C26" s="73">
        <f>IF(B5=2,C25,0)</f>
        <v>0</v>
      </c>
      <c r="D26" s="76"/>
      <c r="F26" s="73"/>
    </row>
    <row r="27" spans="1:9" ht="18" customHeight="1" x14ac:dyDescent="0.2">
      <c r="B27" s="64" t="s">
        <v>4</v>
      </c>
      <c r="C27" s="75">
        <f>C22+C23+C24+C25+C26</f>
        <v>5690</v>
      </c>
      <c r="D27" s="64"/>
      <c r="E27" s="64"/>
      <c r="F27" s="73"/>
    </row>
    <row r="28" spans="1:9" ht="18" customHeight="1" x14ac:dyDescent="0.2">
      <c r="B28" s="64" t="str" cm="1">
        <f t="array" ref="B28">IF($B$3="","",IF(_xlfn.XLOOKUP($B$3&amp;$B$7,haList!$A:$A&amp;haList!$I:$I,haList!$Q:$Q)=1,"PA Fitting Fee","(do not charge a PA Fitting Fee)"))</f>
        <v>PA Fitting Fee</v>
      </c>
      <c r="C28" s="74" cm="1">
        <f t="array" ref="C28">IF($B$3="","",IF(_xlfn.XLOOKUP($B$3&amp;$B$7,haList!$A:$A&amp;haList!$I:$I,haList!$Q:$Q)=1,300,""))</f>
        <v>300</v>
      </c>
      <c r="D28" s="64"/>
      <c r="E28" s="64"/>
      <c r="G28" s="65" t="str">
        <f>IF(B7="Anthem BCBS","&lt;---Needs to be on a separate invoice.  Private Pay only!","")</f>
        <v/>
      </c>
    </row>
    <row r="29" spans="1:9" ht="18" customHeight="1" x14ac:dyDescent="0.2">
      <c r="B29" s="71" t="s">
        <v>5</v>
      </c>
      <c r="C29" s="94">
        <f>C27+C28</f>
        <v>5990</v>
      </c>
      <c r="D29" s="71"/>
      <c r="E29" s="71"/>
      <c r="F29" s="77"/>
      <c r="H29" s="73"/>
    </row>
    <row r="30" spans="1:9" ht="18" customHeight="1" x14ac:dyDescent="0.2">
      <c r="A30" s="98"/>
      <c r="B30" s="98"/>
      <c r="C30" s="98"/>
      <c r="D30" s="71"/>
      <c r="E30" s="71"/>
      <c r="F30" s="77"/>
    </row>
    <row r="31" spans="1:9" ht="18" customHeight="1" x14ac:dyDescent="0.2"/>
    <row r="32" spans="1:9" ht="18" customHeight="1" thickBot="1" x14ac:dyDescent="0.25">
      <c r="A32" s="67"/>
      <c r="B32" s="78" t="s">
        <v>6</v>
      </c>
    </row>
    <row r="33" spans="1:6" ht="18" customHeight="1" thickBot="1" x14ac:dyDescent="0.25">
      <c r="A33" s="79"/>
      <c r="B33" s="80" t="s">
        <v>65</v>
      </c>
      <c r="C33" s="73">
        <f>C29</f>
        <v>5990</v>
      </c>
    </row>
    <row r="34" spans="1:6" ht="18" customHeight="1" thickBot="1" x14ac:dyDescent="0.25">
      <c r="A34" s="71"/>
      <c r="B34" s="6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73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990</v>
      </c>
      <c r="D34" s="73"/>
      <c r="F34" s="73"/>
    </row>
    <row r="35" spans="1:6" ht="18" customHeight="1" thickBot="1" x14ac:dyDescent="0.25">
      <c r="A35" s="64"/>
      <c r="B35" s="6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81">
        <f>C33-C34</f>
        <v>5000</v>
      </c>
    </row>
    <row r="36" spans="1:6" ht="18" customHeight="1" x14ac:dyDescent="0.2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C94" activePane="bottomRight" state="frozen"/>
      <selection pane="topRight" activeCell="B1" sqref="B1"/>
      <selection pane="bottomLeft" activeCell="A2" sqref="A2"/>
      <selection pane="bottomRight" activeCell="N121" activeCellId="2" sqref="F121 J121 N121"/>
    </sheetView>
  </sheetViews>
  <sheetFormatPr defaultColWidth="9.140625" defaultRowHeight="12" x14ac:dyDescent="0.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 x14ac:dyDescent="0.2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x14ac:dyDescent="0.2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95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x14ac:dyDescent="0.2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95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x14ac:dyDescent="0.2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95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x14ac:dyDescent="0.2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95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x14ac:dyDescent="0.2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95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x14ac:dyDescent="0.2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95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x14ac:dyDescent="0.2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95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x14ac:dyDescent="0.2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95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x14ac:dyDescent="0.2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95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x14ac:dyDescent="0.2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95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x14ac:dyDescent="0.2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95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x14ac:dyDescent="0.2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95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x14ac:dyDescent="0.2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95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x14ac:dyDescent="0.2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95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x14ac:dyDescent="0.2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95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x14ac:dyDescent="0.2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95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x14ac:dyDescent="0.2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95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x14ac:dyDescent="0.2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95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x14ac:dyDescent="0.2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95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x14ac:dyDescent="0.2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95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x14ac:dyDescent="0.2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95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x14ac:dyDescent="0.2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95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x14ac:dyDescent="0.2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95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x14ac:dyDescent="0.2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95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x14ac:dyDescent="0.2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95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x14ac:dyDescent="0.2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95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x14ac:dyDescent="0.2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95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x14ac:dyDescent="0.2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95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x14ac:dyDescent="0.2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95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x14ac:dyDescent="0.2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95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x14ac:dyDescent="0.2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x14ac:dyDescent="0.2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x14ac:dyDescent="0.2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x14ac:dyDescent="0.2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x14ac:dyDescent="0.2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x14ac:dyDescent="0.2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x14ac:dyDescent="0.2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x14ac:dyDescent="0.2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97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x14ac:dyDescent="0.2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97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x14ac:dyDescent="0.2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x14ac:dyDescent="0.2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x14ac:dyDescent="0.2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x14ac:dyDescent="0.2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x14ac:dyDescent="0.2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x14ac:dyDescent="0.2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x14ac:dyDescent="0.2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x14ac:dyDescent="0.2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x14ac:dyDescent="0.2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x14ac:dyDescent="0.2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40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x14ac:dyDescent="0.2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x14ac:dyDescent="0.2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x14ac:dyDescent="0.2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x14ac:dyDescent="0.2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x14ac:dyDescent="0.2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x14ac:dyDescent="0.2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x14ac:dyDescent="0.2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x14ac:dyDescent="0.2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x14ac:dyDescent="0.2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x14ac:dyDescent="0.2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x14ac:dyDescent="0.2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x14ac:dyDescent="0.2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x14ac:dyDescent="0.2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x14ac:dyDescent="0.2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x14ac:dyDescent="0.2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x14ac:dyDescent="0.2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x14ac:dyDescent="0.2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x14ac:dyDescent="0.2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x14ac:dyDescent="0.2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x14ac:dyDescent="0.2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x14ac:dyDescent="0.2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x14ac:dyDescent="0.2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x14ac:dyDescent="0.2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x14ac:dyDescent="0.2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x14ac:dyDescent="0.2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x14ac:dyDescent="0.2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x14ac:dyDescent="0.2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x14ac:dyDescent="0.2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x14ac:dyDescent="0.2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x14ac:dyDescent="0.2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x14ac:dyDescent="0.2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x14ac:dyDescent="0.2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x14ac:dyDescent="0.2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x14ac:dyDescent="0.2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x14ac:dyDescent="0.2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x14ac:dyDescent="0.2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x14ac:dyDescent="0.2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x14ac:dyDescent="0.2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x14ac:dyDescent="0.2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x14ac:dyDescent="0.2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x14ac:dyDescent="0.2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x14ac:dyDescent="0.2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x14ac:dyDescent="0.2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x14ac:dyDescent="0.2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x14ac:dyDescent="0.2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x14ac:dyDescent="0.2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x14ac:dyDescent="0.2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x14ac:dyDescent="0.2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x14ac:dyDescent="0.2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x14ac:dyDescent="0.2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x14ac:dyDescent="0.2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x14ac:dyDescent="0.2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x14ac:dyDescent="0.2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x14ac:dyDescent="0.2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x14ac:dyDescent="0.2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x14ac:dyDescent="0.2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x14ac:dyDescent="0.2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92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x14ac:dyDescent="0.2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x14ac:dyDescent="0.2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x14ac:dyDescent="0.2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x14ac:dyDescent="0.2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x14ac:dyDescent="0.2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x14ac:dyDescent="0.2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x14ac:dyDescent="0.2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x14ac:dyDescent="0.2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x14ac:dyDescent="0.2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x14ac:dyDescent="0.2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x14ac:dyDescent="0.2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 x14ac:dyDescent="0.2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 x14ac:dyDescent="0.2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 x14ac:dyDescent="0.2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x14ac:dyDescent="0.2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x14ac:dyDescent="0.2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x14ac:dyDescent="0.2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x14ac:dyDescent="0.2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x14ac:dyDescent="0.2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x14ac:dyDescent="0.2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x14ac:dyDescent="0.2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x14ac:dyDescent="0.2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x14ac:dyDescent="0.2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x14ac:dyDescent="0.2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x14ac:dyDescent="0.2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x14ac:dyDescent="0.2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x14ac:dyDescent="0.2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x14ac:dyDescent="0.2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x14ac:dyDescent="0.2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96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x14ac:dyDescent="0.2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96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x14ac:dyDescent="0.2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 x14ac:dyDescent="0.2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 x14ac:dyDescent="0.2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 x14ac:dyDescent="0.2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 x14ac:dyDescent="0.2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 x14ac:dyDescent="0.2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 x14ac:dyDescent="0.2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 x14ac:dyDescent="0.2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 x14ac:dyDescent="0.2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 x14ac:dyDescent="0.2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 x14ac:dyDescent="0.2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 x14ac:dyDescent="0.2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 x14ac:dyDescent="0.2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 x14ac:dyDescent="0.2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 x14ac:dyDescent="0.2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 x14ac:dyDescent="0.2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 x14ac:dyDescent="0.2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 x14ac:dyDescent="0.2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 x14ac:dyDescent="0.2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 x14ac:dyDescent="0.2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 x14ac:dyDescent="0.2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 x14ac:dyDescent="0.2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 x14ac:dyDescent="0.2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 x14ac:dyDescent="0.2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 x14ac:dyDescent="0.2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 x14ac:dyDescent="0.2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 x14ac:dyDescent="0.2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 x14ac:dyDescent="0.2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 x14ac:dyDescent="0.2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 x14ac:dyDescent="0.2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 x14ac:dyDescent="0.2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 x14ac:dyDescent="0.2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 x14ac:dyDescent="0.2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 x14ac:dyDescent="0.2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 x14ac:dyDescent="0.2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 x14ac:dyDescent="0.2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 x14ac:dyDescent="0.2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 x14ac:dyDescent="0.2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 x14ac:dyDescent="0.2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 x14ac:dyDescent="0.2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 x14ac:dyDescent="0.2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 x14ac:dyDescent="0.2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 x14ac:dyDescent="0.2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 x14ac:dyDescent="0.2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 x14ac:dyDescent="0.2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 x14ac:dyDescent="0.2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 x14ac:dyDescent="0.2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 x14ac:dyDescent="0.2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 x14ac:dyDescent="0.2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 x14ac:dyDescent="0.2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 x14ac:dyDescent="0.2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 x14ac:dyDescent="0.2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 x14ac:dyDescent="0.2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 x14ac:dyDescent="0.2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 x14ac:dyDescent="0.2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 x14ac:dyDescent="0.2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 x14ac:dyDescent="0.2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 x14ac:dyDescent="0.2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 x14ac:dyDescent="0.2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 x14ac:dyDescent="0.2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 x14ac:dyDescent="0.2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 x14ac:dyDescent="0.2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 x14ac:dyDescent="0.2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 x14ac:dyDescent="0.2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 x14ac:dyDescent="0.2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 x14ac:dyDescent="0.2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 x14ac:dyDescent="0.2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 x14ac:dyDescent="0.2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 x14ac:dyDescent="0.2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 x14ac:dyDescent="0.2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 x14ac:dyDescent="0.2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 x14ac:dyDescent="0.2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 x14ac:dyDescent="0.2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 x14ac:dyDescent="0.2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 x14ac:dyDescent="0.2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 x14ac:dyDescent="0.2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 x14ac:dyDescent="0.2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 x14ac:dyDescent="0.2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 x14ac:dyDescent="0.2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 x14ac:dyDescent="0.2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 x14ac:dyDescent="0.2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 x14ac:dyDescent="0.2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 x14ac:dyDescent="0.2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 x14ac:dyDescent="0.2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 x14ac:dyDescent="0.2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 x14ac:dyDescent="0.2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 x14ac:dyDescent="0.2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 x14ac:dyDescent="0.2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 x14ac:dyDescent="0.2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 x14ac:dyDescent="0.2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 x14ac:dyDescent="0.2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 x14ac:dyDescent="0.2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 x14ac:dyDescent="0.2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 x14ac:dyDescent="0.2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 x14ac:dyDescent="0.2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 x14ac:dyDescent="0.2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 x14ac:dyDescent="0.2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 x14ac:dyDescent="0.2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21.75" x14ac:dyDescent="0.7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 x14ac:dyDescent="0.7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 x14ac:dyDescent="0.7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 x14ac:dyDescent="0.7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 x14ac:dyDescent="0.7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 x14ac:dyDescent="0.7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 x14ac:dyDescent="0.7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 x14ac:dyDescent="0.7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 x14ac:dyDescent="0.7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 x14ac:dyDescent="0.7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 x14ac:dyDescent="0.7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 x14ac:dyDescent="0.7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 x14ac:dyDescent="0.7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 x14ac:dyDescent="0.7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 x14ac:dyDescent="0.7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 x14ac:dyDescent="0.7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 x14ac:dyDescent="0.7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 x14ac:dyDescent="0.7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 x14ac:dyDescent="0.7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 x14ac:dyDescent="0.7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 x14ac:dyDescent="0.7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 x14ac:dyDescent="0.7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 x14ac:dyDescent="0.7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 x14ac:dyDescent="0.7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 x14ac:dyDescent="0.7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 x14ac:dyDescent="0.7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 x14ac:dyDescent="0.7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 x14ac:dyDescent="0.7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 x14ac:dyDescent="0.7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 x14ac:dyDescent="0.7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 x14ac:dyDescent="0.7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 x14ac:dyDescent="0.7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 x14ac:dyDescent="0.7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 x14ac:dyDescent="0.7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 x14ac:dyDescent="0.7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 x14ac:dyDescent="0.7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 x14ac:dyDescent="0.7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 x14ac:dyDescent="0.7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 x14ac:dyDescent="0.7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 x14ac:dyDescent="0.7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 x14ac:dyDescent="0.7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 x14ac:dyDescent="0.7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 x14ac:dyDescent="0.7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 x14ac:dyDescent="0.7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 x14ac:dyDescent="0.7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 x14ac:dyDescent="0.7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 x14ac:dyDescent="0.7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 x14ac:dyDescent="0.7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 x14ac:dyDescent="0.7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 x14ac:dyDescent="0.7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 x14ac:dyDescent="0.7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 x14ac:dyDescent="0.7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 x14ac:dyDescent="0.7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 x14ac:dyDescent="0.7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 x14ac:dyDescent="0.7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 x14ac:dyDescent="0.7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 x14ac:dyDescent="0.7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 x14ac:dyDescent="0.7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 x14ac:dyDescent="0.7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 x14ac:dyDescent="0.7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 x14ac:dyDescent="0.7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 x14ac:dyDescent="0.7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 x14ac:dyDescent="0.7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 x14ac:dyDescent="0.7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 x14ac:dyDescent="0.7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 x14ac:dyDescent="0.7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 x14ac:dyDescent="0.7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 x14ac:dyDescent="0.7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 x14ac:dyDescent="0.7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 x14ac:dyDescent="0.7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 x14ac:dyDescent="0.7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 x14ac:dyDescent="0.7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 x14ac:dyDescent="0.7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 x14ac:dyDescent="0.7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 x14ac:dyDescent="0.7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 x14ac:dyDescent="0.7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 x14ac:dyDescent="0.7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 x14ac:dyDescent="0.7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 x14ac:dyDescent="0.7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 x14ac:dyDescent="0.7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 x14ac:dyDescent="0.7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 x14ac:dyDescent="0.7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 x14ac:dyDescent="0.7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 x14ac:dyDescent="0.7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 x14ac:dyDescent="0.7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 x14ac:dyDescent="0.7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 x14ac:dyDescent="0.7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 x14ac:dyDescent="0.7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 x14ac:dyDescent="0.7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 x14ac:dyDescent="0.7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 x14ac:dyDescent="0.7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 x14ac:dyDescent="0.7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 x14ac:dyDescent="0.7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 x14ac:dyDescent="0.7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 x14ac:dyDescent="0.7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 x14ac:dyDescent="0.7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 x14ac:dyDescent="0.7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 x14ac:dyDescent="0.7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 x14ac:dyDescent="0.7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 x14ac:dyDescent="0.7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 x14ac:dyDescent="0.7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 x14ac:dyDescent="0.7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 x14ac:dyDescent="0.7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 x14ac:dyDescent="0.7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 x14ac:dyDescent="0.7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 x14ac:dyDescent="0.7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 x14ac:dyDescent="0.7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 x14ac:dyDescent="0.7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 x14ac:dyDescent="0.7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 x14ac:dyDescent="0.7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 x14ac:dyDescent="0.7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 x14ac:dyDescent="0.7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 x14ac:dyDescent="0.7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 x14ac:dyDescent="0.7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 x14ac:dyDescent="0.7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 x14ac:dyDescent="0.7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 x14ac:dyDescent="0.7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 x14ac:dyDescent="0.7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 x14ac:dyDescent="0.7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 x14ac:dyDescent="0.7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 x14ac:dyDescent="0.7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 x14ac:dyDescent="0.7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 x14ac:dyDescent="0.7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 x14ac:dyDescent="0.7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 x14ac:dyDescent="0.7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 x14ac:dyDescent="0.7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 x14ac:dyDescent="0.7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 x14ac:dyDescent="0.7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 x14ac:dyDescent="0.7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 x14ac:dyDescent="0.7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 x14ac:dyDescent="0.7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 x14ac:dyDescent="0.7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 x14ac:dyDescent="0.7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 x14ac:dyDescent="0.7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 x14ac:dyDescent="0.7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 x14ac:dyDescent="0.7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 x14ac:dyDescent="0.7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 x14ac:dyDescent="0.7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 x14ac:dyDescent="0.7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 x14ac:dyDescent="0.7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 x14ac:dyDescent="0.7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 x14ac:dyDescent="0.7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 x14ac:dyDescent="0.7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 x14ac:dyDescent="0.7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 x14ac:dyDescent="0.7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 x14ac:dyDescent="0.7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 x14ac:dyDescent="0.7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 x14ac:dyDescent="0.7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 x14ac:dyDescent="0.7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 x14ac:dyDescent="0.7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 x14ac:dyDescent="0.7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 x14ac:dyDescent="0.7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 x14ac:dyDescent="0.7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 x14ac:dyDescent="0.7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 x14ac:dyDescent="0.7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 x14ac:dyDescent="0.7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 x14ac:dyDescent="0.7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 x14ac:dyDescent="0.7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 x14ac:dyDescent="0.7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 x14ac:dyDescent="0.7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 x14ac:dyDescent="0.7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 x14ac:dyDescent="0.7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 x14ac:dyDescent="0.7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 x14ac:dyDescent="0.7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 x14ac:dyDescent="0.7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 x14ac:dyDescent="0.7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 x14ac:dyDescent="0.7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 x14ac:dyDescent="0.7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 x14ac:dyDescent="0.7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 x14ac:dyDescent="0.7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 x14ac:dyDescent="0.7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 x14ac:dyDescent="0.7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 x14ac:dyDescent="0.7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 x14ac:dyDescent="0.7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 x14ac:dyDescent="0.7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 x14ac:dyDescent="0.7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 x14ac:dyDescent="0.7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 x14ac:dyDescent="0.7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 x14ac:dyDescent="0.7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 x14ac:dyDescent="0.7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 x14ac:dyDescent="0.7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 x14ac:dyDescent="0.7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 x14ac:dyDescent="0.7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 x14ac:dyDescent="0.7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 x14ac:dyDescent="0.7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 x14ac:dyDescent="0.7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 x14ac:dyDescent="0.7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 x14ac:dyDescent="0.7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 x14ac:dyDescent="0.7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 x14ac:dyDescent="0.7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 x14ac:dyDescent="0.7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 x14ac:dyDescent="0.7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 x14ac:dyDescent="0.7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 x14ac:dyDescent="0.7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 x14ac:dyDescent="0.7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 x14ac:dyDescent="0.7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 x14ac:dyDescent="0.7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 x14ac:dyDescent="0.7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 x14ac:dyDescent="0.7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 x14ac:dyDescent="0.7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 x14ac:dyDescent="0.7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 x14ac:dyDescent="0.7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 x14ac:dyDescent="0.7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 x14ac:dyDescent="0.7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 x14ac:dyDescent="0.7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 x14ac:dyDescent="0.7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 x14ac:dyDescent="0.7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 x14ac:dyDescent="0.7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 x14ac:dyDescent="0.7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 x14ac:dyDescent="0.7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 x14ac:dyDescent="0.7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 x14ac:dyDescent="0.7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 x14ac:dyDescent="0.7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 x14ac:dyDescent="0.7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 x14ac:dyDescent="0.7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 x14ac:dyDescent="0.7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 x14ac:dyDescent="0.7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 x14ac:dyDescent="0.7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 x14ac:dyDescent="0.7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 x14ac:dyDescent="0.7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 x14ac:dyDescent="0.7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 x14ac:dyDescent="0.7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 x14ac:dyDescent="0.7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 x14ac:dyDescent="0.7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 x14ac:dyDescent="0.7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 x14ac:dyDescent="0.7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 x14ac:dyDescent="0.7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 x14ac:dyDescent="0.7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 x14ac:dyDescent="0.7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 x14ac:dyDescent="0.7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 x14ac:dyDescent="0.7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 x14ac:dyDescent="0.7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 x14ac:dyDescent="0.7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 x14ac:dyDescent="0.7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 x14ac:dyDescent="0.7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 x14ac:dyDescent="0.7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 x14ac:dyDescent="0.7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 x14ac:dyDescent="0.7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 x14ac:dyDescent="0.7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 x14ac:dyDescent="0.7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 x14ac:dyDescent="0.7">
      <c r="A242" s="17" t="s">
        <v>599</v>
      </c>
      <c r="B242" s="101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 x14ac:dyDescent="0.7">
      <c r="A243" s="17" t="s">
        <v>600</v>
      </c>
      <c r="B243" s="101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 x14ac:dyDescent="0.7">
      <c r="A244" s="17" t="s">
        <v>601</v>
      </c>
      <c r="B244" s="101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 x14ac:dyDescent="0.7">
      <c r="A245" s="17" t="s">
        <v>602</v>
      </c>
      <c r="B245" s="101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 x14ac:dyDescent="0.7">
      <c r="A246" s="17" t="s">
        <v>603</v>
      </c>
      <c r="B246" s="101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 x14ac:dyDescent="0.7">
      <c r="A247" s="17" t="s">
        <v>604</v>
      </c>
      <c r="B247" s="101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 x14ac:dyDescent="0.7">
      <c r="A248" s="17" t="s">
        <v>605</v>
      </c>
      <c r="B248" s="101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 x14ac:dyDescent="0.7">
      <c r="A249" s="17" t="s">
        <v>606</v>
      </c>
      <c r="B249" s="101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 x14ac:dyDescent="0.7">
      <c r="A250" s="17" t="s">
        <v>607</v>
      </c>
      <c r="B250" s="101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 x14ac:dyDescent="0.7">
      <c r="A251" s="17" t="s">
        <v>608</v>
      </c>
      <c r="B251" s="101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 x14ac:dyDescent="0.7">
      <c r="A252" s="17" t="s">
        <v>609</v>
      </c>
      <c r="B252" s="101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 x14ac:dyDescent="0.7">
      <c r="A253" s="17" t="s">
        <v>610</v>
      </c>
      <c r="B253" s="101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 x14ac:dyDescent="0.7">
      <c r="A254" s="17" t="s">
        <v>611</v>
      </c>
      <c r="B254" s="101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 x14ac:dyDescent="0.7">
      <c r="A255" s="17" t="s">
        <v>612</v>
      </c>
      <c r="B255" s="101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 x14ac:dyDescent="0.7">
      <c r="A256" s="17" t="s">
        <v>613</v>
      </c>
      <c r="B256" s="101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 x14ac:dyDescent="0.7">
      <c r="A257" s="17" t="s">
        <v>614</v>
      </c>
      <c r="B257" s="101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 x14ac:dyDescent="0.7">
      <c r="A258" s="17" t="s">
        <v>615</v>
      </c>
      <c r="B258" s="101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 x14ac:dyDescent="0.7">
      <c r="A259" s="17" t="s">
        <v>616</v>
      </c>
      <c r="B259" s="101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 x14ac:dyDescent="0.7">
      <c r="A260" s="17" t="s">
        <v>617</v>
      </c>
      <c r="B260" s="101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 x14ac:dyDescent="0.7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 x14ac:dyDescent="0.7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 x14ac:dyDescent="0.7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 x14ac:dyDescent="0.7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 x14ac:dyDescent="0.7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 x14ac:dyDescent="0.7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 x14ac:dyDescent="0.7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 x14ac:dyDescent="0.7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 x14ac:dyDescent="0.7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 x14ac:dyDescent="0.7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 x14ac:dyDescent="0.7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 x14ac:dyDescent="0.7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 x14ac:dyDescent="0.7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 x14ac:dyDescent="0.7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 x14ac:dyDescent="0.7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 x14ac:dyDescent="0.7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 x14ac:dyDescent="0.7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 x14ac:dyDescent="0.7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 x14ac:dyDescent="0.7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 x14ac:dyDescent="0.7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 x14ac:dyDescent="0.7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 x14ac:dyDescent="0.7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 x14ac:dyDescent="0.7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 x14ac:dyDescent="0.7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 x14ac:dyDescent="0.7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 x14ac:dyDescent="0.7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 ht="21.75" x14ac:dyDescent="0.2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 ht="21.75" x14ac:dyDescent="0.2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 ht="21.75" x14ac:dyDescent="0.2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 ht="21.75" x14ac:dyDescent="0.2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 ht="21.75" x14ac:dyDescent="0.2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 ht="21.75" x14ac:dyDescent="0.2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 ht="21.75" x14ac:dyDescent="0.2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 ht="21.75" x14ac:dyDescent="0.2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 ht="21.75" x14ac:dyDescent="0.2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 ht="21.75" x14ac:dyDescent="0.2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 ht="21.75" x14ac:dyDescent="0.2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 ht="21.75" x14ac:dyDescent="0.2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 ht="21.75" x14ac:dyDescent="0.2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 ht="21.75" x14ac:dyDescent="0.2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 ht="21.75" x14ac:dyDescent="0.2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 ht="21.75" x14ac:dyDescent="0.2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 ht="21.75" x14ac:dyDescent="0.2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 ht="21.75" x14ac:dyDescent="0.2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 ht="21.75" x14ac:dyDescent="0.2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 ht="21.75" x14ac:dyDescent="0.2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 ht="21.75" x14ac:dyDescent="0.2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 ht="21.75" x14ac:dyDescent="0.2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 ht="21.75" x14ac:dyDescent="0.2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 ht="21.75" x14ac:dyDescent="0.2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 ht="21.75" x14ac:dyDescent="0.2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 ht="21.75" x14ac:dyDescent="0.2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 ht="21.75" x14ac:dyDescent="0.2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 ht="21.75" x14ac:dyDescent="0.2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 ht="21.75" x14ac:dyDescent="0.2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 ht="21.75" x14ac:dyDescent="0.2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 ht="21.75" x14ac:dyDescent="0.2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 ht="21.75" x14ac:dyDescent="0.2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 ht="21.75" x14ac:dyDescent="0.2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 ht="21.75" x14ac:dyDescent="0.2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 ht="21.75" x14ac:dyDescent="0.2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 ht="21.75" x14ac:dyDescent="0.2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 ht="21.75" x14ac:dyDescent="0.2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 ht="21.75" x14ac:dyDescent="0.2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 ht="21.75" x14ac:dyDescent="0.2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 ht="21.75" x14ac:dyDescent="0.2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 ht="21.75" x14ac:dyDescent="0.2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 ht="21.75" x14ac:dyDescent="0.2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 ht="21.75" x14ac:dyDescent="0.2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 ht="21.75" x14ac:dyDescent="0.2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 ht="21.75" x14ac:dyDescent="0.2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 ht="21.75" x14ac:dyDescent="0.2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 ht="21.75" x14ac:dyDescent="0.2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 ht="21.75" x14ac:dyDescent="0.2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 ht="21.75" x14ac:dyDescent="0.2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 ht="21.75" x14ac:dyDescent="0.2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 ht="21.75" x14ac:dyDescent="0.2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 ht="21.75" x14ac:dyDescent="0.2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 ht="21.75" x14ac:dyDescent="0.2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 ht="21.75" x14ac:dyDescent="0.2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 ht="21.75" x14ac:dyDescent="0.2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 ht="21.75" x14ac:dyDescent="0.2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 ht="21.75" x14ac:dyDescent="0.2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 ht="21.75" x14ac:dyDescent="0.2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 ht="21.75" x14ac:dyDescent="0.2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 ht="21.75" x14ac:dyDescent="0.2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 ht="21.75" x14ac:dyDescent="0.2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 ht="21.75" x14ac:dyDescent="0.2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 ht="21.75" x14ac:dyDescent="0.2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 ht="21.75" x14ac:dyDescent="0.2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 ht="21.75" x14ac:dyDescent="0.2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 ht="21.75" x14ac:dyDescent="0.2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 ht="21.75" x14ac:dyDescent="0.2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 ht="21.75" x14ac:dyDescent="0.2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 ht="21.75" x14ac:dyDescent="0.2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 ht="21.75" x14ac:dyDescent="0.2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 ht="21.75" x14ac:dyDescent="0.2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 ht="21.75" x14ac:dyDescent="0.2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 ht="21.75" x14ac:dyDescent="0.2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 ht="21.75" x14ac:dyDescent="0.2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 ht="21.75" x14ac:dyDescent="0.2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 ht="21.75" x14ac:dyDescent="0.2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 ht="21.75" x14ac:dyDescent="0.2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 ht="21.75" x14ac:dyDescent="0.2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 ht="21.75" x14ac:dyDescent="0.2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 ht="21.75" x14ac:dyDescent="0.2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 ht="21.75" x14ac:dyDescent="0.2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 ht="21.75" x14ac:dyDescent="0.2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 ht="21.75" x14ac:dyDescent="0.2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 ht="21.75" x14ac:dyDescent="0.2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 ht="21.75" x14ac:dyDescent="0.2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 ht="21.75" x14ac:dyDescent="0.2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 ht="21.75" x14ac:dyDescent="0.2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 ht="21.75" x14ac:dyDescent="0.2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 ht="21.75" x14ac:dyDescent="0.2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 ht="21.75" x14ac:dyDescent="0.2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 ht="21.75" x14ac:dyDescent="0.2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 ht="21.75" x14ac:dyDescent="0.2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 ht="21.75" x14ac:dyDescent="0.2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 ht="21.75" x14ac:dyDescent="0.2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 ht="21.75" x14ac:dyDescent="0.2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 x14ac:dyDescent="0.2">
      <c r="A4" t="str">
        <v>Beltone BTE Digital Boost Ultra 17 95DWT</v>
      </c>
      <c r="B4" t="str">
        <v>Amplifon Competitive</v>
      </c>
      <c r="C4" t="s">
        <v>7</v>
      </c>
    </row>
    <row r="5" spans="1:5" x14ac:dyDescent="0.2">
      <c r="A5" t="str">
        <v>Beltone BTE Digital Boost Ultra 6 86DWHT</v>
      </c>
      <c r="B5" t="str">
        <v>Early Lease Upgrade</v>
      </c>
      <c r="C5" t="s">
        <v>64</v>
      </c>
    </row>
    <row r="6" spans="1:5" x14ac:dyDescent="0.2">
      <c r="A6" t="str">
        <v>Beltone BTE Digital Boost Ultra 6 95DWT</v>
      </c>
      <c r="B6" t="str">
        <v>Envision Special</v>
      </c>
      <c r="C6" t="s">
        <v>597</v>
      </c>
    </row>
    <row r="7" spans="1:5" x14ac:dyDescent="0.2">
      <c r="A7" t="str">
        <v>Beltone BTE Digital Boost Ultra 9 86DWHT</v>
      </c>
      <c r="B7" t="str">
        <v>Fast Funding</v>
      </c>
      <c r="C7" t="s">
        <v>65</v>
      </c>
    </row>
    <row r="8" spans="1:5" x14ac:dyDescent="0.2">
      <c r="A8" t="str">
        <v>Beltone BTE Digital Boost Ultra 9 95DWT</v>
      </c>
      <c r="B8" t="str">
        <v>GHB Competitive</v>
      </c>
    </row>
    <row r="9" spans="1:5" x14ac:dyDescent="0.2">
      <c r="A9" t="str">
        <v>Beltone BTE Digital Rely 2 66DW</v>
      </c>
      <c r="B9" t="str">
        <v>HCS Competitive</v>
      </c>
    </row>
    <row r="10" spans="1:5" x14ac:dyDescent="0.2">
      <c r="A10" t="str">
        <v>Beltone BTE Digital Rely 2 76DW</v>
      </c>
      <c r="B10" t="str">
        <v>HearUSA Competitive</v>
      </c>
    </row>
    <row r="11" spans="1:5" x14ac:dyDescent="0.2">
      <c r="A11" t="str">
        <v>Beltone BTE Digital Rely 2 86DWH</v>
      </c>
      <c r="B11" t="str">
        <v>Humana</v>
      </c>
    </row>
    <row r="12" spans="1:5" x14ac:dyDescent="0.2">
      <c r="A12" t="str">
        <v>Beltone BTE Digital Rely 2 95DW</v>
      </c>
      <c r="B12" t="str">
        <v>Marketing Offer</v>
      </c>
    </row>
    <row r="13" spans="1:5" x14ac:dyDescent="0.2">
      <c r="A13" t="str">
        <v>Beltone BTE Digital Rely 3 66DW</v>
      </c>
      <c r="B13" t="str">
        <v>Martins Point Competitive</v>
      </c>
    </row>
    <row r="14" spans="1:5" x14ac:dyDescent="0.2">
      <c r="A14" t="str">
        <v>Beltone BTE Digital Rely 3 76DW</v>
      </c>
      <c r="B14" t="str">
        <v>Nations Hearing Competitive</v>
      </c>
    </row>
    <row r="15" spans="1:5" x14ac:dyDescent="0.2">
      <c r="A15" t="str">
        <v>Beltone BTE Digital Rely 3 86DWH</v>
      </c>
      <c r="B15" t="str">
        <v>Open House Special</v>
      </c>
    </row>
    <row r="16" spans="1:5" x14ac:dyDescent="0.2">
      <c r="A16" t="str">
        <v>Beltone BTE Digital Rely 3 95DW</v>
      </c>
      <c r="B16" t="str">
        <v>Tri-Care</v>
      </c>
    </row>
    <row r="17" spans="1:2" x14ac:dyDescent="0.2">
      <c r="A17" t="str">
        <v>Beltone BTE Digital Rely 4 66DW</v>
      </c>
      <c r="B17" t="str">
        <v>TruHearing Competitive</v>
      </c>
    </row>
    <row r="18" spans="1:2" x14ac:dyDescent="0.2">
      <c r="A18" t="str">
        <v>Beltone BTE Digital Rely 4 76DW</v>
      </c>
      <c r="B18" t="str">
        <v>Veterans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2025-07-29T20:19:59Z</dcterms:modified>
  <cp:category/>
  <cp:contentStatus/>
</cp:coreProperties>
</file>