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51" documentId="8_{F3CD0FF8-58C3-41F7-B22B-5E277AA3B591}" xr6:coauthVersionLast="47" xr6:coauthVersionMax="47" xr10:uidLastSave="{D5FE7637-083B-4833-B7D8-E7B8C8DE19F1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<sst xmlns="http://schemas.openxmlformats.org/spreadsheetml/2006/main" count="2458" uniqueCount="600">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</sst>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0">
      <filters>
        <filter val="Beltone RIE Digital Envision 17 62S-DRWC"/>
        <filter val="Beltone RIE Digital Envision 4 62S-DRWC"/>
        <filter val="Beltone RIE Digital Envision 6 62S-DRWC"/>
        <filter val="Beltone RIE Digital Envision 9 62S-DRWC"/>
      </filters>
    </filterColumn>
    <filterColumn colId="4">
      <filters>
        <filter val="Open House Special"/>
        <filter val="Regular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Desktop"/>
        <filter val="Premium"/>
        <filter val="Remote Control 2"/>
        <filter val="Standard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38.296875" bestFit="1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101" t="s">
        <v>0</v>
      </c>
      <c r="C5" s="102"/>
      <c r="D5" s="10" t="s">
        <v>1</v>
      </c>
      <c r="E5" s="104" t="s">
        <v>69</v>
      </c>
      <c r="F5" s="105"/>
      <c r="G5" s="82" t="s">
        <v>597</v>
      </c>
    </row>
    <row r="6" spans="1:20" ht="23.25" customHeight="1" thickBot="1" x14ac:dyDescent="0.3">
      <c r="B6" s="99" t="s">
        <v>426</v>
      </c>
      <c r="C6" s="100"/>
      <c r="D6" s="25">
        <v>2</v>
      </c>
      <c r="E6" s="106" t="s">
        <v>2</v>
      </c>
      <c r="F6" s="107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103" t="s">
        <v>5</v>
      </c>
      <c r="C10" s="103"/>
      <c r="E10" s="12" t="s">
        <v>452</v>
      </c>
      <c r="F10" s="12" t="s">
        <v>7</v>
      </c>
      <c r="G10" s="12" t="s">
        <v>6</v>
      </c>
      <c r="J10" s="83" t="s">
        <v>78</v>
      </c>
      <c r="K10" s="83"/>
      <c r="L10" s="83"/>
      <c r="M10" s="83"/>
      <c r="N10" s="83"/>
      <c r="O10" s="83"/>
      <c r="P10" s="83"/>
      <c r="Q10" s="83"/>
    </row>
    <row r="11" spans="1:20" ht="18" customHeight="1" x14ac:dyDescent="0.35">
      <c r="A11" t="s">
        <v>446</v>
      </c>
      <c r="B11" s="95" t="str">
        <f>IF($B$6="","",$B$6)</f>
        <v>Beltone RIE Digital Achieve 17 62DRWC</v>
      </c>
      <c r="C11" s="95"/>
      <c r="D11" s="9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4" t="str" cm="1">
        <f t="array" ref="J11">IF($B$6="","",_xlfn.XLOOKUP($B$6&amp;$E$6,haList!A:A&amp;haList!E:E,haList!D:D))</f>
        <v>(REG-HI-ACH17-62DRWC)</v>
      </c>
      <c r="K11" s="85"/>
      <c r="L11" s="85"/>
      <c r="M11" s="85"/>
      <c r="N11" s="85"/>
      <c r="O11" s="85"/>
      <c r="P11" s="85"/>
      <c r="Q11" s="86"/>
    </row>
    <row r="12" spans="1:20" ht="18" customHeight="1" x14ac:dyDescent="0.35">
      <c r="A12" t="s">
        <v>447</v>
      </c>
      <c r="B12" s="95" t="str">
        <f>IF($D$6=1,"",B11)</f>
        <v>Beltone RIE Digital Achieve 17 62DRWC</v>
      </c>
      <c r="C12" s="95"/>
      <c r="D12" s="9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7"/>
      <c r="K12" s="88"/>
      <c r="L12" s="88"/>
      <c r="M12" s="88"/>
      <c r="N12" s="88"/>
      <c r="O12" s="88"/>
      <c r="P12" s="88"/>
      <c r="Q12" s="89"/>
    </row>
    <row r="13" spans="1:20" ht="18" customHeight="1" x14ac:dyDescent="0.35">
      <c r="A13" t="s">
        <v>8</v>
      </c>
      <c r="B13" s="95" t="str" cm="1">
        <f t="array" ref="B13">IF($B$6="","",_xlfn.XLOOKUP($B$6&amp;$E$6,haList!A:A&amp;haList!E:E,haList!G:G))</f>
        <v>Standard Charger</v>
      </c>
      <c r="C13" s="95"/>
      <c r="D13" s="9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7"/>
      <c r="K13" s="88"/>
      <c r="L13" s="88"/>
      <c r="M13" s="88"/>
      <c r="N13" s="88"/>
      <c r="O13" s="88"/>
      <c r="P13" s="88"/>
      <c r="Q13" s="89"/>
      <c r="T13" s="37"/>
    </row>
    <row r="14" spans="1:20" ht="18" customHeight="1" x14ac:dyDescent="0.35">
      <c r="A14" t="s">
        <v>9</v>
      </c>
      <c r="B14" s="95" t="str" cm="1">
        <f t="array" ref="B14">IF($B$6="","",_xlfn.XLOOKUP($B$6&amp;$E$6,haList!A:A&amp;haList!E:E,haList!N:N))</f>
        <v>SureFit3 or M@RIE Receiver</v>
      </c>
      <c r="C14" s="95"/>
      <c r="D14" s="9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7"/>
      <c r="K14" s="88"/>
      <c r="L14" s="88"/>
      <c r="M14" s="88"/>
      <c r="N14" s="88"/>
      <c r="O14" s="88"/>
      <c r="P14" s="88"/>
      <c r="Q14" s="89"/>
      <c r="T14" s="37"/>
    </row>
    <row r="15" spans="1:20" ht="18" customHeight="1" x14ac:dyDescent="0.35">
      <c r="A15" t="s">
        <v>10</v>
      </c>
      <c r="B15" s="95" t="str">
        <f>IF($D$6=1,"",B14)</f>
        <v>SureFit3 or M@RIE Receiver</v>
      </c>
      <c r="C15" s="95"/>
      <c r="D15" s="9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7"/>
      <c r="K15" s="88"/>
      <c r="L15" s="88"/>
      <c r="M15" s="88"/>
      <c r="N15" s="88"/>
      <c r="O15" s="88"/>
      <c r="P15" s="88"/>
      <c r="Q15" s="89"/>
    </row>
    <row r="16" spans="1:20" ht="18" customHeight="1" thickBot="1" x14ac:dyDescent="0.4">
      <c r="B16" s="91" t="s">
        <v>11</v>
      </c>
      <c r="C16" s="91"/>
      <c r="D16" s="91"/>
      <c r="E16" s="47"/>
      <c r="F16" s="47"/>
      <c r="G16" s="13">
        <f>SUM(G11:G15)</f>
        <v>8850</v>
      </c>
      <c r="J16" s="92" t="str" cm="1">
        <f t="array" ref="J16">IF($B$6="","",_xlfn.XLOOKUP($B$6&amp;$E$6,haList!A:A&amp;haList!E:E,haList!C:C))</f>
        <v>REG-HI-ACH17-62DRWC</v>
      </c>
      <c r="K16" s="93"/>
      <c r="L16" s="93"/>
      <c r="M16" s="93"/>
      <c r="N16" s="93"/>
      <c r="O16" s="93"/>
      <c r="P16" s="93"/>
      <c r="Q16" s="94"/>
    </row>
    <row r="17" spans="2:19" ht="18" customHeight="1" x14ac:dyDescent="0.35">
      <c r="B17" s="91" t="str" cm="1">
        <f t="array" ref="B17">IF($B$6="","",IF(_xlfn.XLOOKUP($B$6&amp;E6,haList!A:A&amp;haList!E:E,haList!M:M)=1,"PA Fitting Fee","(do not charge a PA Fitting Fee)"))</f>
        <v>PA Fitting Fee</v>
      </c>
      <c r="C17" s="91"/>
      <c r="D17" s="9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90" t="s">
        <v>12</v>
      </c>
      <c r="C18" s="90"/>
      <c r="D18" s="90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90"/>
      <c r="C19" s="90"/>
      <c r="D19" s="90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8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5"/>
      <c r="N20" s="86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87"/>
      <c r="M21" s="88"/>
      <c r="N21" s="89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87"/>
      <c r="M22" s="88"/>
      <c r="N22" s="89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87"/>
      <c r="M23" s="88"/>
      <c r="N23" s="89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6"/>
      <c r="M24" s="97"/>
      <c r="N24" s="98"/>
      <c r="O24" s="54"/>
      <c r="P24" s="54"/>
      <c r="Q24" s="54"/>
      <c r="R24" s="54"/>
      <c r="S24" s="54"/>
    </row>
    <row r="25" spans="2:19" ht="18" customHeight="1" thickBot="1" x14ac:dyDescent="0.4">
      <c r="B25" s="90"/>
      <c r="C25" s="90"/>
      <c r="D25" s="9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B147" sqref="B147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hidden="1" x14ac:dyDescent="1.1499999999999999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hidden="1" x14ac:dyDescent="1.1499999999999999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hidden="1" x14ac:dyDescent="1.1499999999999999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hidden="1" x14ac:dyDescent="1.1499999999999999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hidden="1" x14ac:dyDescent="1.1499999999999999">
      <c r="A6" s="71" t="s">
        <v>575</v>
      </c>
      <c r="B6" s="71"/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hidden="1" x14ac:dyDescent="1.1499999999999999">
      <c r="A7" s="71" t="s">
        <v>576</v>
      </c>
      <c r="B7" s="71"/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hidden="1" x14ac:dyDescent="1.1499999999999999">
      <c r="A8" s="71" t="s">
        <v>577</v>
      </c>
      <c r="B8" s="71"/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hidden="1" x14ac:dyDescent="1.1499999999999999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hidden="1" x14ac:dyDescent="1.1499999999999999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hidden="1" x14ac:dyDescent="1.1499999999999999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hidden="1" x14ac:dyDescent="1.1499999999999999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hidden="1" x14ac:dyDescent="1.1499999999999999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hidden="1" x14ac:dyDescent="1.1499999999999999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hidden="1" x14ac:dyDescent="1.1499999999999999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hidden="1" x14ac:dyDescent="1.1499999999999999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hidden="1" x14ac:dyDescent="1.1499999999999999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hidden="1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hidden="1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hidden="1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hidden="1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hidden="1" x14ac:dyDescent="1.1499999999999999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4" hidden="1" x14ac:dyDescent="1.1499999999999999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4" hidden="1" x14ac:dyDescent="1.1499999999999999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4" hidden="1" x14ac:dyDescent="1.1499999999999999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hidden="1" x14ac:dyDescent="1.1499999999999999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hidden="1" x14ac:dyDescent="1.1499999999999999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hidden="1" x14ac:dyDescent="1.1499999999999999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hidden="1" x14ac:dyDescent="1.1499999999999999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hidden="1" x14ac:dyDescent="1.1499999999999999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hidden="1" x14ac:dyDescent="1.1499999999999999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hidden="1" x14ac:dyDescent="1.1499999999999999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hidden="1" x14ac:dyDescent="1.1499999999999999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hidden="1" x14ac:dyDescent="1.1499999999999999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hidden="1" x14ac:dyDescent="1.1499999999999999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hidden="1" x14ac:dyDescent="1.1499999999999999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hidden="1" x14ac:dyDescent="1.1499999999999999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hidden="1" x14ac:dyDescent="1.1499999999999999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hidden="1" x14ac:dyDescent="1.1499999999999999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hidden="1" x14ac:dyDescent="1.1499999999999999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4" hidden="1" x14ac:dyDescent="1.1499999999999999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hidden="1" x14ac:dyDescent="1.1499999999999999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hidden="1" x14ac:dyDescent="1.1499999999999999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hidden="1" x14ac:dyDescent="1.1499999999999999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4" hidden="1" x14ac:dyDescent="1.1499999999999999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4" hidden="1" x14ac:dyDescent="1.1499999999999999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4" hidden="1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hidden="1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hidden="1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hidden="1" x14ac:dyDescent="1.1499999999999999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4" hidden="1" x14ac:dyDescent="1.1499999999999999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4" hidden="1" x14ac:dyDescent="1.1499999999999999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4" hidden="1" x14ac:dyDescent="1.1499999999999999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4" hidden="1" x14ac:dyDescent="1.1499999999999999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hidden="1" x14ac:dyDescent="1.1499999999999999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hidden="1" x14ac:dyDescent="1.1499999999999999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hidden="1" x14ac:dyDescent="1.1499999999999999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4" hidden="1" x14ac:dyDescent="1.1499999999999999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4" hidden="1" x14ac:dyDescent="1.1499999999999999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4" hidden="1" x14ac:dyDescent="1.1499999999999999">
      <c r="A60" s="71" t="s">
        <v>575</v>
      </c>
      <c r="B60" s="71"/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4" hidden="1" x14ac:dyDescent="1.1499999999999999">
      <c r="A61" s="71" t="s">
        <v>577</v>
      </c>
      <c r="B61" s="71"/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4" hidden="1" x14ac:dyDescent="1.1499999999999999">
      <c r="A62" s="71" t="s">
        <v>576</v>
      </c>
      <c r="B62" s="71"/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4" hidden="1" x14ac:dyDescent="1.1499999999999999">
      <c r="A63" s="71" t="s">
        <v>578</v>
      </c>
      <c r="B63" s="71"/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4" hidden="1" x14ac:dyDescent="1.1499999999999999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4" hidden="1" x14ac:dyDescent="1.1499999999999999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4" hidden="1" x14ac:dyDescent="1.1499999999999999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hidden="1" x14ac:dyDescent="1.1499999999999999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hidden="1" x14ac:dyDescent="1.1499999999999999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hidden="1" x14ac:dyDescent="1.1499999999999999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hidden="1" x14ac:dyDescent="1.1499999999999999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hidden="1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hidden="1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hidden="1" x14ac:dyDescent="1.1499999999999999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hidden="1" x14ac:dyDescent="1.1499999999999999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hidden="1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hidden="1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hidden="1" x14ac:dyDescent="1.1499999999999999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hidden="1" x14ac:dyDescent="1.1499999999999999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hidden="1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hidden="1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hidden="1" x14ac:dyDescent="1.1499999999999999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hidden="1" x14ac:dyDescent="1.1499999999999999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hidden="1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hidden="1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hidden="1" x14ac:dyDescent="1.1499999999999999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hidden="1" x14ac:dyDescent="1.1499999999999999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hidden="1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hidden="1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hidden="1" x14ac:dyDescent="1.1499999999999999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hidden="1" x14ac:dyDescent="1.1499999999999999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hidden="1" x14ac:dyDescent="1.1499999999999999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hidden="1" x14ac:dyDescent="1.1499999999999999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hidden="1" x14ac:dyDescent="1.1499999999999999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hidden="1" x14ac:dyDescent="1.1499999999999999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hidden="1" x14ac:dyDescent="1.1499999999999999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hidden="1" x14ac:dyDescent="1.1499999999999999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hidden="1" x14ac:dyDescent="1.1499999999999999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hidden="1" x14ac:dyDescent="1.1499999999999999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hidden="1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hidden="1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hidden="1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hidden="1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hidden="1" x14ac:dyDescent="1.1499999999999999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hidden="1" x14ac:dyDescent="1.1499999999999999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hidden="1" x14ac:dyDescent="1.1499999999999999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hidden="1" x14ac:dyDescent="1.1499999999999999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hidden="1" x14ac:dyDescent="1.1499999999999999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hidden="1" x14ac:dyDescent="1.1499999999999999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hidden="1" x14ac:dyDescent="1.1499999999999999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hidden="1" x14ac:dyDescent="1.1499999999999999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hidden="1" x14ac:dyDescent="1.1499999999999999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hidden="1" x14ac:dyDescent="1.1499999999999999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hidden="1" x14ac:dyDescent="1.1499999999999999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hidden="1" x14ac:dyDescent="1.1499999999999999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hidden="1" x14ac:dyDescent="1.1499999999999999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hidden="1" x14ac:dyDescent="1.1499999999999999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hidden="1" x14ac:dyDescent="1.1499999999999999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hidden="1" x14ac:dyDescent="1.1499999999999999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hidden="1" x14ac:dyDescent="1.1499999999999999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hidden="1" x14ac:dyDescent="1.1499999999999999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hidden="1" x14ac:dyDescent="1.1499999999999999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4" hidden="1" x14ac:dyDescent="1.1499999999999999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hidden="1" x14ac:dyDescent="1.1499999999999999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hidden="1" x14ac:dyDescent="1.1499999999999999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hidden="1" x14ac:dyDescent="1.1499999999999999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4" hidden="1" x14ac:dyDescent="1.1499999999999999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4" hidden="1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4" hidden="1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hidden="1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hidden="1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hidden="1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4" hidden="1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4" hidden="1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4" hidden="1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4" hidden="1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hidden="1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hidden="1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hidden="1" x14ac:dyDescent="1.1499999999999999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hidden="1" x14ac:dyDescent="1.1499999999999999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hidden="1" x14ac:dyDescent="1.1499999999999999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x14ac:dyDescent="1.1499999999999999">
      <c r="A144" s="71" t="s">
        <v>575</v>
      </c>
      <c r="B144" s="80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4" x14ac:dyDescent="1.1499999999999999">
      <c r="A145" s="71" t="s">
        <v>577</v>
      </c>
      <c r="B145" s="80" t="s">
        <v>595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4" x14ac:dyDescent="1.1499999999999999">
      <c r="A146" s="71" t="s">
        <v>576</v>
      </c>
      <c r="B146" s="80" t="s">
        <v>596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4" x14ac:dyDescent="1.1499999999999999">
      <c r="A147" s="71" t="s">
        <v>578</v>
      </c>
      <c r="B147" s="108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4" hidden="1" x14ac:dyDescent="1.1499999999999999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4" hidden="1" x14ac:dyDescent="1.1499999999999999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4" hidden="1" x14ac:dyDescent="1.1499999999999999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hidden="1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hidden="1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hidden="1" x14ac:dyDescent="1.1499999999999999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hidden="1" x14ac:dyDescent="1.1499999999999999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hidden="1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hidden="1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hidden="1" x14ac:dyDescent="1.1499999999999999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hidden="1" x14ac:dyDescent="1.1499999999999999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hidden="1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hidden="1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4" hidden="1" x14ac:dyDescent="1.1499999999999999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4" hidden="1" x14ac:dyDescent="1.1499999999999999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4" hidden="1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4" hidden="1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4" hidden="1" x14ac:dyDescent="1.1499999999999999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4" x14ac:dyDescent="1.1499999999999999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4" x14ac:dyDescent="1.1499999999999999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4" x14ac:dyDescent="1.1499999999999999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4" x14ac:dyDescent="1.1499999999999999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4" x14ac:dyDescent="1.1499999999999999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4" x14ac:dyDescent="1.1499999999999999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4" x14ac:dyDescent="1.1499999999999999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4" x14ac:dyDescent="1.1499999999999999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4" x14ac:dyDescent="1.1499999999999999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4" x14ac:dyDescent="1.1499999999999999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4" x14ac:dyDescent="1.1499999999999999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4" x14ac:dyDescent="1.1499999999999999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4" x14ac:dyDescent="1.1499999999999999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4" x14ac:dyDescent="1.1499999999999999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4" x14ac:dyDescent="1.1499999999999999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4" x14ac:dyDescent="1.1499999999999999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4" x14ac:dyDescent="1.1499999999999999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4" x14ac:dyDescent="1.1499999999999999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4" x14ac:dyDescent="1.1499999999999999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4" x14ac:dyDescent="1.1499999999999999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4" x14ac:dyDescent="1.1499999999999999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4" x14ac:dyDescent="1.1499999999999999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4" x14ac:dyDescent="1.1499999999999999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4" x14ac:dyDescent="1.1499999999999999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D50" sqref="D50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2025-05-30T18:10:00Z</dcterms:modified>
  <cp:category/>
  <cp:contentStatus/>
</cp:coreProperties>
</file>