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6CE0AC6-E55D-43CA-9D44-1C048F90AD7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Questions" sheetId="2" r:id="rId1"/>
    <sheet name="Dashboard 1" sheetId="4" r:id="rId2"/>
    <sheet name="Real Data Sheet" sheetId="3" r:id="rId3"/>
    <sheet name="Data Sheet" sheetId="1" r:id="rId4"/>
  </sheets>
  <definedNames>
    <definedName name="_xlnm._FilterDatabase" localSheetId="3" hidden="1">'Data Sheet'!$A$1:$G$51</definedName>
    <definedName name="Cost">Table1[Cost]</definedName>
    <definedName name="Quantity">Table1[Quantity]</definedName>
    <definedName name="Sales">Table1[Sales]</definedName>
  </definedNames>
  <calcPr calcId="191029"/>
  <pivotCaches>
    <pivotCache cacheId="13" r:id="rId5"/>
    <pivotCache cacheId="17" r:id="rId6"/>
    <pivotCache cacheId="2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3" l="1"/>
  <c r="I53" i="3"/>
  <c r="I54" i="3"/>
  <c r="I55" i="3"/>
  <c r="I56" i="3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E20" i="4"/>
  <c r="D20" i="4"/>
  <c r="C20" i="4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M48" i="3"/>
  <c r="N48" i="3"/>
  <c r="O48" i="3"/>
  <c r="M49" i="3"/>
  <c r="N49" i="3"/>
  <c r="O49" i="3"/>
  <c r="M50" i="3"/>
  <c r="N50" i="3"/>
  <c r="O50" i="3"/>
  <c r="M51" i="3"/>
  <c r="N51" i="3"/>
  <c r="O51" i="3"/>
  <c r="M52" i="3"/>
  <c r="N52" i="3"/>
  <c r="O52" i="3"/>
  <c r="M53" i="3"/>
  <c r="N53" i="3"/>
  <c r="O53" i="3"/>
  <c r="M54" i="3"/>
  <c r="N54" i="3"/>
  <c r="O54" i="3"/>
  <c r="M55" i="3"/>
  <c r="N55" i="3"/>
  <c r="O55" i="3"/>
  <c r="M56" i="3"/>
  <c r="N56" i="3"/>
  <c r="O56" i="3"/>
  <c r="M57" i="3"/>
  <c r="N57" i="3"/>
  <c r="O57" i="3"/>
  <c r="M58" i="3"/>
  <c r="N58" i="3"/>
  <c r="O58" i="3"/>
  <c r="M59" i="3"/>
  <c r="N59" i="3"/>
  <c r="O59" i="3"/>
  <c r="M60" i="3"/>
  <c r="N60" i="3"/>
  <c r="O60" i="3"/>
  <c r="M61" i="3"/>
  <c r="N61" i="3"/>
  <c r="O61" i="3"/>
  <c r="M62" i="3"/>
  <c r="N62" i="3"/>
  <c r="O62" i="3"/>
  <c r="M63" i="3"/>
  <c r="N63" i="3"/>
  <c r="O63" i="3"/>
  <c r="M64" i="3"/>
  <c r="N64" i="3"/>
  <c r="O64" i="3"/>
  <c r="M65" i="3"/>
  <c r="N65" i="3"/>
  <c r="O65" i="3"/>
  <c r="M66" i="3"/>
  <c r="N66" i="3"/>
  <c r="O66" i="3"/>
  <c r="M67" i="3"/>
  <c r="N67" i="3"/>
  <c r="O67" i="3"/>
  <c r="M68" i="3"/>
  <c r="N68" i="3"/>
  <c r="O68" i="3"/>
  <c r="M69" i="3"/>
  <c r="N69" i="3"/>
  <c r="O69" i="3"/>
  <c r="M70" i="3"/>
  <c r="N70" i="3"/>
  <c r="O70" i="3"/>
  <c r="M71" i="3"/>
  <c r="N71" i="3"/>
  <c r="O71" i="3"/>
  <c r="M72" i="3"/>
  <c r="N72" i="3"/>
  <c r="O72" i="3"/>
  <c r="M73" i="3"/>
  <c r="N73" i="3"/>
  <c r="O73" i="3"/>
  <c r="M74" i="3"/>
  <c r="N74" i="3"/>
  <c r="O74" i="3"/>
  <c r="M31" i="3"/>
  <c r="N31" i="3"/>
  <c r="O31" i="3"/>
  <c r="M32" i="3"/>
  <c r="N32" i="3"/>
  <c r="O32" i="3"/>
  <c r="M33" i="3"/>
  <c r="N33" i="3"/>
  <c r="O33" i="3"/>
  <c r="M34" i="3"/>
  <c r="N34" i="3"/>
  <c r="O34" i="3"/>
  <c r="M35" i="3"/>
  <c r="N35" i="3"/>
  <c r="O35" i="3"/>
  <c r="M36" i="3"/>
  <c r="N36" i="3"/>
  <c r="O36" i="3"/>
  <c r="M37" i="3"/>
  <c r="N37" i="3"/>
  <c r="O37" i="3"/>
  <c r="M38" i="3"/>
  <c r="N38" i="3"/>
  <c r="O38" i="3"/>
  <c r="M39" i="3"/>
  <c r="N39" i="3"/>
  <c r="O39" i="3"/>
  <c r="M40" i="3"/>
  <c r="N40" i="3"/>
  <c r="O40" i="3"/>
  <c r="M41" i="3"/>
  <c r="N41" i="3"/>
  <c r="O41" i="3"/>
  <c r="M42" i="3"/>
  <c r="N42" i="3"/>
  <c r="O42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O24" i="3"/>
  <c r="M24" i="3"/>
  <c r="N24" i="3"/>
  <c r="N20" i="3" l="1"/>
  <c r="M20" i="3"/>
  <c r="L20" i="3"/>
  <c r="M19" i="3"/>
  <c r="N19" i="3"/>
  <c r="L19" i="3"/>
  <c r="L11" i="3"/>
  <c r="M11" i="3"/>
  <c r="K11" i="3"/>
  <c r="L15" i="3"/>
  <c r="K15" i="3"/>
  <c r="M2" i="3"/>
  <c r="N2" i="3"/>
  <c r="O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P2" i="3" l="1"/>
  <c r="M15" i="3"/>
</calcChain>
</file>

<file path=xl/sharedStrings.xml><?xml version="1.0" encoding="utf-8"?>
<sst xmlns="http://schemas.openxmlformats.org/spreadsheetml/2006/main" count="602" uniqueCount="94">
  <si>
    <t xml:space="preserve">Sales ID </t>
  </si>
  <si>
    <t>Sales Rep</t>
  </si>
  <si>
    <t>Month</t>
  </si>
  <si>
    <t>Product</t>
  </si>
  <si>
    <t>Region</t>
  </si>
  <si>
    <t>Cost</t>
  </si>
  <si>
    <t>Quantity</t>
  </si>
  <si>
    <t>Sales</t>
  </si>
  <si>
    <t>Tolu</t>
  </si>
  <si>
    <t>Bishop</t>
  </si>
  <si>
    <t>Andrew</t>
  </si>
  <si>
    <t>Emma</t>
  </si>
  <si>
    <t>Alexander</t>
  </si>
  <si>
    <t>Olivia</t>
  </si>
  <si>
    <t>Liam</t>
  </si>
  <si>
    <t>Sophia</t>
  </si>
  <si>
    <t>Noah</t>
  </si>
  <si>
    <t>Ava</t>
  </si>
  <si>
    <t>Lucas</t>
  </si>
  <si>
    <t>Mia</t>
  </si>
  <si>
    <t>Ethan</t>
  </si>
  <si>
    <t>Isabella</t>
  </si>
  <si>
    <t>Aiden</t>
  </si>
  <si>
    <t>Harper</t>
  </si>
  <si>
    <t>Mason</t>
  </si>
  <si>
    <t>Amelia</t>
  </si>
  <si>
    <t>Elijah</t>
  </si>
  <si>
    <t>Abigail</t>
  </si>
  <si>
    <t>Logan</t>
  </si>
  <si>
    <t>Emily</t>
  </si>
  <si>
    <t>Carter</t>
  </si>
  <si>
    <t>Grace</t>
  </si>
  <si>
    <t>Oliver</t>
  </si>
  <si>
    <t>Chloe</t>
  </si>
  <si>
    <t>Benjamin</t>
  </si>
  <si>
    <t>Evelyn</t>
  </si>
  <si>
    <t>Samuel</t>
  </si>
  <si>
    <t>Scarlett</t>
  </si>
  <si>
    <t>Jackson</t>
  </si>
  <si>
    <t>Lily</t>
  </si>
  <si>
    <t>Caleb</t>
  </si>
  <si>
    <t>Zoey</t>
  </si>
  <si>
    <t>Luke</t>
  </si>
  <si>
    <t>Aurora</t>
  </si>
  <si>
    <t>Wyatt</t>
  </si>
  <si>
    <t>Penelope</t>
  </si>
  <si>
    <t>Daniel</t>
  </si>
  <si>
    <t>Layla</t>
  </si>
  <si>
    <t>Owen</t>
  </si>
  <si>
    <t>Victoria</t>
  </si>
  <si>
    <t>Gabriel</t>
  </si>
  <si>
    <t>Stella</t>
  </si>
  <si>
    <t>Julian</t>
  </si>
  <si>
    <t>Natalie</t>
  </si>
  <si>
    <t>Grayson</t>
  </si>
  <si>
    <t>Addison</t>
  </si>
  <si>
    <t>Jack</t>
  </si>
  <si>
    <t>Lillian</t>
  </si>
  <si>
    <t>January</t>
  </si>
  <si>
    <t>February</t>
  </si>
  <si>
    <t>March</t>
  </si>
  <si>
    <t>Computer</t>
  </si>
  <si>
    <t>Photocopier</t>
  </si>
  <si>
    <t>Printer</t>
  </si>
  <si>
    <t>South-West</t>
  </si>
  <si>
    <t>North-East</t>
  </si>
  <si>
    <t>South-South</t>
  </si>
  <si>
    <t>South-East</t>
  </si>
  <si>
    <t>North-West</t>
  </si>
  <si>
    <t>Questions to consider in working with the sales Datasheet</t>
  </si>
  <si>
    <t>Which product was sold the most</t>
  </si>
  <si>
    <t>Which sales rep made the highest sales</t>
  </si>
  <si>
    <t>Which month do they have more sales and what products are sold at the period</t>
  </si>
  <si>
    <t>What is the average sales for each product category</t>
  </si>
  <si>
    <t>Which products should the company focus to geenerate more sales</t>
  </si>
  <si>
    <t>Which regions generated more sales</t>
  </si>
  <si>
    <t>What is the average cost of products with the highest sales</t>
  </si>
  <si>
    <t>Does cost affect sales increase</t>
  </si>
  <si>
    <t>What quantity inluences high or low sales</t>
  </si>
  <si>
    <t>Profit</t>
  </si>
  <si>
    <t xml:space="preserve">Mean </t>
  </si>
  <si>
    <t>Mean</t>
  </si>
  <si>
    <t>Count</t>
  </si>
  <si>
    <t>Sum of Sales</t>
  </si>
  <si>
    <t>Sum of Quantity</t>
  </si>
  <si>
    <t>Grand Total</t>
  </si>
  <si>
    <t>Sales per Month</t>
  </si>
  <si>
    <t>Sales per Region</t>
  </si>
  <si>
    <t>Top Sales Rep Revenue</t>
  </si>
  <si>
    <t>Most Sold Product by Quantity</t>
  </si>
  <si>
    <t>Product Average Sales</t>
  </si>
  <si>
    <t>Product Average Cost</t>
  </si>
  <si>
    <r>
      <t xml:space="preserve">SUNSHINE TECHNOLOGIES </t>
    </r>
    <r>
      <rPr>
        <b/>
        <sz val="15"/>
        <color theme="1"/>
        <rFont val="Calibri"/>
        <family val="2"/>
        <scheme val="minor"/>
      </rPr>
      <t>Sales Report Review</t>
    </r>
  </si>
  <si>
    <t>Analysis 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</si>
</sst>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₦-470]* #,##0_-;\-[$₦-470]* #,##0_-;_-[$₦-470]* &quot;-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0" xfId="0" applyNumberFormat="1"/>
    <xf numFmtId="0" fontId="2" fillId="0" borderId="6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1" xfId="0" applyBorder="1"/>
    <xf numFmtId="0" fontId="0" fillId="0" borderId="1" xfId="0" applyNumberFormat="1" applyBorder="1"/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0" fillId="0" borderId="6" xfId="0" pivotButton="1" applyBorder="1"/>
    <xf numFmtId="0" fontId="0" fillId="0" borderId="7" xfId="0" applyBorder="1"/>
    <xf numFmtId="0" fontId="0" fillId="0" borderId="6" xfId="0" applyBorder="1" applyAlignment="1">
      <alignment horizontal="left"/>
    </xf>
    <xf numFmtId="164" fontId="0" fillId="0" borderId="7" xfId="0" applyNumberFormat="1" applyBorder="1"/>
    <xf numFmtId="0" fontId="0" fillId="0" borderId="8" xfId="0" applyBorder="1" applyAlignment="1">
      <alignment horizontal="left"/>
    </xf>
    <xf numFmtId="164" fontId="0" fillId="0" borderId="10" xfId="0" applyNumberFormat="1" applyBorder="1"/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7" xfId="0" applyNumberFormat="1" applyBorder="1"/>
    <xf numFmtId="0" fontId="0" fillId="0" borderId="10" xfId="0" applyNumberFormat="1" applyBorder="1"/>
    <xf numFmtId="0" fontId="0" fillId="0" borderId="13" xfId="0" applyBorder="1"/>
    <xf numFmtId="0" fontId="0" fillId="0" borderId="2" xfId="0" pivotButton="1" applyBorder="1"/>
    <xf numFmtId="0" fontId="0" fillId="0" borderId="2" xfId="0" applyBorder="1"/>
    <xf numFmtId="0" fontId="0" fillId="0" borderId="0" xfId="0" applyFill="1" applyBorder="1"/>
    <xf numFmtId="0" fontId="0" fillId="0" borderId="17" xfId="0" pivotButton="1" applyBorder="1"/>
    <xf numFmtId="0" fontId="0" fillId="0" borderId="18" xfId="0" applyBorder="1"/>
    <xf numFmtId="0" fontId="1" fillId="7" borderId="18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2" fillId="0" borderId="20" xfId="0" applyFont="1" applyBorder="1" applyAlignment="1">
      <alignment horizontal="center"/>
    </xf>
    <xf numFmtId="164" fontId="0" fillId="0" borderId="13" xfId="0" applyNumberFormat="1" applyBorder="1"/>
    <xf numFmtId="164" fontId="0" fillId="0" borderId="16" xfId="0" applyNumberFormat="1" applyBorder="1"/>
    <xf numFmtId="164" fontId="0" fillId="0" borderId="14" xfId="0" applyNumberFormat="1" applyBorder="1"/>
    <xf numFmtId="0" fontId="0" fillId="0" borderId="16" xfId="0" applyBorder="1"/>
    <xf numFmtId="0" fontId="0" fillId="0" borderId="14" xfId="0" applyBorder="1"/>
    <xf numFmtId="0" fontId="1" fillId="0" borderId="0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9" borderId="0" xfId="0" applyFont="1" applyFill="1" applyAlignment="1">
      <alignment horizontal="left" vertical="center"/>
    </xf>
  </cellXfs>
  <cellStyles count="1">
    <cellStyle name="Normal" xfId="0" builtinId="0"/>
  </cellStyles>
  <dxfs count="64"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₦-470]* #,##0_-;\-[$₦-470]* #,##0_-;_-[$₦-470]* &quot;-&quot;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theme="0"/>
      </font>
      <fill>
        <patternFill patternType="solid">
          <fgColor indexed="64"/>
          <bgColor rgb="FF7030A0"/>
        </patternFill>
      </fill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_-[$₦-470]* #,##0_-;\-[$₦-470]* #,##0_-;_-[$₦-470]* &quot;-&quot;_-;_-@_-"/>
    </dxf>
    <dxf>
      <numFmt numFmtId="164" formatCode="_-[$₦-470]* #,##0_-;\-[$₦-470]* #,##0_-;_-[$₦-470]* &quot;-&quot;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DataSet.xlsx]Real Data Sheet!PivotTable5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solidFill>
            <a:srgbClr val="FFFF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Data Sheet'!$U$14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822-4014-B680-AE1CF4B569C7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822-4014-B680-AE1CF4B569C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822-4014-B680-AE1CF4B569C7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822-4014-B680-AE1CF4B569C7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822-4014-B680-AE1CF4B569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 Data Sheet'!$T$15:$T$19</c:f>
              <c:strCache>
                <c:ptCount val="5"/>
                <c:pt idx="0">
                  <c:v>North-East</c:v>
                </c:pt>
                <c:pt idx="1">
                  <c:v>North-West</c:v>
                </c:pt>
                <c:pt idx="2">
                  <c:v>South-East</c:v>
                </c:pt>
                <c:pt idx="3">
                  <c:v>South-South</c:v>
                </c:pt>
                <c:pt idx="4">
                  <c:v>South-West</c:v>
                </c:pt>
              </c:strCache>
            </c:strRef>
          </c:cat>
          <c:val>
            <c:numRef>
              <c:f>'Real Data Sheet'!$U$15:$U$19</c:f>
              <c:numCache>
                <c:formatCode>_-[$₦-470]* #,##0_-;\-[$₦-470]* #,##0_-;_-[$₦-470]* "-"_-;_-@_-</c:formatCode>
                <c:ptCount val="5"/>
                <c:pt idx="0">
                  <c:v>13000</c:v>
                </c:pt>
                <c:pt idx="1">
                  <c:v>160000</c:v>
                </c:pt>
                <c:pt idx="2">
                  <c:v>110500</c:v>
                </c:pt>
                <c:pt idx="3">
                  <c:v>150000</c:v>
                </c:pt>
                <c:pt idx="4">
                  <c:v>211000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2-4014-B680-AE1CF4B569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3417728"/>
        <c:axId val="1649576560"/>
      </c:barChart>
      <c:catAx>
        <c:axId val="165341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76560"/>
        <c:crosses val="autoZero"/>
        <c:auto val="1"/>
        <c:lblAlgn val="ctr"/>
        <c:lblOffset val="100"/>
        <c:noMultiLvlLbl val="0"/>
      </c:catAx>
      <c:valAx>
        <c:axId val="16495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₦-470]* #,##0_-;\-[$₦-470]* #,##0_-;_-[$₦-470]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41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DataSet.xlsx]Real Data Sheet!PivotTable7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'Real Data Sheet'!$P$10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 Data Sheet'!$O$11:$O$14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'Real Data Sheet'!$P$11:$P$14</c:f>
              <c:numCache>
                <c:formatCode>_-[$₦-470]* #,##0_-;\-[$₦-470]* #,##0_-;_-[$₦-470]* "-"_-;_-@_-</c:formatCode>
                <c:ptCount val="3"/>
                <c:pt idx="0">
                  <c:v>217000</c:v>
                </c:pt>
                <c:pt idx="1">
                  <c:v>194500</c:v>
                </c:pt>
                <c:pt idx="2">
                  <c:v>233000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9-428B-8A7A-E1CA5D86E9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6007264"/>
        <c:axId val="1646081152"/>
      </c:lineChart>
      <c:catAx>
        <c:axId val="176600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81152"/>
        <c:crosses val="autoZero"/>
        <c:auto val="1"/>
        <c:lblAlgn val="ctr"/>
        <c:lblOffset val="100"/>
        <c:noMultiLvlLbl val="0"/>
      </c:catAx>
      <c:valAx>
        <c:axId val="16460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₦-470]* #,##0_-;\-[$₦-470]* #,##0_-;_-[$₦-470]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DataSet.xlsx]Real Data Sheet!PivotTable14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Sold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Data Sheet'!$P$18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 Data Sheet'!$O$19:$O$21</c:f>
              <c:strCache>
                <c:ptCount val="3"/>
                <c:pt idx="0">
                  <c:v>Computer</c:v>
                </c:pt>
                <c:pt idx="1">
                  <c:v>Photocopier</c:v>
                </c:pt>
                <c:pt idx="2">
                  <c:v>Printer</c:v>
                </c:pt>
              </c:strCache>
            </c:strRef>
          </c:cat>
          <c:val>
            <c:numRef>
              <c:f>'Real Data Sheet'!$P$19:$P$21</c:f>
              <c:numCache>
                <c:formatCode>General</c:formatCode>
                <c:ptCount val="3"/>
                <c:pt idx="0">
                  <c:v>610</c:v>
                </c:pt>
                <c:pt idx="1">
                  <c:v>553</c:v>
                </c:pt>
                <c:pt idx="2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4-4D01-9CE1-E450B2616D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3331616"/>
        <c:axId val="1773521168"/>
      </c:barChart>
      <c:catAx>
        <c:axId val="18233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21168"/>
        <c:crosses val="autoZero"/>
        <c:auto val="1"/>
        <c:lblAlgn val="ctr"/>
        <c:lblOffset val="100"/>
        <c:noMultiLvlLbl val="0"/>
      </c:catAx>
      <c:valAx>
        <c:axId val="17735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2</xdr:row>
      <xdr:rowOff>10944</xdr:rowOff>
    </xdr:from>
    <xdr:to>
      <xdr:col>5</xdr:col>
      <xdr:colOff>1105777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18B51-AFB2-4560-FB57-A7AD5BC2D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1534</xdr:colOff>
      <xdr:row>2</xdr:row>
      <xdr:rowOff>25231</xdr:rowOff>
    </xdr:from>
    <xdr:to>
      <xdr:col>2</xdr:col>
      <xdr:colOff>1029139</xdr:colOff>
      <xdr:row>17</xdr:row>
      <xdr:rowOff>5797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71E372F-A82E-34E1-E396-258AA09F6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437931</xdr:colOff>
      <xdr:row>0</xdr:row>
      <xdr:rowOff>0</xdr:rowOff>
    </xdr:from>
    <xdr:to>
      <xdr:col>10</xdr:col>
      <xdr:colOff>602155</xdr:colOff>
      <xdr:row>3</xdr:row>
      <xdr:rowOff>107184</xdr:rowOff>
    </xdr:to>
    <xdr:pic>
      <xdr:nvPicPr>
        <xdr:cNvPr id="8" name="Picture 7" descr="62,768 Office Computer Printer Images, Stock Photos, 3D objects, &amp; Vectors  | Shutterstock">
          <a:extLst>
            <a:ext uri="{FF2B5EF4-FFF2-40B4-BE49-F238E27FC236}">
              <a16:creationId xmlns:a16="http://schemas.microsoft.com/office/drawing/2014/main" id="{E12E4A17-6676-EAB9-D06D-0B041CF37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9138" y="0"/>
          <a:ext cx="777327" cy="6655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93388</xdr:colOff>
      <xdr:row>1</xdr:row>
      <xdr:rowOff>182227</xdr:rowOff>
    </xdr:from>
    <xdr:to>
      <xdr:col>10</xdr:col>
      <xdr:colOff>602156</xdr:colOff>
      <xdr:row>16</xdr:row>
      <xdr:rowOff>186116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E4C8747-6CE8-6062-82D5-90557D4C2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21.901137152781" createdVersion="8" refreshedVersion="8" minRefreshableVersion="3" recordCount="50" xr:uid="{5D6491C4-014C-44BC-9BAB-279FDD7763CD}">
  <cacheSource type="worksheet">
    <worksheetSource name="Table1"/>
  </cacheSource>
  <cacheFields count="9">
    <cacheField name="Sales ID " numFmtId="0">
      <sharedItems containsSemiMixedTypes="0" containsString="0" containsNumber="1" containsInteger="1" minValue="1001" maxValue="1050"/>
    </cacheField>
    <cacheField name="Sales Rep" numFmtId="0">
      <sharedItems count="50">
        <s v="Tolu"/>
        <s v="Bishop"/>
        <s v="Andrew"/>
        <s v="Emma"/>
        <s v="Alexander"/>
        <s v="Olivia"/>
        <s v="Liam"/>
        <s v="Sophia"/>
        <s v="Noah"/>
        <s v="Ava"/>
        <s v="Lucas"/>
        <s v="Mia"/>
        <s v="Ethan"/>
        <s v="Isabella"/>
        <s v="Aiden"/>
        <s v="Harper"/>
        <s v="Mason"/>
        <s v="Amelia"/>
        <s v="Elijah"/>
        <s v="Abigail"/>
        <s v="Logan"/>
        <s v="Emily"/>
        <s v="Carter"/>
        <s v="Grace"/>
        <s v="Oliver"/>
        <s v="Chloe"/>
        <s v="Benjamin"/>
        <s v="Evelyn"/>
        <s v="Samuel"/>
        <s v="Scarlett"/>
        <s v="Jackson"/>
        <s v="Lily"/>
        <s v="Caleb"/>
        <s v="Zoey"/>
        <s v="Luke"/>
        <s v="Aurora"/>
        <s v="Wyatt"/>
        <s v="Penelope"/>
        <s v="Daniel"/>
        <s v="Layla"/>
        <s v="Owen"/>
        <s v="Victoria"/>
        <s v="Gabriel"/>
        <s v="Stella"/>
        <s v="Julian"/>
        <s v="Natalie"/>
        <s v="Grayson"/>
        <s v="Addison"/>
        <s v="Jack"/>
        <s v="Lillian"/>
      </sharedItems>
    </cacheField>
    <cacheField name="Month" numFmtId="0">
      <sharedItems count="3">
        <s v="January"/>
        <s v="February"/>
        <s v="March"/>
      </sharedItems>
    </cacheField>
    <cacheField name="Product" numFmtId="0">
      <sharedItems count="3">
        <s v="Computer"/>
        <s v="Printer"/>
        <s v="Photocopier"/>
      </sharedItems>
    </cacheField>
    <cacheField name="Region" numFmtId="0">
      <sharedItems count="5">
        <s v="South-West"/>
        <s v="North-East"/>
        <s v="South-South"/>
        <s v="South-East"/>
        <s v="North-West"/>
      </sharedItems>
    </cacheField>
    <cacheField name="Cost" numFmtId="0">
      <sharedItems containsSemiMixedTypes="0" containsString="0" containsNumber="1" containsInteger="1" minValue="5000" maxValue="20000"/>
    </cacheField>
    <cacheField name="Sales" numFmtId="0">
      <sharedItems containsSemiMixedTypes="0" containsString="0" containsNumber="1" containsInteger="1" minValue="4000" maxValue="22000"/>
    </cacheField>
    <cacheField name="Quantity" numFmtId="0">
      <sharedItems containsSemiMixedTypes="0" containsString="0" containsNumber="1" containsInteger="1" minValue="3" maxValue="85"/>
    </cacheField>
    <cacheField name="Profit" numFmtId="0">
      <sharedItems containsSemiMixedTypes="0" containsString="0" containsNumber="1" containsInteger="1" minValue="-10000" maxValue="1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22.440064467592" createdVersion="8" refreshedVersion="8" minRefreshableVersion="3" recordCount="50" xr:uid="{E3A54CD1-0221-4E75-9F80-2A97DEB1FCE1}">
  <cacheSource type="worksheet">
    <worksheetSource name="Table1[[Sales Rep]:[Quantity]]"/>
  </cacheSource>
  <cacheFields count="7">
    <cacheField name="Sales Rep" numFmtId="0">
      <sharedItems count="50">
        <s v="Tolu"/>
        <s v="Bishop"/>
        <s v="Andrew"/>
        <s v="Emma"/>
        <s v="Alexander"/>
        <s v="Olivia"/>
        <s v="Liam"/>
        <s v="Sophia"/>
        <s v="Noah"/>
        <s v="Ava"/>
        <s v="Lucas"/>
        <s v="Mia"/>
        <s v="Ethan"/>
        <s v="Isabella"/>
        <s v="Aiden"/>
        <s v="Harper"/>
        <s v="Mason"/>
        <s v="Amelia"/>
        <s v="Elijah"/>
        <s v="Abigail"/>
        <s v="Logan"/>
        <s v="Emily"/>
        <s v="Carter"/>
        <s v="Grace"/>
        <s v="Oliver"/>
        <s v="Chloe"/>
        <s v="Benjamin"/>
        <s v="Evelyn"/>
        <s v="Samuel"/>
        <s v="Scarlett"/>
        <s v="Jackson"/>
        <s v="Lily"/>
        <s v="Caleb"/>
        <s v="Zoey"/>
        <s v="Luke"/>
        <s v="Aurora"/>
        <s v="Wyatt"/>
        <s v="Penelope"/>
        <s v="Daniel"/>
        <s v="Layla"/>
        <s v="Owen"/>
        <s v="Victoria"/>
        <s v="Gabriel"/>
        <s v="Stella"/>
        <s v="Julian"/>
        <s v="Natalie"/>
        <s v="Grayson"/>
        <s v="Addison"/>
        <s v="Jack"/>
        <s v="Lillian"/>
      </sharedItems>
    </cacheField>
    <cacheField name="Month" numFmtId="0">
      <sharedItems/>
    </cacheField>
    <cacheField name="Product" numFmtId="0">
      <sharedItems/>
    </cacheField>
    <cacheField name="Region" numFmtId="0">
      <sharedItems/>
    </cacheField>
    <cacheField name="Cost" numFmtId="0">
      <sharedItems containsSemiMixedTypes="0" containsString="0" containsNumber="1" containsInteger="1" minValue="5000" maxValue="20000"/>
    </cacheField>
    <cacheField name="Sales" numFmtId="0">
      <sharedItems containsSemiMixedTypes="0" containsString="0" containsNumber="1" containsInteger="1" minValue="4000" maxValue="22000"/>
    </cacheField>
    <cacheField name="Quantity" numFmtId="0">
      <sharedItems containsSemiMixedTypes="0" containsString="0" containsNumber="1" containsInteger="1" minValue="3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22.51321921296" createdVersion="8" refreshedVersion="8" minRefreshableVersion="3" recordCount="50" xr:uid="{3256FEA9-5B3F-412F-8C86-6673C7C5BEEC}">
  <cacheSource type="worksheet">
    <worksheetSource name="Table1"/>
  </cacheSource>
  <cacheFields count="9">
    <cacheField name="Sales ID " numFmtId="0">
      <sharedItems containsSemiMixedTypes="0" containsString="0" containsNumber="1" containsInteger="1" minValue="1001" maxValue="1050"/>
    </cacheField>
    <cacheField name="Sales Rep" numFmtId="0">
      <sharedItems/>
    </cacheField>
    <cacheField name="Month" numFmtId="0">
      <sharedItems/>
    </cacheField>
    <cacheField name="Product" numFmtId="0">
      <sharedItems count="3">
        <s v="Computer"/>
        <s v="Printer"/>
        <s v="Photocopier"/>
      </sharedItems>
    </cacheField>
    <cacheField name="Region" numFmtId="0">
      <sharedItems/>
    </cacheField>
    <cacheField name="Cost" numFmtId="0">
      <sharedItems containsSemiMixedTypes="0" containsString="0" containsNumber="1" containsInteger="1" minValue="5000" maxValue="20000"/>
    </cacheField>
    <cacheField name="Sales" numFmtId="0">
      <sharedItems containsSemiMixedTypes="0" containsString="0" containsNumber="1" containsInteger="1" minValue="4000" maxValue="22000"/>
    </cacheField>
    <cacheField name="Quantity" numFmtId="0">
      <sharedItems containsSemiMixedTypes="0" containsString="0" containsNumber="1" containsInteger="1" minValue="3" maxValue="85"/>
    </cacheField>
    <cacheField name="Profit" numFmtId="0">
      <sharedItems containsSemiMixedTypes="0" containsString="0" containsNumber="1" containsInteger="1" minValue="-10000" maxValue="1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001"/>
    <x v="0"/>
    <x v="0"/>
    <x v="0"/>
    <x v="0"/>
    <n v="20000"/>
    <n v="22000"/>
    <n v="10"/>
    <n v="2000"/>
  </r>
  <r>
    <n v="1002"/>
    <x v="1"/>
    <x v="1"/>
    <x v="1"/>
    <x v="1"/>
    <n v="5000"/>
    <n v="6500"/>
    <n v="5"/>
    <n v="1500"/>
  </r>
  <r>
    <n v="1003"/>
    <x v="2"/>
    <x v="0"/>
    <x v="2"/>
    <x v="2"/>
    <n v="11000"/>
    <n v="10000"/>
    <n v="15"/>
    <n v="-1000"/>
  </r>
  <r>
    <n v="1004"/>
    <x v="3"/>
    <x v="2"/>
    <x v="0"/>
    <x v="3"/>
    <n v="15000"/>
    <n v="13500"/>
    <n v="8"/>
    <n v="-1500"/>
  </r>
  <r>
    <n v="1005"/>
    <x v="4"/>
    <x v="1"/>
    <x v="1"/>
    <x v="4"/>
    <n v="6000"/>
    <n v="7000"/>
    <n v="12"/>
    <n v="1000"/>
  </r>
  <r>
    <n v="1006"/>
    <x v="5"/>
    <x v="0"/>
    <x v="2"/>
    <x v="0"/>
    <n v="17000"/>
    <n v="16000"/>
    <n v="6"/>
    <n v="-1000"/>
  </r>
  <r>
    <n v="1007"/>
    <x v="6"/>
    <x v="2"/>
    <x v="0"/>
    <x v="1"/>
    <n v="7000"/>
    <n v="6500"/>
    <n v="15"/>
    <n v="-500"/>
  </r>
  <r>
    <n v="1008"/>
    <x v="7"/>
    <x v="1"/>
    <x v="1"/>
    <x v="2"/>
    <n v="12000"/>
    <n v="11000"/>
    <n v="50"/>
    <n v="-1000"/>
  </r>
  <r>
    <n v="1009"/>
    <x v="8"/>
    <x v="0"/>
    <x v="2"/>
    <x v="3"/>
    <n v="10000"/>
    <n v="9000"/>
    <n v="80"/>
    <n v="-1000"/>
  </r>
  <r>
    <n v="1010"/>
    <x v="9"/>
    <x v="2"/>
    <x v="0"/>
    <x v="4"/>
    <n v="10000"/>
    <n v="11000"/>
    <n v="20"/>
    <n v="1000"/>
  </r>
  <r>
    <n v="1011"/>
    <x v="10"/>
    <x v="1"/>
    <x v="1"/>
    <x v="0"/>
    <n v="20000"/>
    <n v="22000"/>
    <n v="5"/>
    <n v="2000"/>
  </r>
  <r>
    <n v="1012"/>
    <x v="11"/>
    <x v="0"/>
    <x v="2"/>
    <x v="4"/>
    <n v="8000"/>
    <n v="9000"/>
    <n v="3"/>
    <n v="1000"/>
  </r>
  <r>
    <n v="1013"/>
    <x v="12"/>
    <x v="2"/>
    <x v="0"/>
    <x v="2"/>
    <n v="17000"/>
    <n v="15000"/>
    <n v="7"/>
    <n v="-2000"/>
  </r>
  <r>
    <n v="1014"/>
    <x v="13"/>
    <x v="1"/>
    <x v="1"/>
    <x v="0"/>
    <n v="20000"/>
    <n v="17000"/>
    <n v="5"/>
    <n v="-3000"/>
  </r>
  <r>
    <n v="1015"/>
    <x v="14"/>
    <x v="0"/>
    <x v="2"/>
    <x v="4"/>
    <n v="8000"/>
    <n v="9000"/>
    <n v="9"/>
    <n v="1000"/>
  </r>
  <r>
    <n v="1016"/>
    <x v="15"/>
    <x v="2"/>
    <x v="0"/>
    <x v="3"/>
    <n v="15000"/>
    <n v="14000"/>
    <n v="60"/>
    <n v="-1000"/>
  </r>
  <r>
    <n v="1017"/>
    <x v="16"/>
    <x v="1"/>
    <x v="1"/>
    <x v="4"/>
    <n v="6000"/>
    <n v="7000"/>
    <n v="30"/>
    <n v="1000"/>
  </r>
  <r>
    <n v="1018"/>
    <x v="17"/>
    <x v="0"/>
    <x v="2"/>
    <x v="2"/>
    <n v="11000"/>
    <n v="22000"/>
    <n v="20"/>
    <n v="11000"/>
  </r>
  <r>
    <n v="1019"/>
    <x v="18"/>
    <x v="2"/>
    <x v="0"/>
    <x v="0"/>
    <n v="20000"/>
    <n v="10000"/>
    <n v="30"/>
    <n v="-10000"/>
  </r>
  <r>
    <n v="1020"/>
    <x v="19"/>
    <x v="1"/>
    <x v="1"/>
    <x v="4"/>
    <n v="6000"/>
    <n v="5000"/>
    <n v="20"/>
    <n v="-1000"/>
  </r>
  <r>
    <n v="1021"/>
    <x v="20"/>
    <x v="0"/>
    <x v="2"/>
    <x v="3"/>
    <n v="10000"/>
    <n v="11000"/>
    <n v="25"/>
    <n v="1000"/>
  </r>
  <r>
    <n v="1022"/>
    <x v="21"/>
    <x v="2"/>
    <x v="0"/>
    <x v="4"/>
    <n v="10000"/>
    <n v="12000"/>
    <n v="50"/>
    <n v="2000"/>
  </r>
  <r>
    <n v="1023"/>
    <x v="22"/>
    <x v="1"/>
    <x v="1"/>
    <x v="2"/>
    <n v="12000"/>
    <n v="15000"/>
    <n v="60"/>
    <n v="3000"/>
  </r>
  <r>
    <n v="1024"/>
    <x v="23"/>
    <x v="0"/>
    <x v="2"/>
    <x v="0"/>
    <n v="17000"/>
    <n v="16000"/>
    <n v="70"/>
    <n v="-1000"/>
  </r>
  <r>
    <n v="1025"/>
    <x v="24"/>
    <x v="2"/>
    <x v="0"/>
    <x v="4"/>
    <n v="10000"/>
    <n v="7000"/>
    <n v="80"/>
    <n v="-3000"/>
  </r>
  <r>
    <n v="1026"/>
    <x v="25"/>
    <x v="1"/>
    <x v="1"/>
    <x v="3"/>
    <n v="10000"/>
    <n v="7000"/>
    <n v="30"/>
    <n v="-3000"/>
  </r>
  <r>
    <n v="1027"/>
    <x v="26"/>
    <x v="0"/>
    <x v="2"/>
    <x v="4"/>
    <n v="8000"/>
    <n v="10000"/>
    <n v="40"/>
    <n v="2000"/>
  </r>
  <r>
    <n v="1028"/>
    <x v="27"/>
    <x v="2"/>
    <x v="0"/>
    <x v="2"/>
    <n v="17000"/>
    <n v="18000"/>
    <n v="45"/>
    <n v="1000"/>
  </r>
  <r>
    <n v="1029"/>
    <x v="28"/>
    <x v="1"/>
    <x v="1"/>
    <x v="0"/>
    <n v="20000"/>
    <n v="22000"/>
    <n v="50"/>
    <n v="2000"/>
  </r>
  <r>
    <n v="1030"/>
    <x v="29"/>
    <x v="0"/>
    <x v="2"/>
    <x v="4"/>
    <n v="8000"/>
    <n v="9000"/>
    <n v="20"/>
    <n v="1000"/>
  </r>
  <r>
    <n v="1031"/>
    <x v="30"/>
    <x v="2"/>
    <x v="0"/>
    <x v="3"/>
    <n v="15000"/>
    <n v="15000"/>
    <n v="30"/>
    <n v="0"/>
  </r>
  <r>
    <n v="1032"/>
    <x v="31"/>
    <x v="1"/>
    <x v="1"/>
    <x v="4"/>
    <n v="6000"/>
    <n v="7000"/>
    <n v="40"/>
    <n v="1000"/>
  </r>
  <r>
    <n v="1033"/>
    <x v="32"/>
    <x v="0"/>
    <x v="2"/>
    <x v="2"/>
    <n v="11000"/>
    <n v="12000"/>
    <n v="50"/>
    <n v="1000"/>
  </r>
  <r>
    <n v="1034"/>
    <x v="33"/>
    <x v="2"/>
    <x v="0"/>
    <x v="0"/>
    <n v="20000"/>
    <n v="22000"/>
    <n v="45"/>
    <n v="2000"/>
  </r>
  <r>
    <n v="1035"/>
    <x v="34"/>
    <x v="1"/>
    <x v="1"/>
    <x v="4"/>
    <n v="6000"/>
    <n v="7000"/>
    <n v="50"/>
    <n v="1000"/>
  </r>
  <r>
    <n v="1036"/>
    <x v="35"/>
    <x v="0"/>
    <x v="2"/>
    <x v="3"/>
    <n v="10000"/>
    <n v="12000"/>
    <n v="20"/>
    <n v="2000"/>
  </r>
  <r>
    <n v="1037"/>
    <x v="36"/>
    <x v="2"/>
    <x v="0"/>
    <x v="4"/>
    <n v="10000"/>
    <n v="15000"/>
    <n v="30"/>
    <n v="5000"/>
  </r>
  <r>
    <n v="1038"/>
    <x v="37"/>
    <x v="1"/>
    <x v="1"/>
    <x v="2"/>
    <n v="12000"/>
    <n v="15000"/>
    <n v="40"/>
    <n v="3000"/>
  </r>
  <r>
    <n v="1039"/>
    <x v="38"/>
    <x v="0"/>
    <x v="2"/>
    <x v="0"/>
    <n v="17000"/>
    <n v="20000"/>
    <n v="50"/>
    <n v="3000"/>
  </r>
  <r>
    <n v="1040"/>
    <x v="39"/>
    <x v="2"/>
    <x v="0"/>
    <x v="4"/>
    <n v="10000"/>
    <n v="15000"/>
    <n v="25"/>
    <n v="5000"/>
  </r>
  <r>
    <n v="1041"/>
    <x v="40"/>
    <x v="1"/>
    <x v="1"/>
    <x v="3"/>
    <n v="10000"/>
    <n v="12000"/>
    <n v="60"/>
    <n v="2000"/>
  </r>
  <r>
    <n v="1042"/>
    <x v="41"/>
    <x v="0"/>
    <x v="2"/>
    <x v="4"/>
    <n v="8000"/>
    <n v="9000"/>
    <n v="70"/>
    <n v="1000"/>
  </r>
  <r>
    <n v="1043"/>
    <x v="42"/>
    <x v="2"/>
    <x v="0"/>
    <x v="2"/>
    <n v="17000"/>
    <n v="20000"/>
    <n v="80"/>
    <n v="3000"/>
  </r>
  <r>
    <n v="1044"/>
    <x v="43"/>
    <x v="1"/>
    <x v="1"/>
    <x v="0"/>
    <n v="20000"/>
    <n v="22000"/>
    <n v="85"/>
    <n v="2000"/>
  </r>
  <r>
    <n v="1045"/>
    <x v="44"/>
    <x v="0"/>
    <x v="2"/>
    <x v="4"/>
    <n v="8000"/>
    <n v="9000"/>
    <n v="30"/>
    <n v="1000"/>
  </r>
  <r>
    <n v="1046"/>
    <x v="45"/>
    <x v="2"/>
    <x v="0"/>
    <x v="3"/>
    <n v="15000"/>
    <n v="17000"/>
    <n v="35"/>
    <n v="2000"/>
  </r>
  <r>
    <n v="1047"/>
    <x v="46"/>
    <x v="1"/>
    <x v="1"/>
    <x v="4"/>
    <n v="6000"/>
    <n v="8000"/>
    <n v="50"/>
    <n v="2000"/>
  </r>
  <r>
    <n v="1048"/>
    <x v="47"/>
    <x v="0"/>
    <x v="2"/>
    <x v="2"/>
    <n v="11000"/>
    <n v="12000"/>
    <n v="45"/>
    <n v="1000"/>
  </r>
  <r>
    <n v="1049"/>
    <x v="48"/>
    <x v="2"/>
    <x v="0"/>
    <x v="0"/>
    <n v="20000"/>
    <n v="22000"/>
    <n v="40"/>
    <n v="2000"/>
  </r>
  <r>
    <n v="1050"/>
    <x v="49"/>
    <x v="1"/>
    <x v="1"/>
    <x v="4"/>
    <n v="6000"/>
    <n v="4000"/>
    <n v="10"/>
    <n v="-2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January"/>
    <s v="Computer"/>
    <s v="South-West"/>
    <n v="20000"/>
    <n v="22000"/>
    <n v="10"/>
  </r>
  <r>
    <x v="1"/>
    <s v="February"/>
    <s v="Printer"/>
    <s v="North-East"/>
    <n v="5000"/>
    <n v="6500"/>
    <n v="5"/>
  </r>
  <r>
    <x v="2"/>
    <s v="January"/>
    <s v="Photocopier"/>
    <s v="South-South"/>
    <n v="11000"/>
    <n v="10000"/>
    <n v="15"/>
  </r>
  <r>
    <x v="3"/>
    <s v="March"/>
    <s v="Computer"/>
    <s v="South-East"/>
    <n v="15000"/>
    <n v="13500"/>
    <n v="8"/>
  </r>
  <r>
    <x v="4"/>
    <s v="February"/>
    <s v="Printer"/>
    <s v="North-West"/>
    <n v="6000"/>
    <n v="7000"/>
    <n v="12"/>
  </r>
  <r>
    <x v="5"/>
    <s v="January"/>
    <s v="Photocopier"/>
    <s v="South-West"/>
    <n v="17000"/>
    <n v="16000"/>
    <n v="6"/>
  </r>
  <r>
    <x v="6"/>
    <s v="March"/>
    <s v="Computer"/>
    <s v="North-East"/>
    <n v="7000"/>
    <n v="6500"/>
    <n v="15"/>
  </r>
  <r>
    <x v="7"/>
    <s v="February"/>
    <s v="Printer"/>
    <s v="South-South"/>
    <n v="12000"/>
    <n v="11000"/>
    <n v="50"/>
  </r>
  <r>
    <x v="8"/>
    <s v="January"/>
    <s v="Photocopier"/>
    <s v="South-East"/>
    <n v="10000"/>
    <n v="9000"/>
    <n v="80"/>
  </r>
  <r>
    <x v="9"/>
    <s v="March"/>
    <s v="Computer"/>
    <s v="North-West"/>
    <n v="10000"/>
    <n v="11000"/>
    <n v="20"/>
  </r>
  <r>
    <x v="10"/>
    <s v="February"/>
    <s v="Printer"/>
    <s v="South-West"/>
    <n v="20000"/>
    <n v="22000"/>
    <n v="5"/>
  </r>
  <r>
    <x v="11"/>
    <s v="January"/>
    <s v="Photocopier"/>
    <s v="North-West"/>
    <n v="8000"/>
    <n v="9000"/>
    <n v="3"/>
  </r>
  <r>
    <x v="12"/>
    <s v="March"/>
    <s v="Computer"/>
    <s v="South-South"/>
    <n v="17000"/>
    <n v="15000"/>
    <n v="7"/>
  </r>
  <r>
    <x v="13"/>
    <s v="February"/>
    <s v="Printer"/>
    <s v="South-West"/>
    <n v="20000"/>
    <n v="17000"/>
    <n v="5"/>
  </r>
  <r>
    <x v="14"/>
    <s v="January"/>
    <s v="Photocopier"/>
    <s v="North-West"/>
    <n v="8000"/>
    <n v="9000"/>
    <n v="9"/>
  </r>
  <r>
    <x v="15"/>
    <s v="March"/>
    <s v="Computer"/>
    <s v="South-East"/>
    <n v="15000"/>
    <n v="14000"/>
    <n v="60"/>
  </r>
  <r>
    <x v="16"/>
    <s v="February"/>
    <s v="Printer"/>
    <s v="North-West"/>
    <n v="6000"/>
    <n v="7000"/>
    <n v="30"/>
  </r>
  <r>
    <x v="17"/>
    <s v="January"/>
    <s v="Photocopier"/>
    <s v="South-South"/>
    <n v="11000"/>
    <n v="22000"/>
    <n v="20"/>
  </r>
  <r>
    <x v="18"/>
    <s v="March"/>
    <s v="Computer"/>
    <s v="South-West"/>
    <n v="20000"/>
    <n v="10000"/>
    <n v="30"/>
  </r>
  <r>
    <x v="19"/>
    <s v="February"/>
    <s v="Printer"/>
    <s v="North-West"/>
    <n v="6000"/>
    <n v="5000"/>
    <n v="20"/>
  </r>
  <r>
    <x v="20"/>
    <s v="January"/>
    <s v="Photocopier"/>
    <s v="South-East"/>
    <n v="10000"/>
    <n v="11000"/>
    <n v="25"/>
  </r>
  <r>
    <x v="21"/>
    <s v="March"/>
    <s v="Computer"/>
    <s v="North-West"/>
    <n v="10000"/>
    <n v="12000"/>
    <n v="50"/>
  </r>
  <r>
    <x v="22"/>
    <s v="February"/>
    <s v="Printer"/>
    <s v="South-South"/>
    <n v="12000"/>
    <n v="15000"/>
    <n v="60"/>
  </r>
  <r>
    <x v="23"/>
    <s v="January"/>
    <s v="Photocopier"/>
    <s v="South-West"/>
    <n v="17000"/>
    <n v="16000"/>
    <n v="70"/>
  </r>
  <r>
    <x v="24"/>
    <s v="March"/>
    <s v="Computer"/>
    <s v="North-West"/>
    <n v="10000"/>
    <n v="7000"/>
    <n v="80"/>
  </r>
  <r>
    <x v="25"/>
    <s v="February"/>
    <s v="Printer"/>
    <s v="South-East"/>
    <n v="10000"/>
    <n v="7000"/>
    <n v="30"/>
  </r>
  <r>
    <x v="26"/>
    <s v="January"/>
    <s v="Photocopier"/>
    <s v="North-West"/>
    <n v="8000"/>
    <n v="10000"/>
    <n v="40"/>
  </r>
  <r>
    <x v="27"/>
    <s v="March"/>
    <s v="Computer"/>
    <s v="South-South"/>
    <n v="17000"/>
    <n v="18000"/>
    <n v="45"/>
  </r>
  <r>
    <x v="28"/>
    <s v="February"/>
    <s v="Printer"/>
    <s v="South-West"/>
    <n v="20000"/>
    <n v="22000"/>
    <n v="50"/>
  </r>
  <r>
    <x v="29"/>
    <s v="January"/>
    <s v="Photocopier"/>
    <s v="North-West"/>
    <n v="8000"/>
    <n v="9000"/>
    <n v="20"/>
  </r>
  <r>
    <x v="30"/>
    <s v="March"/>
    <s v="Computer"/>
    <s v="South-East"/>
    <n v="15000"/>
    <n v="15000"/>
    <n v="30"/>
  </r>
  <r>
    <x v="31"/>
    <s v="February"/>
    <s v="Printer"/>
    <s v="North-West"/>
    <n v="6000"/>
    <n v="7000"/>
    <n v="40"/>
  </r>
  <r>
    <x v="32"/>
    <s v="January"/>
    <s v="Photocopier"/>
    <s v="South-South"/>
    <n v="11000"/>
    <n v="12000"/>
    <n v="50"/>
  </r>
  <r>
    <x v="33"/>
    <s v="March"/>
    <s v="Computer"/>
    <s v="South-West"/>
    <n v="20000"/>
    <n v="22000"/>
    <n v="45"/>
  </r>
  <r>
    <x v="34"/>
    <s v="February"/>
    <s v="Printer"/>
    <s v="North-West"/>
    <n v="6000"/>
    <n v="7000"/>
    <n v="50"/>
  </r>
  <r>
    <x v="35"/>
    <s v="January"/>
    <s v="Photocopier"/>
    <s v="South-East"/>
    <n v="10000"/>
    <n v="12000"/>
    <n v="20"/>
  </r>
  <r>
    <x v="36"/>
    <s v="March"/>
    <s v="Computer"/>
    <s v="North-West"/>
    <n v="10000"/>
    <n v="15000"/>
    <n v="30"/>
  </r>
  <r>
    <x v="37"/>
    <s v="February"/>
    <s v="Printer"/>
    <s v="South-South"/>
    <n v="12000"/>
    <n v="15000"/>
    <n v="40"/>
  </r>
  <r>
    <x v="38"/>
    <s v="January"/>
    <s v="Photocopier"/>
    <s v="South-West"/>
    <n v="17000"/>
    <n v="20000"/>
    <n v="50"/>
  </r>
  <r>
    <x v="39"/>
    <s v="March"/>
    <s v="Computer"/>
    <s v="North-West"/>
    <n v="10000"/>
    <n v="15000"/>
    <n v="25"/>
  </r>
  <r>
    <x v="40"/>
    <s v="February"/>
    <s v="Printer"/>
    <s v="South-East"/>
    <n v="10000"/>
    <n v="12000"/>
    <n v="60"/>
  </r>
  <r>
    <x v="41"/>
    <s v="January"/>
    <s v="Photocopier"/>
    <s v="North-West"/>
    <n v="8000"/>
    <n v="9000"/>
    <n v="70"/>
  </r>
  <r>
    <x v="42"/>
    <s v="March"/>
    <s v="Computer"/>
    <s v="South-South"/>
    <n v="17000"/>
    <n v="20000"/>
    <n v="80"/>
  </r>
  <r>
    <x v="43"/>
    <s v="February"/>
    <s v="Printer"/>
    <s v="South-West"/>
    <n v="20000"/>
    <n v="22000"/>
    <n v="85"/>
  </r>
  <r>
    <x v="44"/>
    <s v="January"/>
    <s v="Photocopier"/>
    <s v="North-West"/>
    <n v="8000"/>
    <n v="9000"/>
    <n v="30"/>
  </r>
  <r>
    <x v="45"/>
    <s v="March"/>
    <s v="Computer"/>
    <s v="South-East"/>
    <n v="15000"/>
    <n v="17000"/>
    <n v="35"/>
  </r>
  <r>
    <x v="46"/>
    <s v="February"/>
    <s v="Printer"/>
    <s v="North-West"/>
    <n v="6000"/>
    <n v="8000"/>
    <n v="50"/>
  </r>
  <r>
    <x v="47"/>
    <s v="January"/>
    <s v="Photocopier"/>
    <s v="South-South"/>
    <n v="11000"/>
    <n v="12000"/>
    <n v="45"/>
  </r>
  <r>
    <x v="48"/>
    <s v="March"/>
    <s v="Computer"/>
    <s v="South-West"/>
    <n v="20000"/>
    <n v="22000"/>
    <n v="40"/>
  </r>
  <r>
    <x v="49"/>
    <s v="February"/>
    <s v="Printer"/>
    <s v="North-West"/>
    <n v="6000"/>
    <n v="4000"/>
    <n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001"/>
    <s v="Tolu"/>
    <s v="January"/>
    <x v="0"/>
    <s v="South-West"/>
    <n v="20000"/>
    <n v="22000"/>
    <n v="10"/>
    <n v="2000"/>
  </r>
  <r>
    <n v="1002"/>
    <s v="Bishop"/>
    <s v="February"/>
    <x v="1"/>
    <s v="North-East"/>
    <n v="5000"/>
    <n v="6500"/>
    <n v="5"/>
    <n v="1500"/>
  </r>
  <r>
    <n v="1003"/>
    <s v="Andrew"/>
    <s v="January"/>
    <x v="2"/>
    <s v="South-South"/>
    <n v="11000"/>
    <n v="10000"/>
    <n v="15"/>
    <n v="-1000"/>
  </r>
  <r>
    <n v="1004"/>
    <s v="Emma"/>
    <s v="March"/>
    <x v="0"/>
    <s v="South-East"/>
    <n v="15000"/>
    <n v="13500"/>
    <n v="8"/>
    <n v="-1500"/>
  </r>
  <r>
    <n v="1005"/>
    <s v="Alexander"/>
    <s v="February"/>
    <x v="1"/>
    <s v="North-West"/>
    <n v="6000"/>
    <n v="7000"/>
    <n v="12"/>
    <n v="1000"/>
  </r>
  <r>
    <n v="1006"/>
    <s v="Olivia"/>
    <s v="January"/>
    <x v="2"/>
    <s v="South-West"/>
    <n v="17000"/>
    <n v="16000"/>
    <n v="6"/>
    <n v="-1000"/>
  </r>
  <r>
    <n v="1007"/>
    <s v="Liam"/>
    <s v="March"/>
    <x v="0"/>
    <s v="North-East"/>
    <n v="7000"/>
    <n v="6500"/>
    <n v="15"/>
    <n v="-500"/>
  </r>
  <r>
    <n v="1008"/>
    <s v="Sophia"/>
    <s v="February"/>
    <x v="1"/>
    <s v="South-South"/>
    <n v="12000"/>
    <n v="11000"/>
    <n v="50"/>
    <n v="-1000"/>
  </r>
  <r>
    <n v="1009"/>
    <s v="Noah"/>
    <s v="January"/>
    <x v="2"/>
    <s v="South-East"/>
    <n v="10000"/>
    <n v="9000"/>
    <n v="80"/>
    <n v="-1000"/>
  </r>
  <r>
    <n v="1010"/>
    <s v="Ava"/>
    <s v="March"/>
    <x v="0"/>
    <s v="North-West"/>
    <n v="10000"/>
    <n v="11000"/>
    <n v="20"/>
    <n v="1000"/>
  </r>
  <r>
    <n v="1011"/>
    <s v="Lucas"/>
    <s v="February"/>
    <x v="1"/>
    <s v="South-West"/>
    <n v="20000"/>
    <n v="22000"/>
    <n v="5"/>
    <n v="2000"/>
  </r>
  <r>
    <n v="1012"/>
    <s v="Mia"/>
    <s v="January"/>
    <x v="2"/>
    <s v="North-West"/>
    <n v="8000"/>
    <n v="9000"/>
    <n v="3"/>
    <n v="1000"/>
  </r>
  <r>
    <n v="1013"/>
    <s v="Ethan"/>
    <s v="March"/>
    <x v="0"/>
    <s v="South-South"/>
    <n v="17000"/>
    <n v="15000"/>
    <n v="7"/>
    <n v="-2000"/>
  </r>
  <r>
    <n v="1014"/>
    <s v="Isabella"/>
    <s v="February"/>
    <x v="1"/>
    <s v="South-West"/>
    <n v="20000"/>
    <n v="17000"/>
    <n v="5"/>
    <n v="-3000"/>
  </r>
  <r>
    <n v="1015"/>
    <s v="Aiden"/>
    <s v="January"/>
    <x v="2"/>
    <s v="North-West"/>
    <n v="8000"/>
    <n v="9000"/>
    <n v="9"/>
    <n v="1000"/>
  </r>
  <r>
    <n v="1016"/>
    <s v="Harper"/>
    <s v="March"/>
    <x v="0"/>
    <s v="South-East"/>
    <n v="15000"/>
    <n v="14000"/>
    <n v="60"/>
    <n v="-1000"/>
  </r>
  <r>
    <n v="1017"/>
    <s v="Mason"/>
    <s v="February"/>
    <x v="1"/>
    <s v="North-West"/>
    <n v="6000"/>
    <n v="7000"/>
    <n v="30"/>
    <n v="1000"/>
  </r>
  <r>
    <n v="1018"/>
    <s v="Amelia"/>
    <s v="January"/>
    <x v="2"/>
    <s v="South-South"/>
    <n v="11000"/>
    <n v="22000"/>
    <n v="20"/>
    <n v="11000"/>
  </r>
  <r>
    <n v="1019"/>
    <s v="Elijah"/>
    <s v="March"/>
    <x v="0"/>
    <s v="South-West"/>
    <n v="20000"/>
    <n v="10000"/>
    <n v="30"/>
    <n v="-10000"/>
  </r>
  <r>
    <n v="1020"/>
    <s v="Abigail"/>
    <s v="February"/>
    <x v="1"/>
    <s v="North-West"/>
    <n v="6000"/>
    <n v="5000"/>
    <n v="20"/>
    <n v="-1000"/>
  </r>
  <r>
    <n v="1021"/>
    <s v="Logan"/>
    <s v="January"/>
    <x v="2"/>
    <s v="South-East"/>
    <n v="10000"/>
    <n v="11000"/>
    <n v="25"/>
    <n v="1000"/>
  </r>
  <r>
    <n v="1022"/>
    <s v="Emily"/>
    <s v="March"/>
    <x v="0"/>
    <s v="North-West"/>
    <n v="10000"/>
    <n v="12000"/>
    <n v="50"/>
    <n v="2000"/>
  </r>
  <r>
    <n v="1023"/>
    <s v="Carter"/>
    <s v="February"/>
    <x v="1"/>
    <s v="South-South"/>
    <n v="12000"/>
    <n v="15000"/>
    <n v="60"/>
    <n v="3000"/>
  </r>
  <r>
    <n v="1024"/>
    <s v="Grace"/>
    <s v="January"/>
    <x v="2"/>
    <s v="South-West"/>
    <n v="17000"/>
    <n v="16000"/>
    <n v="70"/>
    <n v="-1000"/>
  </r>
  <r>
    <n v="1025"/>
    <s v="Oliver"/>
    <s v="March"/>
    <x v="0"/>
    <s v="North-West"/>
    <n v="10000"/>
    <n v="7000"/>
    <n v="80"/>
    <n v="-3000"/>
  </r>
  <r>
    <n v="1026"/>
    <s v="Chloe"/>
    <s v="February"/>
    <x v="1"/>
    <s v="South-East"/>
    <n v="10000"/>
    <n v="7000"/>
    <n v="30"/>
    <n v="-3000"/>
  </r>
  <r>
    <n v="1027"/>
    <s v="Benjamin"/>
    <s v="January"/>
    <x v="2"/>
    <s v="North-West"/>
    <n v="8000"/>
    <n v="10000"/>
    <n v="40"/>
    <n v="2000"/>
  </r>
  <r>
    <n v="1028"/>
    <s v="Evelyn"/>
    <s v="March"/>
    <x v="0"/>
    <s v="South-South"/>
    <n v="17000"/>
    <n v="18000"/>
    <n v="45"/>
    <n v="1000"/>
  </r>
  <r>
    <n v="1029"/>
    <s v="Samuel"/>
    <s v="February"/>
    <x v="1"/>
    <s v="South-West"/>
    <n v="20000"/>
    <n v="22000"/>
    <n v="50"/>
    <n v="2000"/>
  </r>
  <r>
    <n v="1030"/>
    <s v="Scarlett"/>
    <s v="January"/>
    <x v="2"/>
    <s v="North-West"/>
    <n v="8000"/>
    <n v="9000"/>
    <n v="20"/>
    <n v="1000"/>
  </r>
  <r>
    <n v="1031"/>
    <s v="Jackson"/>
    <s v="March"/>
    <x v="0"/>
    <s v="South-East"/>
    <n v="15000"/>
    <n v="15000"/>
    <n v="30"/>
    <n v="0"/>
  </r>
  <r>
    <n v="1032"/>
    <s v="Lily"/>
    <s v="February"/>
    <x v="1"/>
    <s v="North-West"/>
    <n v="6000"/>
    <n v="7000"/>
    <n v="40"/>
    <n v="1000"/>
  </r>
  <r>
    <n v="1033"/>
    <s v="Caleb"/>
    <s v="January"/>
    <x v="2"/>
    <s v="South-South"/>
    <n v="11000"/>
    <n v="12000"/>
    <n v="50"/>
    <n v="1000"/>
  </r>
  <r>
    <n v="1034"/>
    <s v="Zoey"/>
    <s v="March"/>
    <x v="0"/>
    <s v="South-West"/>
    <n v="20000"/>
    <n v="22000"/>
    <n v="45"/>
    <n v="2000"/>
  </r>
  <r>
    <n v="1035"/>
    <s v="Luke"/>
    <s v="February"/>
    <x v="1"/>
    <s v="North-West"/>
    <n v="6000"/>
    <n v="7000"/>
    <n v="50"/>
    <n v="1000"/>
  </r>
  <r>
    <n v="1036"/>
    <s v="Aurora"/>
    <s v="January"/>
    <x v="2"/>
    <s v="South-East"/>
    <n v="10000"/>
    <n v="12000"/>
    <n v="20"/>
    <n v="2000"/>
  </r>
  <r>
    <n v="1037"/>
    <s v="Wyatt"/>
    <s v="March"/>
    <x v="0"/>
    <s v="North-West"/>
    <n v="10000"/>
    <n v="15000"/>
    <n v="30"/>
    <n v="5000"/>
  </r>
  <r>
    <n v="1038"/>
    <s v="Penelope"/>
    <s v="February"/>
    <x v="1"/>
    <s v="South-South"/>
    <n v="12000"/>
    <n v="15000"/>
    <n v="40"/>
    <n v="3000"/>
  </r>
  <r>
    <n v="1039"/>
    <s v="Daniel"/>
    <s v="January"/>
    <x v="2"/>
    <s v="South-West"/>
    <n v="17000"/>
    <n v="20000"/>
    <n v="50"/>
    <n v="3000"/>
  </r>
  <r>
    <n v="1040"/>
    <s v="Layla"/>
    <s v="March"/>
    <x v="0"/>
    <s v="North-West"/>
    <n v="10000"/>
    <n v="15000"/>
    <n v="25"/>
    <n v="5000"/>
  </r>
  <r>
    <n v="1041"/>
    <s v="Owen"/>
    <s v="February"/>
    <x v="1"/>
    <s v="South-East"/>
    <n v="10000"/>
    <n v="12000"/>
    <n v="60"/>
    <n v="2000"/>
  </r>
  <r>
    <n v="1042"/>
    <s v="Victoria"/>
    <s v="January"/>
    <x v="2"/>
    <s v="North-West"/>
    <n v="8000"/>
    <n v="9000"/>
    <n v="70"/>
    <n v="1000"/>
  </r>
  <r>
    <n v="1043"/>
    <s v="Gabriel"/>
    <s v="March"/>
    <x v="0"/>
    <s v="South-South"/>
    <n v="17000"/>
    <n v="20000"/>
    <n v="80"/>
    <n v="3000"/>
  </r>
  <r>
    <n v="1044"/>
    <s v="Stella"/>
    <s v="February"/>
    <x v="1"/>
    <s v="South-West"/>
    <n v="20000"/>
    <n v="22000"/>
    <n v="85"/>
    <n v="2000"/>
  </r>
  <r>
    <n v="1045"/>
    <s v="Julian"/>
    <s v="January"/>
    <x v="2"/>
    <s v="North-West"/>
    <n v="8000"/>
    <n v="9000"/>
    <n v="30"/>
    <n v="1000"/>
  </r>
  <r>
    <n v="1046"/>
    <s v="Natalie"/>
    <s v="March"/>
    <x v="0"/>
    <s v="South-East"/>
    <n v="15000"/>
    <n v="17000"/>
    <n v="35"/>
    <n v="2000"/>
  </r>
  <r>
    <n v="1047"/>
    <s v="Grayson"/>
    <s v="February"/>
    <x v="1"/>
    <s v="North-West"/>
    <n v="6000"/>
    <n v="8000"/>
    <n v="50"/>
    <n v="2000"/>
  </r>
  <r>
    <n v="1048"/>
    <s v="Addison"/>
    <s v="January"/>
    <x v="2"/>
    <s v="South-South"/>
    <n v="11000"/>
    <n v="12000"/>
    <n v="45"/>
    <n v="1000"/>
  </r>
  <r>
    <n v="1049"/>
    <s v="Jack"/>
    <s v="March"/>
    <x v="0"/>
    <s v="South-West"/>
    <n v="20000"/>
    <n v="22000"/>
    <n v="40"/>
    <n v="2000"/>
  </r>
  <r>
    <n v="1050"/>
    <s v="Lillian"/>
    <s v="February"/>
    <x v="1"/>
    <s v="North-West"/>
    <n v="6000"/>
    <n v="4000"/>
    <n v="10"/>
    <n v="-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173A7-8629-4E51-9AEC-BC718BD1E8B8}" name="PivotTable9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ales Rep">
  <location ref="A19:B70" firstHeaderRow="1" firstDataRow="1" firstDataCol="1"/>
  <pivotFields count="7">
    <pivotField axis="axisRow" showAll="0" sortType="descending">
      <items count="51">
        <item x="19"/>
        <item x="47"/>
        <item x="14"/>
        <item x="4"/>
        <item x="17"/>
        <item x="2"/>
        <item x="35"/>
        <item x="9"/>
        <item x="26"/>
        <item x="1"/>
        <item x="32"/>
        <item x="22"/>
        <item x="25"/>
        <item x="38"/>
        <item x="18"/>
        <item x="21"/>
        <item x="3"/>
        <item x="12"/>
        <item x="27"/>
        <item x="42"/>
        <item x="23"/>
        <item x="46"/>
        <item x="15"/>
        <item x="13"/>
        <item x="48"/>
        <item x="30"/>
        <item x="44"/>
        <item x="39"/>
        <item x="6"/>
        <item x="49"/>
        <item x="31"/>
        <item x="20"/>
        <item x="10"/>
        <item x="34"/>
        <item x="16"/>
        <item x="11"/>
        <item x="45"/>
        <item x="8"/>
        <item x="24"/>
        <item x="5"/>
        <item x="40"/>
        <item x="37"/>
        <item x="28"/>
        <item x="29"/>
        <item x="7"/>
        <item x="43"/>
        <item x="0"/>
        <item x="41"/>
        <item x="36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51">
    <i>
      <x v="42"/>
    </i>
    <i>
      <x v="46"/>
    </i>
    <i>
      <x v="45"/>
    </i>
    <i>
      <x v="4"/>
    </i>
    <i>
      <x v="49"/>
    </i>
    <i>
      <x v="32"/>
    </i>
    <i>
      <x v="24"/>
    </i>
    <i>
      <x v="13"/>
    </i>
    <i>
      <x v="19"/>
    </i>
    <i>
      <x v="18"/>
    </i>
    <i>
      <x v="36"/>
    </i>
    <i>
      <x v="23"/>
    </i>
    <i>
      <x v="39"/>
    </i>
    <i>
      <x v="20"/>
    </i>
    <i>
      <x v="11"/>
    </i>
    <i>
      <x v="17"/>
    </i>
    <i>
      <x v="41"/>
    </i>
    <i>
      <x v="25"/>
    </i>
    <i>
      <x v="48"/>
    </i>
    <i>
      <x v="27"/>
    </i>
    <i>
      <x v="22"/>
    </i>
    <i>
      <x v="16"/>
    </i>
    <i>
      <x v="40"/>
    </i>
    <i>
      <x v="1"/>
    </i>
    <i>
      <x v="10"/>
    </i>
    <i>
      <x v="15"/>
    </i>
    <i>
      <x v="6"/>
    </i>
    <i>
      <x v="44"/>
    </i>
    <i>
      <x v="7"/>
    </i>
    <i>
      <x v="31"/>
    </i>
    <i>
      <x v="14"/>
    </i>
    <i>
      <x v="8"/>
    </i>
    <i>
      <x v="5"/>
    </i>
    <i>
      <x v="37"/>
    </i>
    <i>
      <x v="26"/>
    </i>
    <i>
      <x v="43"/>
    </i>
    <i>
      <x v="47"/>
    </i>
    <i>
      <x v="2"/>
    </i>
    <i>
      <x v="35"/>
    </i>
    <i>
      <x v="21"/>
    </i>
    <i>
      <x v="33"/>
    </i>
    <i>
      <x v="3"/>
    </i>
    <i>
      <x v="34"/>
    </i>
    <i>
      <x v="12"/>
    </i>
    <i>
      <x v="38"/>
    </i>
    <i>
      <x v="30"/>
    </i>
    <i>
      <x v="9"/>
    </i>
    <i>
      <x v="28"/>
    </i>
    <i>
      <x/>
    </i>
    <i>
      <x v="29"/>
    </i>
    <i t="grand">
      <x/>
    </i>
  </rowItems>
  <colItems count="1">
    <i/>
  </colItems>
  <dataFields count="1">
    <dataField name="Sum of Sales" fld="5" baseField="0" baseItem="0"/>
  </dataFields>
  <formats count="7">
    <format dxfId="36">
      <pivotArea type="all" dataOnly="0" outline="0" fieldPosition="0"/>
    </format>
    <format dxfId="37">
      <pivotArea outline="0" collapsedLevelsAreSubtotals="1" fieldPosition="0"/>
    </format>
    <format dxfId="38">
      <pivotArea field="0" type="button" dataOnly="0" labelOnly="1" outline="0" axis="axisRow" fieldPosition="0"/>
    </format>
    <format dxfId="39">
      <pivotArea dataOnly="0" labelOnly="1" fieldPosition="0">
        <references count="1">
          <reference field="0" count="0"/>
        </references>
      </pivotArea>
    </format>
    <format dxfId="40">
      <pivotArea dataOnly="0" labelOnly="1" grandRow="1" outline="0" fieldPosition="0"/>
    </format>
    <format dxfId="41">
      <pivotArea dataOnly="0" labelOnly="1" outline="0" axis="axisValues" fieldPosition="0"/>
    </format>
    <format dxfId="3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C3BD1-28ED-40F8-A06E-7D072653117E}" name="PivotTable14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O18:P21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Sum of Quantity" fld="7" baseField="0" baseItem="0"/>
  </dataFields>
  <formats count="5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3" type="button" dataOnly="0" labelOnly="1" outline="0" axis="axisRow" fieldPosition="0"/>
    </format>
    <format dxfId="32">
      <pivotArea dataOnly="0" labelOnly="1" outline="0" fieldPosition="0">
        <references count="1">
          <reference field="3" count="0"/>
        </references>
      </pivotArea>
    </format>
    <format dxfId="31">
      <pivotArea dataOnly="0" labelOnly="1" outline="0" axis="axisValues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3BCB13-737D-487E-889F-FA62F6E2AA34}" name="PivotTable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ales Rep">
  <location ref="K23:L74" firstHeaderRow="1" firstDataRow="1" firstDataCol="1"/>
  <pivotFields count="7">
    <pivotField axis="axisRow" showAll="0" sortType="descending">
      <items count="51">
        <item x="19"/>
        <item x="47"/>
        <item x="14"/>
        <item x="4"/>
        <item x="17"/>
        <item x="2"/>
        <item x="35"/>
        <item x="9"/>
        <item x="26"/>
        <item x="1"/>
        <item x="32"/>
        <item x="22"/>
        <item x="25"/>
        <item x="38"/>
        <item x="18"/>
        <item x="21"/>
        <item x="3"/>
        <item x="12"/>
        <item x="27"/>
        <item x="42"/>
        <item x="23"/>
        <item x="46"/>
        <item x="15"/>
        <item x="13"/>
        <item x="48"/>
        <item x="30"/>
        <item x="44"/>
        <item x="39"/>
        <item x="6"/>
        <item x="49"/>
        <item x="31"/>
        <item x="20"/>
        <item x="10"/>
        <item x="34"/>
        <item x="16"/>
        <item x="11"/>
        <item x="45"/>
        <item x="8"/>
        <item x="24"/>
        <item x="5"/>
        <item x="40"/>
        <item x="37"/>
        <item x="28"/>
        <item x="29"/>
        <item x="7"/>
        <item x="43"/>
        <item x="0"/>
        <item x="41"/>
        <item x="36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51">
    <i>
      <x v="42"/>
    </i>
    <i>
      <x v="46"/>
    </i>
    <i>
      <x v="45"/>
    </i>
    <i>
      <x v="4"/>
    </i>
    <i>
      <x v="49"/>
    </i>
    <i>
      <x v="32"/>
    </i>
    <i>
      <x v="24"/>
    </i>
    <i>
      <x v="13"/>
    </i>
    <i>
      <x v="19"/>
    </i>
    <i>
      <x v="18"/>
    </i>
    <i>
      <x v="36"/>
    </i>
    <i>
      <x v="23"/>
    </i>
    <i>
      <x v="39"/>
    </i>
    <i>
      <x v="20"/>
    </i>
    <i>
      <x v="11"/>
    </i>
    <i>
      <x v="17"/>
    </i>
    <i>
      <x v="41"/>
    </i>
    <i>
      <x v="25"/>
    </i>
    <i>
      <x v="48"/>
    </i>
    <i>
      <x v="27"/>
    </i>
    <i>
      <x v="22"/>
    </i>
    <i>
      <x v="16"/>
    </i>
    <i>
      <x v="40"/>
    </i>
    <i>
      <x v="1"/>
    </i>
    <i>
      <x v="10"/>
    </i>
    <i>
      <x v="15"/>
    </i>
    <i>
      <x v="6"/>
    </i>
    <i>
      <x v="44"/>
    </i>
    <i>
      <x v="7"/>
    </i>
    <i>
      <x v="31"/>
    </i>
    <i>
      <x v="14"/>
    </i>
    <i>
      <x v="8"/>
    </i>
    <i>
      <x v="5"/>
    </i>
    <i>
      <x v="37"/>
    </i>
    <i>
      <x v="26"/>
    </i>
    <i>
      <x v="43"/>
    </i>
    <i>
      <x v="47"/>
    </i>
    <i>
      <x v="2"/>
    </i>
    <i>
      <x v="35"/>
    </i>
    <i>
      <x v="21"/>
    </i>
    <i>
      <x v="33"/>
    </i>
    <i>
      <x v="3"/>
    </i>
    <i>
      <x v="34"/>
    </i>
    <i>
      <x v="12"/>
    </i>
    <i>
      <x v="38"/>
    </i>
    <i>
      <x v="30"/>
    </i>
    <i>
      <x v="9"/>
    </i>
    <i>
      <x v="28"/>
    </i>
    <i>
      <x/>
    </i>
    <i>
      <x v="29"/>
    </i>
    <i t="grand">
      <x/>
    </i>
  </rowItems>
  <colItems count="1">
    <i/>
  </colItems>
  <dataFields count="1">
    <dataField name="Sum of Sales" fld="5" baseField="0" baseItem="0"/>
  </dataFields>
  <formats count="6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0" type="button" dataOnly="0" labelOnly="1" outline="0" axis="axisRow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0A1BB-8FD4-47DE-B0F8-CFAF023976C1}" name="PivotTable5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T14:U19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0">
        <item x="19"/>
        <item x="47"/>
        <item x="14"/>
        <item x="4"/>
        <item x="17"/>
        <item x="2"/>
        <item x="35"/>
        <item x="9"/>
        <item x="26"/>
        <item x="1"/>
        <item x="32"/>
        <item x="22"/>
        <item x="25"/>
        <item x="38"/>
        <item x="18"/>
        <item x="21"/>
        <item x="3"/>
        <item x="12"/>
        <item x="27"/>
        <item x="42"/>
        <item x="23"/>
        <item x="46"/>
        <item x="15"/>
        <item x="13"/>
        <item x="48"/>
        <item x="30"/>
        <item x="44"/>
        <item x="39"/>
        <item x="6"/>
        <item x="49"/>
        <item x="31"/>
        <item x="20"/>
        <item x="10"/>
        <item x="34"/>
        <item x="16"/>
        <item x="11"/>
        <item x="45"/>
        <item x="8"/>
        <item x="24"/>
        <item x="5"/>
        <item x="40"/>
        <item x="37"/>
        <item x="28"/>
        <item x="29"/>
        <item x="7"/>
        <item x="43"/>
        <item x="0"/>
        <item x="41"/>
        <item x="36"/>
        <item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4"/>
        <item x="3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Sales" fld="6" baseField="4" baseItem="0" numFmtId="164"/>
  </dataFields>
  <formats count="6">
    <format dxfId="60">
      <pivotArea outline="0" collapsedLevelsAreSubtotals="1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4" type="button" dataOnly="0" labelOnly="1" outline="0" axis="axisRow" fieldPosition="0"/>
    </format>
    <format dxfId="49">
      <pivotArea dataOnly="0" labelOnly="1" outline="0" fieldPosition="0">
        <references count="1">
          <reference field="4" count="0"/>
        </references>
      </pivotArea>
    </format>
    <format dxfId="48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43365-E2A4-4B19-9159-8AF40EF3C595}" name="PivotTable7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Month">
  <location ref="O10:P14" firstHeaderRow="1" firstDataRow="1" firstDataCol="1"/>
  <pivotFields count="9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6" baseField="0" baseItem="0" numFmtId="164"/>
  </dataFields>
  <formats count="9">
    <format dxfId="62">
      <pivotArea type="all" dataOnly="0" outline="0" fieldPosition="0"/>
    </format>
    <format dxfId="61">
      <pivotArea outline="0" collapsedLevelsAreSubtotals="1" fieldPosition="0"/>
    </format>
    <format dxfId="59">
      <pivotArea outline="0" collapsedLevelsAreSubtotals="1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2" type="button" dataOnly="0" labelOnly="1" outline="0" axis="axisRow" fieldPosition="0"/>
    </format>
    <format dxfId="55">
      <pivotArea dataOnly="0" labelOnly="1" fieldPosition="0">
        <references count="1">
          <reference field="2" count="0"/>
        </references>
      </pivotArea>
    </format>
    <format dxfId="54">
      <pivotArea dataOnly="0" labelOnly="1" grandRow="1" outline="0" fieldPosition="0"/>
    </format>
    <format dxfId="53">
      <pivotArea dataOnly="0" labelOnly="1" outline="0" axis="axisValues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DF805-E209-4663-9A11-35D8F3957C8D}" name="Table1" displayName="Table1" ref="A1:I56" totalsRowShown="0">
  <autoFilter ref="A1:I56" xr:uid="{B9EDF805-E209-4663-9A11-35D8F3957C8D}"/>
  <tableColumns count="9">
    <tableColumn id="1" xr3:uid="{5AA5F3BA-03F9-458B-A821-B905F3693B81}" name="Sales ID "/>
    <tableColumn id="2" xr3:uid="{0CBE8E98-AABD-4EE9-9F18-2B2B4F91B33C}" name="Sales Rep"/>
    <tableColumn id="3" xr3:uid="{9877E90D-8FEC-489A-81C9-9D72A05DDD5B}" name="Month"/>
    <tableColumn id="4" xr3:uid="{7FE9B8C7-17EE-48D0-89A7-D1963D8795B6}" name="Product"/>
    <tableColumn id="5" xr3:uid="{0F4BEB4E-3132-45FB-9297-0A4253163EAC}" name="Region"/>
    <tableColumn id="6" xr3:uid="{B0830357-738E-4A68-A024-9F81E834CA56}" name="Cost"/>
    <tableColumn id="7" xr3:uid="{B3D22973-5AC5-483B-8F42-FF629B7CEC83}" name="Sales"/>
    <tableColumn id="8" xr3:uid="{2427707C-2720-448E-9110-07762AAF8E3F}" name="Quantity"/>
    <tableColumn id="9" xr3:uid="{D61E135A-12F3-49BD-A930-CEB22E595FB2}" name="Profit" dataDxfId="63">
      <calculatedColumnFormula>Table1[[#This Row],[Sales]]-Table1[[#This Row],[Cost]]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  <wetp:taskpane dockstate="right" visibility="0" width="350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28823C0E-3B86-4442-8453-6A3DE60E9F48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uXRb0KpqDWfBEUrzuKta-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4DF87590-70F6-4189-B74F-A7D0D043F4C7}">
  <we:reference id="wa200006009" version="1.0.1.6" store="en-US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3658-44DF-4A9F-A88F-938749D1C58B}">
  <dimension ref="B2:B11"/>
  <sheetViews>
    <sheetView workbookViewId="0">
      <selection activeCell="B12" sqref="B12"/>
    </sheetView>
  </sheetViews>
  <sheetFormatPr defaultRowHeight="15" x14ac:dyDescent="0.25"/>
  <sheetData>
    <row r="2" spans="2:2" x14ac:dyDescent="0.25">
      <c r="B2" t="s">
        <v>69</v>
      </c>
    </row>
    <row r="3" spans="2:2" x14ac:dyDescent="0.25">
      <c r="B3" t="s">
        <v>70</v>
      </c>
    </row>
    <row r="4" spans="2:2" x14ac:dyDescent="0.25">
      <c r="B4" t="s">
        <v>71</v>
      </c>
    </row>
    <row r="5" spans="2:2" x14ac:dyDescent="0.25">
      <c r="B5" t="s">
        <v>72</v>
      </c>
    </row>
    <row r="6" spans="2:2" x14ac:dyDescent="0.25">
      <c r="B6" t="s">
        <v>73</v>
      </c>
    </row>
    <row r="7" spans="2:2" x14ac:dyDescent="0.25">
      <c r="B7" t="s">
        <v>74</v>
      </c>
    </row>
    <row r="8" spans="2:2" x14ac:dyDescent="0.25">
      <c r="B8" t="s">
        <v>75</v>
      </c>
    </row>
    <row r="9" spans="2:2" x14ac:dyDescent="0.25">
      <c r="B9" t="s">
        <v>76</v>
      </c>
    </row>
    <row r="10" spans="2:2" x14ac:dyDescent="0.25">
      <c r="B10" t="s">
        <v>77</v>
      </c>
    </row>
    <row r="11" spans="2:2" x14ac:dyDescent="0.25">
      <c r="B11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65EB-D046-42FA-B7E1-1D2F3959FEE8}">
  <dimension ref="A1:K70"/>
  <sheetViews>
    <sheetView tabSelected="1" topLeftCell="A12" zoomScale="87" zoomScaleNormal="87" workbookViewId="0">
      <selection activeCell="F19" sqref="F19"/>
    </sheetView>
  </sheetViews>
  <sheetFormatPr defaultRowHeight="15" x14ac:dyDescent="0.25"/>
  <cols>
    <col min="1" max="1" width="15.7109375" bestFit="1" customWidth="1"/>
    <col min="2" max="4" width="16.85546875" bestFit="1" customWidth="1"/>
    <col min="5" max="5" width="12.140625" bestFit="1" customWidth="1"/>
    <col min="6" max="6" width="16.85546875" bestFit="1" customWidth="1"/>
  </cols>
  <sheetData>
    <row r="1" spans="1:11" x14ac:dyDescent="0.25">
      <c r="A1" s="67" t="s">
        <v>92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x14ac:dyDescent="0.2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</row>
    <row r="18" spans="1:6" ht="15.75" thickBot="1" x14ac:dyDescent="0.3">
      <c r="A18" s="53" t="s">
        <v>88</v>
      </c>
      <c r="B18" s="53"/>
      <c r="C18" s="53"/>
      <c r="D18" s="53"/>
      <c r="E18" s="53"/>
    </row>
    <row r="19" spans="1:6" x14ac:dyDescent="0.25">
      <c r="A19" s="46" t="s">
        <v>1</v>
      </c>
      <c r="B19" s="48" t="s">
        <v>83</v>
      </c>
      <c r="C19" s="48" t="s">
        <v>61</v>
      </c>
      <c r="D19" s="48" t="s">
        <v>63</v>
      </c>
      <c r="E19" s="49" t="s">
        <v>62</v>
      </c>
      <c r="F19" s="59" t="s">
        <v>93</v>
      </c>
    </row>
    <row r="20" spans="1:6" x14ac:dyDescent="0.25">
      <c r="A20" s="32" t="s">
        <v>36</v>
      </c>
      <c r="B20" s="27">
        <v>22000</v>
      </c>
      <c r="C20" s="26">
        <f>SUMIFS(Table1[Sales],Table1[Sales Rep],'Dashboard 1'!$A20,Table1[Product],'Dashboard 1'!$C$19)</f>
        <v>0</v>
      </c>
      <c r="D20" s="26">
        <f>SUMIFS(Table1[Sales],Table1[Sales Rep],'Dashboard 1'!$A20,Table1[Product],'Dashboard 1'!$D$19)</f>
        <v>22000</v>
      </c>
      <c r="E20" s="26">
        <f>SUMIFS(Table1[Sales],Table1[Sales Rep],'Dashboard 1'!$A20,Table1[Product],'Dashboard 1'!$E$19)</f>
        <v>0</v>
      </c>
      <c r="F20" s="45"/>
    </row>
    <row r="21" spans="1:6" x14ac:dyDescent="0.25">
      <c r="A21" s="32" t="s">
        <v>8</v>
      </c>
      <c r="B21" s="27">
        <v>22000</v>
      </c>
      <c r="C21" s="26">
        <f>SUMIFS(Table1[Sales],Table1[Sales Rep],'Dashboard 1'!$A21,Table1[Product],'Dashboard 1'!$C$19)</f>
        <v>22000</v>
      </c>
      <c r="D21" s="26">
        <f>SUMIFS(Table1[Sales],Table1[Sales Rep],'Dashboard 1'!$A21,Table1[Product],'Dashboard 1'!$D$19)</f>
        <v>0</v>
      </c>
      <c r="E21" s="26">
        <f>SUMIFS(Table1[Sales],Table1[Sales Rep],'Dashboard 1'!$A21,Table1[Product],'Dashboard 1'!$E$19)</f>
        <v>0</v>
      </c>
    </row>
    <row r="22" spans="1:6" x14ac:dyDescent="0.25">
      <c r="A22" s="32" t="s">
        <v>51</v>
      </c>
      <c r="B22" s="27">
        <v>22000</v>
      </c>
      <c r="C22" s="26">
        <f>SUMIFS(Table1[Sales],Table1[Sales Rep],'Dashboard 1'!$A22,Table1[Product],'Dashboard 1'!$C$19)</f>
        <v>0</v>
      </c>
      <c r="D22" s="26">
        <f>SUMIFS(Table1[Sales],Table1[Sales Rep],'Dashboard 1'!$A22,Table1[Product],'Dashboard 1'!$D$19)</f>
        <v>22000</v>
      </c>
      <c r="E22" s="26">
        <f>SUMIFS(Table1[Sales],Table1[Sales Rep],'Dashboard 1'!$A22,Table1[Product],'Dashboard 1'!$E$19)</f>
        <v>0</v>
      </c>
    </row>
    <row r="23" spans="1:6" x14ac:dyDescent="0.25">
      <c r="A23" s="32" t="s">
        <v>25</v>
      </c>
      <c r="B23" s="27">
        <v>22000</v>
      </c>
      <c r="C23" s="26">
        <f>SUMIFS(Table1[Sales],Table1[Sales Rep],'Dashboard 1'!$A23,Table1[Product],'Dashboard 1'!$C$19)</f>
        <v>0</v>
      </c>
      <c r="D23" s="26">
        <f>SUMIFS(Table1[Sales],Table1[Sales Rep],'Dashboard 1'!$A23,Table1[Product],'Dashboard 1'!$D$19)</f>
        <v>0</v>
      </c>
      <c r="E23" s="26">
        <f>SUMIFS(Table1[Sales],Table1[Sales Rep],'Dashboard 1'!$A23,Table1[Product],'Dashboard 1'!$E$19)</f>
        <v>22000</v>
      </c>
    </row>
    <row r="24" spans="1:6" x14ac:dyDescent="0.25">
      <c r="A24" s="32" t="s">
        <v>41</v>
      </c>
      <c r="B24" s="27">
        <v>22000</v>
      </c>
      <c r="C24" s="26">
        <f>SUMIFS(Table1[Sales],Table1[Sales Rep],'Dashboard 1'!$A24,Table1[Product],'Dashboard 1'!$C$19)</f>
        <v>22000</v>
      </c>
      <c r="D24" s="26">
        <f>SUMIFS(Table1[Sales],Table1[Sales Rep],'Dashboard 1'!$A24,Table1[Product],'Dashboard 1'!$D$19)</f>
        <v>0</v>
      </c>
      <c r="E24" s="26">
        <f>SUMIFS(Table1[Sales],Table1[Sales Rep],'Dashboard 1'!$A24,Table1[Product],'Dashboard 1'!$E$19)</f>
        <v>0</v>
      </c>
    </row>
    <row r="25" spans="1:6" x14ac:dyDescent="0.25">
      <c r="A25" s="32" t="s">
        <v>18</v>
      </c>
      <c r="B25" s="27">
        <v>22000</v>
      </c>
      <c r="C25" s="26">
        <f>SUMIFS(Table1[Sales],Table1[Sales Rep],'Dashboard 1'!$A25,Table1[Product],'Dashboard 1'!$C$19)</f>
        <v>0</v>
      </c>
      <c r="D25" s="26">
        <f>SUMIFS(Table1[Sales],Table1[Sales Rep],'Dashboard 1'!$A25,Table1[Product],'Dashboard 1'!$D$19)</f>
        <v>22000</v>
      </c>
      <c r="E25" s="26">
        <f>SUMIFS(Table1[Sales],Table1[Sales Rep],'Dashboard 1'!$A25,Table1[Product],'Dashboard 1'!$E$19)</f>
        <v>0</v>
      </c>
    </row>
    <row r="26" spans="1:6" x14ac:dyDescent="0.25">
      <c r="A26" s="32" t="s">
        <v>56</v>
      </c>
      <c r="B26" s="27">
        <v>22000</v>
      </c>
      <c r="C26" s="26">
        <f>SUMIFS(Table1[Sales],Table1[Sales Rep],'Dashboard 1'!$A26,Table1[Product],'Dashboard 1'!$C$19)</f>
        <v>22000</v>
      </c>
      <c r="D26" s="26">
        <f>SUMIFS(Table1[Sales],Table1[Sales Rep],'Dashboard 1'!$A26,Table1[Product],'Dashboard 1'!$D$19)</f>
        <v>0</v>
      </c>
      <c r="E26" s="26">
        <f>SUMIFS(Table1[Sales],Table1[Sales Rep],'Dashboard 1'!$A26,Table1[Product],'Dashboard 1'!$E$19)</f>
        <v>0</v>
      </c>
    </row>
    <row r="27" spans="1:6" hidden="1" x14ac:dyDescent="0.25">
      <c r="A27" s="32" t="s">
        <v>46</v>
      </c>
      <c r="B27" s="27">
        <v>20000</v>
      </c>
      <c r="C27" s="26">
        <f>SUMIFS(Table1[Sales],Table1[Sales Rep],'Dashboard 1'!$A27,Table1[Product],'Dashboard 1'!$C$19)</f>
        <v>0</v>
      </c>
      <c r="D27" s="26">
        <f>SUMIFS(Table1[Sales],Table1[Sales Rep],'Dashboard 1'!$A27,Table1[Product],'Dashboard 1'!$D$19)</f>
        <v>0</v>
      </c>
      <c r="E27" s="26">
        <f>SUMIFS(Table1[Sales],Table1[Sales Rep],'Dashboard 1'!$A27,Table1[Product],'Dashboard 1'!$E$19)</f>
        <v>20000</v>
      </c>
    </row>
    <row r="28" spans="1:6" hidden="1" x14ac:dyDescent="0.25">
      <c r="A28" s="32" t="s">
        <v>50</v>
      </c>
      <c r="B28" s="27">
        <v>20000</v>
      </c>
      <c r="C28" s="26">
        <f>SUMIFS(Table1[Sales],Table1[Sales Rep],'Dashboard 1'!$A28,Table1[Product],'Dashboard 1'!$C$19)</f>
        <v>20000</v>
      </c>
      <c r="D28" s="26">
        <f>SUMIFS(Table1[Sales],Table1[Sales Rep],'Dashboard 1'!$A28,Table1[Product],'Dashboard 1'!$D$19)</f>
        <v>0</v>
      </c>
      <c r="E28" s="26">
        <f>SUMIFS(Table1[Sales],Table1[Sales Rep],'Dashboard 1'!$A28,Table1[Product],'Dashboard 1'!$E$19)</f>
        <v>0</v>
      </c>
    </row>
    <row r="29" spans="1:6" hidden="1" x14ac:dyDescent="0.25">
      <c r="A29" s="32" t="s">
        <v>35</v>
      </c>
      <c r="B29" s="27">
        <v>18000</v>
      </c>
      <c r="C29" s="26">
        <f>SUMIFS(Table1[Sales],Table1[Sales Rep],'Dashboard 1'!$A29,Table1[Product],'Dashboard 1'!$C$19)</f>
        <v>18000</v>
      </c>
      <c r="D29" s="26">
        <f>SUMIFS(Table1[Sales],Table1[Sales Rep],'Dashboard 1'!$A29,Table1[Product],'Dashboard 1'!$D$19)</f>
        <v>0</v>
      </c>
      <c r="E29" s="26">
        <f>SUMIFS(Table1[Sales],Table1[Sales Rep],'Dashboard 1'!$A29,Table1[Product],'Dashboard 1'!$E$19)</f>
        <v>0</v>
      </c>
    </row>
    <row r="30" spans="1:6" hidden="1" x14ac:dyDescent="0.25">
      <c r="A30" s="32" t="s">
        <v>53</v>
      </c>
      <c r="B30" s="27">
        <v>17000</v>
      </c>
      <c r="C30" s="26">
        <f>SUMIFS(Table1[Sales],Table1[Sales Rep],'Dashboard 1'!$A30,Table1[Product],'Dashboard 1'!$C$19)</f>
        <v>17000</v>
      </c>
      <c r="D30" s="26">
        <f>SUMIFS(Table1[Sales],Table1[Sales Rep],'Dashboard 1'!$A30,Table1[Product],'Dashboard 1'!$D$19)</f>
        <v>0</v>
      </c>
      <c r="E30" s="26">
        <f>SUMIFS(Table1[Sales],Table1[Sales Rep],'Dashboard 1'!$A30,Table1[Product],'Dashboard 1'!$E$19)</f>
        <v>0</v>
      </c>
    </row>
    <row r="31" spans="1:6" hidden="1" x14ac:dyDescent="0.25">
      <c r="A31" s="32" t="s">
        <v>21</v>
      </c>
      <c r="B31" s="27">
        <v>17000</v>
      </c>
      <c r="C31" s="26">
        <f>SUMIFS(Table1[Sales],Table1[Sales Rep],'Dashboard 1'!$A31,Table1[Product],'Dashboard 1'!$C$19)</f>
        <v>0</v>
      </c>
      <c r="D31" s="26">
        <f>SUMIFS(Table1[Sales],Table1[Sales Rep],'Dashboard 1'!$A31,Table1[Product],'Dashboard 1'!$D$19)</f>
        <v>17000</v>
      </c>
      <c r="E31" s="26">
        <f>SUMIFS(Table1[Sales],Table1[Sales Rep],'Dashboard 1'!$A31,Table1[Product],'Dashboard 1'!$E$19)</f>
        <v>0</v>
      </c>
    </row>
    <row r="32" spans="1:6" hidden="1" x14ac:dyDescent="0.25">
      <c r="A32" s="32" t="s">
        <v>13</v>
      </c>
      <c r="B32" s="27">
        <v>16000</v>
      </c>
      <c r="C32" s="26">
        <f>SUMIFS(Table1[Sales],Table1[Sales Rep],'Dashboard 1'!$A32,Table1[Product],'Dashboard 1'!$C$19)</f>
        <v>0</v>
      </c>
      <c r="D32" s="26">
        <f>SUMIFS(Table1[Sales],Table1[Sales Rep],'Dashboard 1'!$A32,Table1[Product],'Dashboard 1'!$D$19)</f>
        <v>0</v>
      </c>
      <c r="E32" s="26">
        <f>SUMIFS(Table1[Sales],Table1[Sales Rep],'Dashboard 1'!$A32,Table1[Product],'Dashboard 1'!$E$19)</f>
        <v>16000</v>
      </c>
    </row>
    <row r="33" spans="1:5" hidden="1" x14ac:dyDescent="0.25">
      <c r="A33" s="32" t="s">
        <v>31</v>
      </c>
      <c r="B33" s="27">
        <v>16000</v>
      </c>
      <c r="C33" s="26">
        <f>SUMIFS(Table1[Sales],Table1[Sales Rep],'Dashboard 1'!$A33,Table1[Product],'Dashboard 1'!$C$19)</f>
        <v>0</v>
      </c>
      <c r="D33" s="26">
        <f>SUMIFS(Table1[Sales],Table1[Sales Rep],'Dashboard 1'!$A33,Table1[Product],'Dashboard 1'!$D$19)</f>
        <v>0</v>
      </c>
      <c r="E33" s="26">
        <f>SUMIFS(Table1[Sales],Table1[Sales Rep],'Dashboard 1'!$A33,Table1[Product],'Dashboard 1'!$E$19)</f>
        <v>16000</v>
      </c>
    </row>
    <row r="34" spans="1:5" hidden="1" x14ac:dyDescent="0.25">
      <c r="A34" s="32" t="s">
        <v>30</v>
      </c>
      <c r="B34" s="27">
        <v>15000</v>
      </c>
      <c r="C34" s="26">
        <f>SUMIFS(Table1[Sales],Table1[Sales Rep],'Dashboard 1'!$A34,Table1[Product],'Dashboard 1'!$C$19)</f>
        <v>0</v>
      </c>
      <c r="D34" s="26">
        <f>SUMIFS(Table1[Sales],Table1[Sales Rep],'Dashboard 1'!$A34,Table1[Product],'Dashboard 1'!$D$19)</f>
        <v>15000</v>
      </c>
      <c r="E34" s="26">
        <f>SUMIFS(Table1[Sales],Table1[Sales Rep],'Dashboard 1'!$A34,Table1[Product],'Dashboard 1'!$E$19)</f>
        <v>0</v>
      </c>
    </row>
    <row r="35" spans="1:5" hidden="1" x14ac:dyDescent="0.25">
      <c r="A35" s="32" t="s">
        <v>20</v>
      </c>
      <c r="B35" s="27">
        <v>15000</v>
      </c>
      <c r="C35" s="26">
        <f>SUMIFS(Table1[Sales],Table1[Sales Rep],'Dashboard 1'!$A35,Table1[Product],'Dashboard 1'!$C$19)</f>
        <v>15000</v>
      </c>
      <c r="D35" s="26">
        <f>SUMIFS(Table1[Sales],Table1[Sales Rep],'Dashboard 1'!$A35,Table1[Product],'Dashboard 1'!$D$19)</f>
        <v>0</v>
      </c>
      <c r="E35" s="26">
        <f>SUMIFS(Table1[Sales],Table1[Sales Rep],'Dashboard 1'!$A35,Table1[Product],'Dashboard 1'!$E$19)</f>
        <v>0</v>
      </c>
    </row>
    <row r="36" spans="1:5" hidden="1" x14ac:dyDescent="0.25">
      <c r="A36" s="32" t="s">
        <v>45</v>
      </c>
      <c r="B36" s="27">
        <v>15000</v>
      </c>
      <c r="C36" s="26">
        <f>SUMIFS(Table1[Sales],Table1[Sales Rep],'Dashboard 1'!$A36,Table1[Product],'Dashboard 1'!$C$19)</f>
        <v>0</v>
      </c>
      <c r="D36" s="26">
        <f>SUMIFS(Table1[Sales],Table1[Sales Rep],'Dashboard 1'!$A36,Table1[Product],'Dashboard 1'!$D$19)</f>
        <v>15000</v>
      </c>
      <c r="E36" s="26">
        <f>SUMIFS(Table1[Sales],Table1[Sales Rep],'Dashboard 1'!$A36,Table1[Product],'Dashboard 1'!$E$19)</f>
        <v>0</v>
      </c>
    </row>
    <row r="37" spans="1:5" hidden="1" x14ac:dyDescent="0.25">
      <c r="A37" s="32" t="s">
        <v>38</v>
      </c>
      <c r="B37" s="27">
        <v>15000</v>
      </c>
      <c r="C37" s="26">
        <f>SUMIFS(Table1[Sales],Table1[Sales Rep],'Dashboard 1'!$A37,Table1[Product],'Dashboard 1'!$C$19)</f>
        <v>15000</v>
      </c>
      <c r="D37" s="26">
        <f>SUMIFS(Table1[Sales],Table1[Sales Rep],'Dashboard 1'!$A37,Table1[Product],'Dashboard 1'!$D$19)</f>
        <v>0</v>
      </c>
      <c r="E37" s="26">
        <f>SUMIFS(Table1[Sales],Table1[Sales Rep],'Dashboard 1'!$A37,Table1[Product],'Dashboard 1'!$E$19)</f>
        <v>0</v>
      </c>
    </row>
    <row r="38" spans="1:5" hidden="1" x14ac:dyDescent="0.25">
      <c r="A38" s="32" t="s">
        <v>44</v>
      </c>
      <c r="B38" s="27">
        <v>15000</v>
      </c>
      <c r="C38" s="26">
        <f>SUMIFS(Table1[Sales],Table1[Sales Rep],'Dashboard 1'!$A38,Table1[Product],'Dashboard 1'!$C$19)</f>
        <v>15000</v>
      </c>
      <c r="D38" s="26">
        <f>SUMIFS(Table1[Sales],Table1[Sales Rep],'Dashboard 1'!$A38,Table1[Product],'Dashboard 1'!$D$19)</f>
        <v>0</v>
      </c>
      <c r="E38" s="26">
        <f>SUMIFS(Table1[Sales],Table1[Sales Rep],'Dashboard 1'!$A38,Table1[Product],'Dashboard 1'!$E$19)</f>
        <v>0</v>
      </c>
    </row>
    <row r="39" spans="1:5" hidden="1" x14ac:dyDescent="0.25">
      <c r="A39" s="32" t="s">
        <v>47</v>
      </c>
      <c r="B39" s="27">
        <v>15000</v>
      </c>
      <c r="C39" s="26">
        <f>SUMIFS(Table1[Sales],Table1[Sales Rep],'Dashboard 1'!$A39,Table1[Product],'Dashboard 1'!$C$19)</f>
        <v>15000</v>
      </c>
      <c r="D39" s="26">
        <f>SUMIFS(Table1[Sales],Table1[Sales Rep],'Dashboard 1'!$A39,Table1[Product],'Dashboard 1'!$D$19)</f>
        <v>0</v>
      </c>
      <c r="E39" s="26">
        <f>SUMIFS(Table1[Sales],Table1[Sales Rep],'Dashboard 1'!$A39,Table1[Product],'Dashboard 1'!$E$19)</f>
        <v>0</v>
      </c>
    </row>
    <row r="40" spans="1:5" hidden="1" x14ac:dyDescent="0.25">
      <c r="A40" s="32" t="s">
        <v>23</v>
      </c>
      <c r="B40" s="27">
        <v>14000</v>
      </c>
      <c r="C40" s="26">
        <f>SUMIFS(Table1[Sales],Table1[Sales Rep],'Dashboard 1'!$A40,Table1[Product],'Dashboard 1'!$C$19)</f>
        <v>14000</v>
      </c>
      <c r="D40" s="26">
        <f>SUMIFS(Table1[Sales],Table1[Sales Rep],'Dashboard 1'!$A40,Table1[Product],'Dashboard 1'!$D$19)</f>
        <v>0</v>
      </c>
      <c r="E40" s="26">
        <f>SUMIFS(Table1[Sales],Table1[Sales Rep],'Dashboard 1'!$A40,Table1[Product],'Dashboard 1'!$E$19)</f>
        <v>0</v>
      </c>
    </row>
    <row r="41" spans="1:5" hidden="1" x14ac:dyDescent="0.25">
      <c r="A41" s="32" t="s">
        <v>11</v>
      </c>
      <c r="B41" s="27">
        <v>13500</v>
      </c>
      <c r="C41" s="26">
        <f>SUMIFS(Table1[Sales],Table1[Sales Rep],'Dashboard 1'!$A41,Table1[Product],'Dashboard 1'!$C$19)</f>
        <v>13500</v>
      </c>
      <c r="D41" s="26">
        <f>SUMIFS(Table1[Sales],Table1[Sales Rep],'Dashboard 1'!$A41,Table1[Product],'Dashboard 1'!$D$19)</f>
        <v>0</v>
      </c>
      <c r="E41" s="26">
        <f>SUMIFS(Table1[Sales],Table1[Sales Rep],'Dashboard 1'!$A41,Table1[Product],'Dashboard 1'!$E$19)</f>
        <v>0</v>
      </c>
    </row>
    <row r="42" spans="1:5" hidden="1" x14ac:dyDescent="0.25">
      <c r="A42" s="32" t="s">
        <v>48</v>
      </c>
      <c r="B42" s="27">
        <v>12000</v>
      </c>
      <c r="C42" s="26">
        <f>SUMIFS(Table1[Sales],Table1[Sales Rep],'Dashboard 1'!$A42,Table1[Product],'Dashboard 1'!$C$19)</f>
        <v>0</v>
      </c>
      <c r="D42" s="26">
        <f>SUMIFS(Table1[Sales],Table1[Sales Rep],'Dashboard 1'!$A42,Table1[Product],'Dashboard 1'!$D$19)</f>
        <v>12000</v>
      </c>
      <c r="E42" s="26">
        <f>SUMIFS(Table1[Sales],Table1[Sales Rep],'Dashboard 1'!$A42,Table1[Product],'Dashboard 1'!$E$19)</f>
        <v>0</v>
      </c>
    </row>
    <row r="43" spans="1:5" hidden="1" x14ac:dyDescent="0.25">
      <c r="A43" s="32" t="s">
        <v>55</v>
      </c>
      <c r="B43" s="27">
        <v>12000</v>
      </c>
      <c r="C43" s="26">
        <f>SUMIFS(Table1[Sales],Table1[Sales Rep],'Dashboard 1'!$A43,Table1[Product],'Dashboard 1'!$C$19)</f>
        <v>0</v>
      </c>
      <c r="D43" s="26">
        <f>SUMIFS(Table1[Sales],Table1[Sales Rep],'Dashboard 1'!$A43,Table1[Product],'Dashboard 1'!$D$19)</f>
        <v>0</v>
      </c>
      <c r="E43" s="26">
        <f>SUMIFS(Table1[Sales],Table1[Sales Rep],'Dashboard 1'!$A43,Table1[Product],'Dashboard 1'!$E$19)</f>
        <v>12000</v>
      </c>
    </row>
    <row r="44" spans="1:5" hidden="1" x14ac:dyDescent="0.25">
      <c r="A44" s="32" t="s">
        <v>40</v>
      </c>
      <c r="B44" s="27">
        <v>12000</v>
      </c>
      <c r="C44" s="26">
        <f>SUMIFS(Table1[Sales],Table1[Sales Rep],'Dashboard 1'!$A44,Table1[Product],'Dashboard 1'!$C$19)</f>
        <v>0</v>
      </c>
      <c r="D44" s="26">
        <f>SUMIFS(Table1[Sales],Table1[Sales Rep],'Dashboard 1'!$A44,Table1[Product],'Dashboard 1'!$D$19)</f>
        <v>0</v>
      </c>
      <c r="E44" s="26">
        <f>SUMIFS(Table1[Sales],Table1[Sales Rep],'Dashboard 1'!$A44,Table1[Product],'Dashboard 1'!$E$19)</f>
        <v>12000</v>
      </c>
    </row>
    <row r="45" spans="1:5" hidden="1" x14ac:dyDescent="0.25">
      <c r="A45" s="32" t="s">
        <v>29</v>
      </c>
      <c r="B45" s="27">
        <v>12000</v>
      </c>
      <c r="C45" s="26">
        <f>SUMIFS(Table1[Sales],Table1[Sales Rep],'Dashboard 1'!$A45,Table1[Product],'Dashboard 1'!$C$19)</f>
        <v>12000</v>
      </c>
      <c r="D45" s="26">
        <f>SUMIFS(Table1[Sales],Table1[Sales Rep],'Dashboard 1'!$A45,Table1[Product],'Dashboard 1'!$D$19)</f>
        <v>0</v>
      </c>
      <c r="E45" s="26">
        <f>SUMIFS(Table1[Sales],Table1[Sales Rep],'Dashboard 1'!$A45,Table1[Product],'Dashboard 1'!$E$19)</f>
        <v>0</v>
      </c>
    </row>
    <row r="46" spans="1:5" hidden="1" x14ac:dyDescent="0.25">
      <c r="A46" s="32" t="s">
        <v>43</v>
      </c>
      <c r="B46" s="27">
        <v>12000</v>
      </c>
      <c r="C46" s="26">
        <f>SUMIFS(Table1[Sales],Table1[Sales Rep],'Dashboard 1'!$A46,Table1[Product],'Dashboard 1'!$C$19)</f>
        <v>0</v>
      </c>
      <c r="D46" s="26">
        <f>SUMIFS(Table1[Sales],Table1[Sales Rep],'Dashboard 1'!$A46,Table1[Product],'Dashboard 1'!$D$19)</f>
        <v>0</v>
      </c>
      <c r="E46" s="26">
        <f>SUMIFS(Table1[Sales],Table1[Sales Rep],'Dashboard 1'!$A46,Table1[Product],'Dashboard 1'!$E$19)</f>
        <v>12000</v>
      </c>
    </row>
    <row r="47" spans="1:5" hidden="1" x14ac:dyDescent="0.25">
      <c r="A47" s="32" t="s">
        <v>15</v>
      </c>
      <c r="B47" s="27">
        <v>11000</v>
      </c>
      <c r="C47" s="26">
        <f>SUMIFS(Table1[Sales],Table1[Sales Rep],'Dashboard 1'!$A47,Table1[Product],'Dashboard 1'!$C$19)</f>
        <v>0</v>
      </c>
      <c r="D47" s="26">
        <f>SUMIFS(Table1[Sales],Table1[Sales Rep],'Dashboard 1'!$A47,Table1[Product],'Dashboard 1'!$D$19)</f>
        <v>11000</v>
      </c>
      <c r="E47" s="26">
        <f>SUMIFS(Table1[Sales],Table1[Sales Rep],'Dashboard 1'!$A47,Table1[Product],'Dashboard 1'!$E$19)</f>
        <v>0</v>
      </c>
    </row>
    <row r="48" spans="1:5" hidden="1" x14ac:dyDescent="0.25">
      <c r="A48" s="32" t="s">
        <v>17</v>
      </c>
      <c r="B48" s="27">
        <v>11000</v>
      </c>
      <c r="C48" s="26">
        <f>SUMIFS(Table1[Sales],Table1[Sales Rep],'Dashboard 1'!$A48,Table1[Product],'Dashboard 1'!$C$19)</f>
        <v>11000</v>
      </c>
      <c r="D48" s="26">
        <f>SUMIFS(Table1[Sales],Table1[Sales Rep],'Dashboard 1'!$A48,Table1[Product],'Dashboard 1'!$D$19)</f>
        <v>0</v>
      </c>
      <c r="E48" s="26">
        <f>SUMIFS(Table1[Sales],Table1[Sales Rep],'Dashboard 1'!$A48,Table1[Product],'Dashboard 1'!$E$19)</f>
        <v>0</v>
      </c>
    </row>
    <row r="49" spans="1:5" hidden="1" x14ac:dyDescent="0.25">
      <c r="A49" s="32" t="s">
        <v>28</v>
      </c>
      <c r="B49" s="27">
        <v>11000</v>
      </c>
      <c r="C49" s="26">
        <f>SUMIFS(Table1[Sales],Table1[Sales Rep],'Dashboard 1'!$A49,Table1[Product],'Dashboard 1'!$C$19)</f>
        <v>0</v>
      </c>
      <c r="D49" s="26">
        <f>SUMIFS(Table1[Sales],Table1[Sales Rep],'Dashboard 1'!$A49,Table1[Product],'Dashboard 1'!$D$19)</f>
        <v>0</v>
      </c>
      <c r="E49" s="26">
        <f>SUMIFS(Table1[Sales],Table1[Sales Rep],'Dashboard 1'!$A49,Table1[Product],'Dashboard 1'!$E$19)</f>
        <v>11000</v>
      </c>
    </row>
    <row r="50" spans="1:5" hidden="1" x14ac:dyDescent="0.25">
      <c r="A50" s="32" t="s">
        <v>26</v>
      </c>
      <c r="B50" s="27">
        <v>10000</v>
      </c>
      <c r="C50" s="26">
        <f>SUMIFS(Table1[Sales],Table1[Sales Rep],'Dashboard 1'!$A50,Table1[Product],'Dashboard 1'!$C$19)</f>
        <v>10000</v>
      </c>
      <c r="D50" s="26">
        <f>SUMIFS(Table1[Sales],Table1[Sales Rep],'Dashboard 1'!$A50,Table1[Product],'Dashboard 1'!$D$19)</f>
        <v>0</v>
      </c>
      <c r="E50" s="26">
        <f>SUMIFS(Table1[Sales],Table1[Sales Rep],'Dashboard 1'!$A50,Table1[Product],'Dashboard 1'!$E$19)</f>
        <v>0</v>
      </c>
    </row>
    <row r="51" spans="1:5" hidden="1" x14ac:dyDescent="0.25">
      <c r="A51" s="32" t="s">
        <v>34</v>
      </c>
      <c r="B51" s="27">
        <v>10000</v>
      </c>
      <c r="C51" s="26">
        <f>SUMIFS(Table1[Sales],Table1[Sales Rep],'Dashboard 1'!$A51,Table1[Product],'Dashboard 1'!$C$19)</f>
        <v>0</v>
      </c>
      <c r="D51" s="26">
        <f>SUMIFS(Table1[Sales],Table1[Sales Rep],'Dashboard 1'!$A51,Table1[Product],'Dashboard 1'!$D$19)</f>
        <v>0</v>
      </c>
      <c r="E51" s="26">
        <f>SUMIFS(Table1[Sales],Table1[Sales Rep],'Dashboard 1'!$A51,Table1[Product],'Dashboard 1'!$E$19)</f>
        <v>10000</v>
      </c>
    </row>
    <row r="52" spans="1:5" hidden="1" x14ac:dyDescent="0.25">
      <c r="A52" s="32" t="s">
        <v>10</v>
      </c>
      <c r="B52" s="27">
        <v>10000</v>
      </c>
      <c r="C52" s="26">
        <f>SUMIFS(Table1[Sales],Table1[Sales Rep],'Dashboard 1'!$A52,Table1[Product],'Dashboard 1'!$C$19)</f>
        <v>0</v>
      </c>
      <c r="D52" s="26">
        <f>SUMIFS(Table1[Sales],Table1[Sales Rep],'Dashboard 1'!$A52,Table1[Product],'Dashboard 1'!$D$19)</f>
        <v>0</v>
      </c>
      <c r="E52" s="26">
        <f>SUMIFS(Table1[Sales],Table1[Sales Rep],'Dashboard 1'!$A52,Table1[Product],'Dashboard 1'!$E$19)</f>
        <v>10000</v>
      </c>
    </row>
    <row r="53" spans="1:5" hidden="1" x14ac:dyDescent="0.25">
      <c r="A53" s="32" t="s">
        <v>16</v>
      </c>
      <c r="B53" s="27">
        <v>9000</v>
      </c>
      <c r="C53" s="26">
        <f>SUMIFS(Table1[Sales],Table1[Sales Rep],'Dashboard 1'!$A53,Table1[Product],'Dashboard 1'!$C$19)</f>
        <v>0</v>
      </c>
      <c r="D53" s="26">
        <f>SUMIFS(Table1[Sales],Table1[Sales Rep],'Dashboard 1'!$A53,Table1[Product],'Dashboard 1'!$D$19)</f>
        <v>0</v>
      </c>
      <c r="E53" s="26">
        <f>SUMIFS(Table1[Sales],Table1[Sales Rep],'Dashboard 1'!$A53,Table1[Product],'Dashboard 1'!$E$19)</f>
        <v>9000</v>
      </c>
    </row>
    <row r="54" spans="1:5" hidden="1" x14ac:dyDescent="0.25">
      <c r="A54" s="32" t="s">
        <v>52</v>
      </c>
      <c r="B54" s="27">
        <v>9000</v>
      </c>
      <c r="C54" s="26">
        <f>SUMIFS(Table1[Sales],Table1[Sales Rep],'Dashboard 1'!$A54,Table1[Product],'Dashboard 1'!$C$19)</f>
        <v>0</v>
      </c>
      <c r="D54" s="26">
        <f>SUMIFS(Table1[Sales],Table1[Sales Rep],'Dashboard 1'!$A54,Table1[Product],'Dashboard 1'!$D$19)</f>
        <v>0</v>
      </c>
      <c r="E54" s="26">
        <f>SUMIFS(Table1[Sales],Table1[Sales Rep],'Dashboard 1'!$A54,Table1[Product],'Dashboard 1'!$E$19)</f>
        <v>9000</v>
      </c>
    </row>
    <row r="55" spans="1:5" hidden="1" x14ac:dyDescent="0.25">
      <c r="A55" s="32" t="s">
        <v>37</v>
      </c>
      <c r="B55" s="27">
        <v>9000</v>
      </c>
      <c r="C55" s="26">
        <f>SUMIFS(Table1[Sales],Table1[Sales Rep],'Dashboard 1'!$A55,Table1[Product],'Dashboard 1'!$C$19)</f>
        <v>0</v>
      </c>
      <c r="D55" s="26">
        <f>SUMIFS(Table1[Sales],Table1[Sales Rep],'Dashboard 1'!$A55,Table1[Product],'Dashboard 1'!$D$19)</f>
        <v>0</v>
      </c>
      <c r="E55" s="26">
        <f>SUMIFS(Table1[Sales],Table1[Sales Rep],'Dashboard 1'!$A55,Table1[Product],'Dashboard 1'!$E$19)</f>
        <v>9000</v>
      </c>
    </row>
    <row r="56" spans="1:5" hidden="1" x14ac:dyDescent="0.25">
      <c r="A56" s="32" t="s">
        <v>49</v>
      </c>
      <c r="B56" s="27">
        <v>9000</v>
      </c>
      <c r="C56" s="26">
        <f>SUMIFS(Table1[Sales],Table1[Sales Rep],'Dashboard 1'!$A56,Table1[Product],'Dashboard 1'!$C$19)</f>
        <v>0</v>
      </c>
      <c r="D56" s="26">
        <f>SUMIFS(Table1[Sales],Table1[Sales Rep],'Dashboard 1'!$A56,Table1[Product],'Dashboard 1'!$D$19)</f>
        <v>0</v>
      </c>
      <c r="E56" s="26">
        <f>SUMIFS(Table1[Sales],Table1[Sales Rep],'Dashboard 1'!$A56,Table1[Product],'Dashboard 1'!$E$19)</f>
        <v>9000</v>
      </c>
    </row>
    <row r="57" spans="1:5" hidden="1" x14ac:dyDescent="0.25">
      <c r="A57" s="32" t="s">
        <v>22</v>
      </c>
      <c r="B57" s="27">
        <v>9000</v>
      </c>
      <c r="C57" s="26">
        <f>SUMIFS(Table1[Sales],Table1[Sales Rep],'Dashboard 1'!$A57,Table1[Product],'Dashboard 1'!$C$19)</f>
        <v>0</v>
      </c>
      <c r="D57" s="26">
        <f>SUMIFS(Table1[Sales],Table1[Sales Rep],'Dashboard 1'!$A57,Table1[Product],'Dashboard 1'!$D$19)</f>
        <v>0</v>
      </c>
      <c r="E57" s="26">
        <f>SUMIFS(Table1[Sales],Table1[Sales Rep],'Dashboard 1'!$A57,Table1[Product],'Dashboard 1'!$E$19)</f>
        <v>9000</v>
      </c>
    </row>
    <row r="58" spans="1:5" hidden="1" x14ac:dyDescent="0.25">
      <c r="A58" s="32" t="s">
        <v>19</v>
      </c>
      <c r="B58" s="27">
        <v>9000</v>
      </c>
      <c r="C58" s="26">
        <f>SUMIFS(Table1[Sales],Table1[Sales Rep],'Dashboard 1'!$A58,Table1[Product],'Dashboard 1'!$C$19)</f>
        <v>0</v>
      </c>
      <c r="D58" s="26">
        <f>SUMIFS(Table1[Sales],Table1[Sales Rep],'Dashboard 1'!$A58,Table1[Product],'Dashboard 1'!$D$19)</f>
        <v>0</v>
      </c>
      <c r="E58" s="26">
        <f>SUMIFS(Table1[Sales],Table1[Sales Rep],'Dashboard 1'!$A58,Table1[Product],'Dashboard 1'!$E$19)</f>
        <v>9000</v>
      </c>
    </row>
    <row r="59" spans="1:5" hidden="1" x14ac:dyDescent="0.25">
      <c r="A59" s="32" t="s">
        <v>54</v>
      </c>
      <c r="B59" s="27">
        <v>8000</v>
      </c>
      <c r="C59" s="26">
        <f>SUMIFS(Table1[Sales],Table1[Sales Rep],'Dashboard 1'!$A59,Table1[Product],'Dashboard 1'!$C$19)</f>
        <v>0</v>
      </c>
      <c r="D59" s="26">
        <f>SUMIFS(Table1[Sales],Table1[Sales Rep],'Dashboard 1'!$A59,Table1[Product],'Dashboard 1'!$D$19)</f>
        <v>8000</v>
      </c>
      <c r="E59" s="26">
        <f>SUMIFS(Table1[Sales],Table1[Sales Rep],'Dashboard 1'!$A59,Table1[Product],'Dashboard 1'!$E$19)</f>
        <v>0</v>
      </c>
    </row>
    <row r="60" spans="1:5" hidden="1" x14ac:dyDescent="0.25">
      <c r="A60" s="32" t="s">
        <v>42</v>
      </c>
      <c r="B60" s="27">
        <v>7000</v>
      </c>
      <c r="C60" s="26">
        <f>SUMIFS(Table1[Sales],Table1[Sales Rep],'Dashboard 1'!$A60,Table1[Product],'Dashboard 1'!$C$19)</f>
        <v>0</v>
      </c>
      <c r="D60" s="26">
        <f>SUMIFS(Table1[Sales],Table1[Sales Rep],'Dashboard 1'!$A60,Table1[Product],'Dashboard 1'!$D$19)</f>
        <v>7000</v>
      </c>
      <c r="E60" s="26">
        <f>SUMIFS(Table1[Sales],Table1[Sales Rep],'Dashboard 1'!$A60,Table1[Product],'Dashboard 1'!$E$19)</f>
        <v>0</v>
      </c>
    </row>
    <row r="61" spans="1:5" hidden="1" x14ac:dyDescent="0.25">
      <c r="A61" s="32" t="s">
        <v>12</v>
      </c>
      <c r="B61" s="27">
        <v>7000</v>
      </c>
      <c r="C61" s="26">
        <f>SUMIFS(Table1[Sales],Table1[Sales Rep],'Dashboard 1'!$A61,Table1[Product],'Dashboard 1'!$C$19)</f>
        <v>0</v>
      </c>
      <c r="D61" s="26">
        <f>SUMIFS(Table1[Sales],Table1[Sales Rep],'Dashboard 1'!$A61,Table1[Product],'Dashboard 1'!$D$19)</f>
        <v>7000</v>
      </c>
      <c r="E61" s="26">
        <f>SUMIFS(Table1[Sales],Table1[Sales Rep],'Dashboard 1'!$A61,Table1[Product],'Dashboard 1'!$E$19)</f>
        <v>0</v>
      </c>
    </row>
    <row r="62" spans="1:5" hidden="1" x14ac:dyDescent="0.25">
      <c r="A62" s="32" t="s">
        <v>24</v>
      </c>
      <c r="B62" s="27">
        <v>7000</v>
      </c>
      <c r="C62" s="26">
        <f>SUMIFS(Table1[Sales],Table1[Sales Rep],'Dashboard 1'!$A62,Table1[Product],'Dashboard 1'!$C$19)</f>
        <v>0</v>
      </c>
      <c r="D62" s="26">
        <f>SUMIFS(Table1[Sales],Table1[Sales Rep],'Dashboard 1'!$A62,Table1[Product],'Dashboard 1'!$D$19)</f>
        <v>7000</v>
      </c>
      <c r="E62" s="26">
        <f>SUMIFS(Table1[Sales],Table1[Sales Rep],'Dashboard 1'!$A62,Table1[Product],'Dashboard 1'!$E$19)</f>
        <v>0</v>
      </c>
    </row>
    <row r="63" spans="1:5" hidden="1" x14ac:dyDescent="0.25">
      <c r="A63" s="32" t="s">
        <v>33</v>
      </c>
      <c r="B63" s="27">
        <v>7000</v>
      </c>
      <c r="C63" s="26">
        <f>SUMIFS(Table1[Sales],Table1[Sales Rep],'Dashboard 1'!$A63,Table1[Product],'Dashboard 1'!$C$19)</f>
        <v>0</v>
      </c>
      <c r="D63" s="26">
        <f>SUMIFS(Table1[Sales],Table1[Sales Rep],'Dashboard 1'!$A63,Table1[Product],'Dashboard 1'!$D$19)</f>
        <v>7000</v>
      </c>
      <c r="E63" s="26">
        <f>SUMIFS(Table1[Sales],Table1[Sales Rep],'Dashboard 1'!$A63,Table1[Product],'Dashboard 1'!$E$19)</f>
        <v>0</v>
      </c>
    </row>
    <row r="64" spans="1:5" hidden="1" x14ac:dyDescent="0.25">
      <c r="A64" s="32" t="s">
        <v>32</v>
      </c>
      <c r="B64" s="27">
        <v>7000</v>
      </c>
      <c r="C64" s="26">
        <f>SUMIFS(Table1[Sales],Table1[Sales Rep],'Dashboard 1'!$A64,Table1[Product],'Dashboard 1'!$C$19)</f>
        <v>7000</v>
      </c>
      <c r="D64" s="26">
        <f>SUMIFS(Table1[Sales],Table1[Sales Rep],'Dashboard 1'!$A64,Table1[Product],'Dashboard 1'!$D$19)</f>
        <v>0</v>
      </c>
      <c r="E64" s="26">
        <f>SUMIFS(Table1[Sales],Table1[Sales Rep],'Dashboard 1'!$A64,Table1[Product],'Dashboard 1'!$E$19)</f>
        <v>0</v>
      </c>
    </row>
    <row r="65" spans="1:5" hidden="1" x14ac:dyDescent="0.25">
      <c r="A65" s="32" t="s">
        <v>39</v>
      </c>
      <c r="B65" s="27">
        <v>7000</v>
      </c>
      <c r="C65" s="26">
        <f>SUMIFS(Table1[Sales],Table1[Sales Rep],'Dashboard 1'!$A65,Table1[Product],'Dashboard 1'!$C$19)</f>
        <v>0</v>
      </c>
      <c r="D65" s="26">
        <f>SUMIFS(Table1[Sales],Table1[Sales Rep],'Dashboard 1'!$A65,Table1[Product],'Dashboard 1'!$D$19)</f>
        <v>7000</v>
      </c>
      <c r="E65" s="26">
        <f>SUMIFS(Table1[Sales],Table1[Sales Rep],'Dashboard 1'!$A65,Table1[Product],'Dashboard 1'!$E$19)</f>
        <v>0</v>
      </c>
    </row>
    <row r="66" spans="1:5" hidden="1" x14ac:dyDescent="0.25">
      <c r="A66" s="32" t="s">
        <v>9</v>
      </c>
      <c r="B66" s="27">
        <v>6500</v>
      </c>
      <c r="C66" s="26">
        <f>SUMIFS(Table1[Sales],Table1[Sales Rep],'Dashboard 1'!$A66,Table1[Product],'Dashboard 1'!$C$19)</f>
        <v>0</v>
      </c>
      <c r="D66" s="26">
        <f>SUMIFS(Table1[Sales],Table1[Sales Rep],'Dashboard 1'!$A66,Table1[Product],'Dashboard 1'!$D$19)</f>
        <v>6500</v>
      </c>
      <c r="E66" s="26">
        <f>SUMIFS(Table1[Sales],Table1[Sales Rep],'Dashboard 1'!$A66,Table1[Product],'Dashboard 1'!$E$19)</f>
        <v>0</v>
      </c>
    </row>
    <row r="67" spans="1:5" hidden="1" x14ac:dyDescent="0.25">
      <c r="A67" s="32" t="s">
        <v>14</v>
      </c>
      <c r="B67" s="27">
        <v>6500</v>
      </c>
      <c r="C67" s="26">
        <f>SUMIFS(Table1[Sales],Table1[Sales Rep],'Dashboard 1'!$A67,Table1[Product],'Dashboard 1'!$C$19)</f>
        <v>6500</v>
      </c>
      <c r="D67" s="26">
        <f>SUMIFS(Table1[Sales],Table1[Sales Rep],'Dashboard 1'!$A67,Table1[Product],'Dashboard 1'!$D$19)</f>
        <v>0</v>
      </c>
      <c r="E67" s="26">
        <f>SUMIFS(Table1[Sales],Table1[Sales Rep],'Dashboard 1'!$A67,Table1[Product],'Dashboard 1'!$E$19)</f>
        <v>0</v>
      </c>
    </row>
    <row r="68" spans="1:5" hidden="1" x14ac:dyDescent="0.25">
      <c r="A68" s="32" t="s">
        <v>27</v>
      </c>
      <c r="B68" s="27">
        <v>5000</v>
      </c>
      <c r="C68" s="26">
        <f>SUMIFS(Table1[Sales],Table1[Sales Rep],'Dashboard 1'!$A68,Table1[Product],'Dashboard 1'!$C$19)</f>
        <v>0</v>
      </c>
      <c r="D68" s="26">
        <f>SUMIFS(Table1[Sales],Table1[Sales Rep],'Dashboard 1'!$A68,Table1[Product],'Dashboard 1'!$D$19)</f>
        <v>5000</v>
      </c>
      <c r="E68" s="26">
        <f>SUMIFS(Table1[Sales],Table1[Sales Rep],'Dashboard 1'!$A68,Table1[Product],'Dashboard 1'!$E$19)</f>
        <v>0</v>
      </c>
    </row>
    <row r="69" spans="1:5" hidden="1" x14ac:dyDescent="0.25">
      <c r="A69" s="32" t="s">
        <v>57</v>
      </c>
      <c r="B69" s="27">
        <v>4000</v>
      </c>
      <c r="C69" s="26">
        <f>SUMIFS(Table1[Sales],Table1[Sales Rep],'Dashboard 1'!$A69,Table1[Product],'Dashboard 1'!$C$19)</f>
        <v>0</v>
      </c>
      <c r="D69" s="26">
        <f>SUMIFS(Table1[Sales],Table1[Sales Rep],'Dashboard 1'!$A69,Table1[Product],'Dashboard 1'!$D$19)</f>
        <v>4000</v>
      </c>
      <c r="E69" s="26">
        <f>SUMIFS(Table1[Sales],Table1[Sales Rep],'Dashboard 1'!$A69,Table1[Product],'Dashboard 1'!$E$19)</f>
        <v>0</v>
      </c>
    </row>
    <row r="70" spans="1:5" ht="15.75" hidden="1" thickBot="1" x14ac:dyDescent="0.3">
      <c r="A70" s="34" t="s">
        <v>85</v>
      </c>
      <c r="B70" s="50">
        <v>644500</v>
      </c>
      <c r="C70" s="26">
        <f>SUMIFS(Table1[Sales],Table1[Sales Rep],'Dashboard 1'!$A70,Table1[Product],'Dashboard 1'!$C$19)</f>
        <v>0</v>
      </c>
      <c r="D70" s="26">
        <f>SUMIFS(Table1[Sales],Table1[Sales Rep],'Dashboard 1'!$A70,Table1[Product],'Dashboard 1'!$D$19)</f>
        <v>0</v>
      </c>
      <c r="E70" s="26">
        <f>SUMIFS(Table1[Sales],Table1[Sales Rep],'Dashboard 1'!$A70,Table1[Product],'Dashboard 1'!$E$19)</f>
        <v>0</v>
      </c>
    </row>
  </sheetData>
  <mergeCells count="2">
    <mergeCell ref="A18:E18"/>
    <mergeCell ref="A1:K2"/>
  </mergeCells>
  <conditionalFormatting sqref="A19:A70">
    <cfRule type="expression" dxfId="3" priority="1">
      <formula>B19&gt;20000</formula>
    </cfRule>
  </conditionalFormatting>
  <pageMargins left="0.25" right="0.25" top="0.75" bottom="0.75" header="0.3" footer="0.3"/>
  <pageSetup paperSize="9" orientation="landscape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8B834-D95B-4EFD-A1AE-D47D74B65858}">
  <dimension ref="A1:U74"/>
  <sheetViews>
    <sheetView topLeftCell="B2" workbookViewId="0">
      <selection activeCell="G2" activeCellId="2" sqref="D2:D51 F2:F51 G2:G51"/>
    </sheetView>
  </sheetViews>
  <sheetFormatPr defaultRowHeight="15" x14ac:dyDescent="0.25"/>
  <cols>
    <col min="1" max="1" width="6.85546875" customWidth="1"/>
    <col min="2" max="2" width="11.7109375" bestFit="1" customWidth="1"/>
    <col min="3" max="3" width="9.28515625" bestFit="1" customWidth="1"/>
    <col min="4" max="4" width="11.85546875" bestFit="1" customWidth="1"/>
    <col min="5" max="5" width="12" bestFit="1" customWidth="1"/>
    <col min="6" max="6" width="7.140625" bestFit="1" customWidth="1"/>
    <col min="7" max="7" width="7.85546875" bestFit="1" customWidth="1"/>
    <col min="8" max="8" width="6.85546875" customWidth="1"/>
    <col min="9" max="9" width="7" customWidth="1"/>
    <col min="11" max="11" width="12.140625" bestFit="1" customWidth="1"/>
    <col min="12" max="12" width="10.42578125" bestFit="1" customWidth="1"/>
    <col min="13" max="13" width="11.42578125" bestFit="1" customWidth="1"/>
    <col min="14" max="14" width="10.42578125" bestFit="1" customWidth="1"/>
    <col min="15" max="15" width="12" bestFit="1" customWidth="1"/>
    <col min="16" max="16" width="11.42578125" bestFit="1" customWidth="1"/>
    <col min="17" max="17" width="11.7109375" bestFit="1" customWidth="1"/>
    <col min="18" max="18" width="15.140625" customWidth="1"/>
    <col min="19" max="19" width="12" customWidth="1"/>
    <col min="20" max="20" width="12" bestFit="1" customWidth="1"/>
    <col min="21" max="21" width="12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79</v>
      </c>
      <c r="L1" s="3"/>
      <c r="M1" s="3" t="s">
        <v>5</v>
      </c>
      <c r="N1" s="3" t="s">
        <v>7</v>
      </c>
      <c r="O1" s="3" t="s">
        <v>6</v>
      </c>
      <c r="P1" s="3" t="s">
        <v>79</v>
      </c>
    </row>
    <row r="2" spans="1:21" x14ac:dyDescent="0.25">
      <c r="A2">
        <v>1001</v>
      </c>
      <c r="B2" t="s">
        <v>8</v>
      </c>
      <c r="C2" t="s">
        <v>58</v>
      </c>
      <c r="D2" t="s">
        <v>61</v>
      </c>
      <c r="E2" t="s">
        <v>64</v>
      </c>
      <c r="F2">
        <v>20000</v>
      </c>
      <c r="G2">
        <v>22000</v>
      </c>
      <c r="H2">
        <v>10</v>
      </c>
      <c r="I2">
        <f>Table1[[#This Row],[Sales]]-Table1[[#This Row],[Cost]]</f>
        <v>2000</v>
      </c>
      <c r="L2" s="3" t="s">
        <v>80</v>
      </c>
      <c r="M2" s="4">
        <f>AVERAGE(Table1[Cost])</f>
        <v>12080</v>
      </c>
      <c r="N2" s="4">
        <f>AVERAGE(Table1[Sales])</f>
        <v>12890</v>
      </c>
      <c r="O2" s="3">
        <f>AVERAGE(Table1[Quantity])</f>
        <v>35.299999999999997</v>
      </c>
      <c r="P2" s="4">
        <f>AVERAGE(Table1[Profit])</f>
        <v>736.36363636363637</v>
      </c>
    </row>
    <row r="3" spans="1:21" x14ac:dyDescent="0.25">
      <c r="A3">
        <v>1002</v>
      </c>
      <c r="B3" t="s">
        <v>9</v>
      </c>
      <c r="C3" t="s">
        <v>59</v>
      </c>
      <c r="D3" t="s">
        <v>63</v>
      </c>
      <c r="E3" t="s">
        <v>65</v>
      </c>
      <c r="F3">
        <v>5000</v>
      </c>
      <c r="G3">
        <v>6500</v>
      </c>
      <c r="H3">
        <v>5</v>
      </c>
      <c r="I3">
        <f>Table1[[#This Row],[Sales]]-Table1[[#This Row],[Cost]]</f>
        <v>1500</v>
      </c>
    </row>
    <row r="4" spans="1:21" x14ac:dyDescent="0.25">
      <c r="A4">
        <v>1003</v>
      </c>
      <c r="B4" t="s">
        <v>10</v>
      </c>
      <c r="C4" t="s">
        <v>58</v>
      </c>
      <c r="D4" t="s">
        <v>62</v>
      </c>
      <c r="E4" t="s">
        <v>66</v>
      </c>
      <c r="F4">
        <v>11000</v>
      </c>
      <c r="G4">
        <v>10000</v>
      </c>
      <c r="H4">
        <v>15</v>
      </c>
      <c r="I4">
        <f>Table1[[#This Row],[Sales]]-Table1[[#This Row],[Cost]]</f>
        <v>-1000</v>
      </c>
    </row>
    <row r="5" spans="1:21" x14ac:dyDescent="0.25">
      <c r="A5">
        <v>1004</v>
      </c>
      <c r="B5" t="s">
        <v>11</v>
      </c>
      <c r="C5" t="s">
        <v>60</v>
      </c>
      <c r="D5" t="s">
        <v>61</v>
      </c>
      <c r="E5" t="s">
        <v>67</v>
      </c>
      <c r="F5">
        <v>15000</v>
      </c>
      <c r="G5">
        <v>13500</v>
      </c>
      <c r="H5">
        <v>8</v>
      </c>
      <c r="I5">
        <f>Table1[[#This Row],[Sales]]-Table1[[#This Row],[Cost]]</f>
        <v>-1500</v>
      </c>
      <c r="K5" s="64" t="s">
        <v>87</v>
      </c>
      <c r="L5" s="65"/>
      <c r="M5" s="65"/>
      <c r="N5" s="65"/>
      <c r="O5" s="65"/>
      <c r="P5" s="65"/>
    </row>
    <row r="6" spans="1:21" x14ac:dyDescent="0.25">
      <c r="A6">
        <v>1005</v>
      </c>
      <c r="B6" t="s">
        <v>12</v>
      </c>
      <c r="C6" t="s">
        <v>59</v>
      </c>
      <c r="D6" t="s">
        <v>63</v>
      </c>
      <c r="E6" t="s">
        <v>68</v>
      </c>
      <c r="F6">
        <v>6000</v>
      </c>
      <c r="G6">
        <v>7000</v>
      </c>
      <c r="H6">
        <v>12</v>
      </c>
      <c r="I6">
        <f>Table1[[#This Row],[Sales]]-Table1[[#This Row],[Cost]]</f>
        <v>1000</v>
      </c>
      <c r="K6" s="5" t="s">
        <v>4</v>
      </c>
      <c r="L6" s="5" t="s">
        <v>65</v>
      </c>
      <c r="M6" s="5" t="s">
        <v>68</v>
      </c>
      <c r="N6" s="5" t="s">
        <v>67</v>
      </c>
      <c r="O6" s="5" t="s">
        <v>66</v>
      </c>
      <c r="P6" s="5" t="s">
        <v>64</v>
      </c>
    </row>
    <row r="7" spans="1:21" x14ac:dyDescent="0.25">
      <c r="A7">
        <v>1006</v>
      </c>
      <c r="B7" t="s">
        <v>13</v>
      </c>
      <c r="C7" t="s">
        <v>58</v>
      </c>
      <c r="D7" t="s">
        <v>62</v>
      </c>
      <c r="E7" t="s">
        <v>64</v>
      </c>
      <c r="F7">
        <v>17000</v>
      </c>
      <c r="G7">
        <v>16000</v>
      </c>
      <c r="H7">
        <v>6</v>
      </c>
      <c r="I7">
        <f>Table1[[#This Row],[Sales]]-Table1[[#This Row],[Cost]]</f>
        <v>-1000</v>
      </c>
      <c r="K7" s="5" t="s">
        <v>83</v>
      </c>
      <c r="L7" s="66">
        <v>13000</v>
      </c>
      <c r="M7" s="66">
        <v>160000</v>
      </c>
      <c r="N7" s="66">
        <v>110500</v>
      </c>
      <c r="O7" s="66">
        <v>150000</v>
      </c>
      <c r="P7" s="66">
        <v>211000</v>
      </c>
    </row>
    <row r="8" spans="1:21" ht="15.75" thickBot="1" x14ac:dyDescent="0.3">
      <c r="A8">
        <v>1007</v>
      </c>
      <c r="B8" t="s">
        <v>14</v>
      </c>
      <c r="C8" t="s">
        <v>60</v>
      </c>
      <c r="D8" t="s">
        <v>61</v>
      </c>
      <c r="E8" t="s">
        <v>65</v>
      </c>
      <c r="F8">
        <v>7000</v>
      </c>
      <c r="G8">
        <v>6500</v>
      </c>
      <c r="H8">
        <v>15</v>
      </c>
      <c r="I8">
        <f>Table1[[#This Row],[Sales]]-Table1[[#This Row],[Cost]]</f>
        <v>-500</v>
      </c>
      <c r="M8" s="2"/>
      <c r="N8" s="2"/>
      <c r="O8" s="1"/>
      <c r="P8" s="2"/>
    </row>
    <row r="9" spans="1:21" x14ac:dyDescent="0.25">
      <c r="A9">
        <v>1008</v>
      </c>
      <c r="B9" t="s">
        <v>15</v>
      </c>
      <c r="C9" t="s">
        <v>59</v>
      </c>
      <c r="D9" t="s">
        <v>63</v>
      </c>
      <c r="E9" t="s">
        <v>66</v>
      </c>
      <c r="F9">
        <v>12000</v>
      </c>
      <c r="G9">
        <v>11000</v>
      </c>
      <c r="H9">
        <v>50</v>
      </c>
      <c r="I9">
        <f>Table1[[#This Row],[Sales]]-Table1[[#This Row],[Cost]]</f>
        <v>-1000</v>
      </c>
      <c r="K9" s="6" t="s">
        <v>91</v>
      </c>
      <c r="L9" s="7"/>
      <c r="M9" s="8"/>
      <c r="N9" s="2"/>
      <c r="O9" s="28" t="s">
        <v>86</v>
      </c>
      <c r="P9" s="29"/>
    </row>
    <row r="10" spans="1:21" x14ac:dyDescent="0.25">
      <c r="A10">
        <v>1009</v>
      </c>
      <c r="B10" t="s">
        <v>16</v>
      </c>
      <c r="C10" t="s">
        <v>58</v>
      </c>
      <c r="D10" t="s">
        <v>62</v>
      </c>
      <c r="E10" t="s">
        <v>67</v>
      </c>
      <c r="F10">
        <v>10000</v>
      </c>
      <c r="G10">
        <v>9000</v>
      </c>
      <c r="H10">
        <v>80</v>
      </c>
      <c r="I10">
        <f>Table1[[#This Row],[Sales]]-Table1[[#This Row],[Cost]]</f>
        <v>-1000</v>
      </c>
      <c r="K10" s="62" t="s">
        <v>61</v>
      </c>
      <c r="L10" s="24" t="s">
        <v>63</v>
      </c>
      <c r="M10" s="25" t="s">
        <v>62</v>
      </c>
      <c r="O10" s="30" t="s">
        <v>2</v>
      </c>
      <c r="P10" s="31" t="s">
        <v>83</v>
      </c>
    </row>
    <row r="11" spans="1:21" ht="15.75" thickBot="1" x14ac:dyDescent="0.3">
      <c r="A11">
        <v>1010</v>
      </c>
      <c r="B11" t="s">
        <v>17</v>
      </c>
      <c r="C11" t="s">
        <v>60</v>
      </c>
      <c r="D11" t="s">
        <v>61</v>
      </c>
      <c r="E11" t="s">
        <v>68</v>
      </c>
      <c r="F11">
        <v>10000</v>
      </c>
      <c r="G11">
        <v>11000</v>
      </c>
      <c r="H11">
        <v>20</v>
      </c>
      <c r="I11">
        <f>Table1[[#This Row],[Sales]]-Table1[[#This Row],[Cost]]</f>
        <v>1000</v>
      </c>
      <c r="K11" s="63">
        <f ca="1">AVERAGEIF(Table1[[Product]:[Sales]],K10,Table1[Cost])</f>
        <v>14588.235294117647</v>
      </c>
      <c r="L11" s="11">
        <f ca="1">AVERAGEIF(Table1[[Product]:[Sales]],L10,Table1[Sales])</f>
        <v>11441.176470588236</v>
      </c>
      <c r="M11" s="12">
        <f ca="1">AVERAGEIF(Table1[[Product]:[Sales]],M10,Table1[Quantity])</f>
        <v>34.5625</v>
      </c>
      <c r="O11" s="32" t="s">
        <v>58</v>
      </c>
      <c r="P11" s="33">
        <v>217000</v>
      </c>
    </row>
    <row r="12" spans="1:21" ht="15.75" thickBot="1" x14ac:dyDescent="0.3">
      <c r="A12">
        <v>1011</v>
      </c>
      <c r="B12" t="s">
        <v>18</v>
      </c>
      <c r="C12" t="s">
        <v>59</v>
      </c>
      <c r="D12" t="s">
        <v>63</v>
      </c>
      <c r="E12" t="s">
        <v>64</v>
      </c>
      <c r="F12">
        <v>20000</v>
      </c>
      <c r="G12">
        <v>22000</v>
      </c>
      <c r="H12">
        <v>5</v>
      </c>
      <c r="I12">
        <f>Table1[[#This Row],[Sales]]-Table1[[#This Row],[Cost]]</f>
        <v>2000</v>
      </c>
      <c r="O12" s="32" t="s">
        <v>59</v>
      </c>
      <c r="P12" s="33">
        <v>194500</v>
      </c>
    </row>
    <row r="13" spans="1:21" ht="15.75" thickBot="1" x14ac:dyDescent="0.3">
      <c r="A13">
        <v>1012</v>
      </c>
      <c r="B13" t="s">
        <v>19</v>
      </c>
      <c r="C13" t="s">
        <v>58</v>
      </c>
      <c r="D13" t="s">
        <v>62</v>
      </c>
      <c r="E13" t="s">
        <v>68</v>
      </c>
      <c r="F13">
        <v>8000</v>
      </c>
      <c r="G13">
        <v>9000</v>
      </c>
      <c r="H13">
        <v>3</v>
      </c>
      <c r="I13">
        <f>Table1[[#This Row],[Sales]]-Table1[[#This Row],[Cost]]</f>
        <v>1000</v>
      </c>
      <c r="K13" s="13" t="s">
        <v>90</v>
      </c>
      <c r="L13" s="14"/>
      <c r="M13" s="15"/>
      <c r="O13" s="32" t="s">
        <v>60</v>
      </c>
      <c r="P13" s="33">
        <v>233000</v>
      </c>
      <c r="T13" s="36" t="s">
        <v>87</v>
      </c>
      <c r="U13" s="37"/>
    </row>
    <row r="14" spans="1:21" ht="15.75" thickBot="1" x14ac:dyDescent="0.3">
      <c r="A14">
        <v>1013</v>
      </c>
      <c r="B14" t="s">
        <v>20</v>
      </c>
      <c r="C14" t="s">
        <v>60</v>
      </c>
      <c r="D14" t="s">
        <v>61</v>
      </c>
      <c r="E14" t="s">
        <v>66</v>
      </c>
      <c r="F14">
        <v>17000</v>
      </c>
      <c r="G14">
        <v>15000</v>
      </c>
      <c r="H14">
        <v>7</v>
      </c>
      <c r="I14">
        <f>Table1[[#This Row],[Sales]]-Table1[[#This Row],[Cost]]</f>
        <v>-2000</v>
      </c>
      <c r="K14" s="62" t="s">
        <v>61</v>
      </c>
      <c r="L14" s="24" t="s">
        <v>63</v>
      </c>
      <c r="M14" s="25" t="s">
        <v>62</v>
      </c>
      <c r="O14" s="34" t="s">
        <v>85</v>
      </c>
      <c r="P14" s="35">
        <v>644500</v>
      </c>
      <c r="T14" s="43" t="s">
        <v>4</v>
      </c>
      <c r="U14" s="44" t="s">
        <v>83</v>
      </c>
    </row>
    <row r="15" spans="1:21" ht="15.75" thickBot="1" x14ac:dyDescent="0.3">
      <c r="A15">
        <v>1014</v>
      </c>
      <c r="B15" t="s">
        <v>21</v>
      </c>
      <c r="C15" t="s">
        <v>59</v>
      </c>
      <c r="D15" t="s">
        <v>63</v>
      </c>
      <c r="E15" t="s">
        <v>64</v>
      </c>
      <c r="F15">
        <v>20000</v>
      </c>
      <c r="G15">
        <v>17000</v>
      </c>
      <c r="H15">
        <v>5</v>
      </c>
      <c r="I15">
        <f>Table1[[#This Row],[Sales]]-Table1[[#This Row],[Cost]]</f>
        <v>-3000</v>
      </c>
      <c r="K15" s="63">
        <f ca="1">AVERAGEIF(Table1[[Product]:[Sales]],K14,Table1[Sales])</f>
        <v>15000</v>
      </c>
      <c r="L15" s="11">
        <f ca="1">AVERAGEIF(Table1[[Product]:[Sales]],L14,Table1[Quantity])</f>
        <v>35.411764705882355</v>
      </c>
      <c r="M15" s="12">
        <f ca="1">AVERAGEIF(Table1[[Product]:[Sales]],M14,Table1[Profit])</f>
        <v>1375</v>
      </c>
      <c r="T15" s="42" t="s">
        <v>65</v>
      </c>
      <c r="U15" s="54">
        <v>13000</v>
      </c>
    </row>
    <row r="16" spans="1:21" ht="15.75" thickBot="1" x14ac:dyDescent="0.3">
      <c r="A16">
        <v>1015</v>
      </c>
      <c r="B16" t="s">
        <v>22</v>
      </c>
      <c r="C16" t="s">
        <v>58</v>
      </c>
      <c r="D16" t="s">
        <v>62</v>
      </c>
      <c r="E16" t="s">
        <v>68</v>
      </c>
      <c r="F16">
        <v>8000</v>
      </c>
      <c r="G16">
        <v>9000</v>
      </c>
      <c r="H16">
        <v>9</v>
      </c>
      <c r="I16">
        <f>Table1[[#This Row],[Sales]]-Table1[[#This Row],[Cost]]</f>
        <v>1000</v>
      </c>
      <c r="T16" s="57" t="s">
        <v>68</v>
      </c>
      <c r="U16" s="55">
        <v>160000</v>
      </c>
    </row>
    <row r="17" spans="1:21" x14ac:dyDescent="0.25">
      <c r="A17">
        <v>1016</v>
      </c>
      <c r="B17" t="s">
        <v>23</v>
      </c>
      <c r="C17" t="s">
        <v>60</v>
      </c>
      <c r="D17" t="s">
        <v>61</v>
      </c>
      <c r="E17" t="s">
        <v>67</v>
      </c>
      <c r="F17">
        <v>15000</v>
      </c>
      <c r="G17">
        <v>14000</v>
      </c>
      <c r="H17">
        <v>60</v>
      </c>
      <c r="I17">
        <f>Table1[[#This Row],[Sales]]-Table1[[#This Row],[Cost]]</f>
        <v>-1000</v>
      </c>
      <c r="K17" s="16" t="s">
        <v>6</v>
      </c>
      <c r="L17" s="17"/>
      <c r="M17" s="17"/>
      <c r="N17" s="18"/>
      <c r="O17" s="60" t="s">
        <v>89</v>
      </c>
      <c r="P17" s="61"/>
      <c r="T17" s="57" t="s">
        <v>67</v>
      </c>
      <c r="U17" s="55">
        <v>110500</v>
      </c>
    </row>
    <row r="18" spans="1:21" x14ac:dyDescent="0.25">
      <c r="A18">
        <v>1017</v>
      </c>
      <c r="B18" t="s">
        <v>24</v>
      </c>
      <c r="C18" t="s">
        <v>59</v>
      </c>
      <c r="D18" t="s">
        <v>63</v>
      </c>
      <c r="E18" t="s">
        <v>68</v>
      </c>
      <c r="F18">
        <v>6000</v>
      </c>
      <c r="G18">
        <v>7000</v>
      </c>
      <c r="H18">
        <v>30</v>
      </c>
      <c r="I18">
        <f>Table1[[#This Row],[Sales]]-Table1[[#This Row],[Cost]]</f>
        <v>1000</v>
      </c>
      <c r="K18" s="23" t="s">
        <v>3</v>
      </c>
      <c r="L18" s="24" t="s">
        <v>61</v>
      </c>
      <c r="M18" s="24" t="s">
        <v>63</v>
      </c>
      <c r="N18" s="25" t="s">
        <v>62</v>
      </c>
      <c r="O18" s="30" t="s">
        <v>3</v>
      </c>
      <c r="P18" s="31" t="s">
        <v>84</v>
      </c>
      <c r="T18" s="57" t="s">
        <v>66</v>
      </c>
      <c r="U18" s="55">
        <v>150000</v>
      </c>
    </row>
    <row r="19" spans="1:21" ht="15.75" thickBot="1" x14ac:dyDescent="0.3">
      <c r="A19">
        <v>1018</v>
      </c>
      <c r="B19" t="s">
        <v>25</v>
      </c>
      <c r="C19" t="s">
        <v>58</v>
      </c>
      <c r="D19" t="s">
        <v>62</v>
      </c>
      <c r="E19" t="s">
        <v>66</v>
      </c>
      <c r="F19">
        <v>11000</v>
      </c>
      <c r="G19">
        <v>22000</v>
      </c>
      <c r="H19">
        <v>20</v>
      </c>
      <c r="I19">
        <f>Table1[[#This Row],[Sales]]-Table1[[#This Row],[Cost]]</f>
        <v>11000</v>
      </c>
      <c r="K19" s="9" t="s">
        <v>82</v>
      </c>
      <c r="L19" s="5">
        <f>COUNTIF(Table1[[Product]:[Quantity]],L18)</f>
        <v>17</v>
      </c>
      <c r="M19" s="5">
        <f>COUNTIF(Table1[[Product]:[Quantity]],M18)</f>
        <v>17</v>
      </c>
      <c r="N19" s="19">
        <f>COUNTIF(Table1[[Product]:[Quantity]],N18)</f>
        <v>16</v>
      </c>
      <c r="O19" s="38" t="s">
        <v>61</v>
      </c>
      <c r="P19" s="40">
        <v>610</v>
      </c>
      <c r="T19" s="58" t="s">
        <v>64</v>
      </c>
      <c r="U19" s="56">
        <v>211000</v>
      </c>
    </row>
    <row r="20" spans="1:21" ht="15.75" thickBot="1" x14ac:dyDescent="0.3">
      <c r="A20">
        <v>1019</v>
      </c>
      <c r="B20" t="s">
        <v>26</v>
      </c>
      <c r="C20" t="s">
        <v>60</v>
      </c>
      <c r="D20" t="s">
        <v>61</v>
      </c>
      <c r="E20" t="s">
        <v>64</v>
      </c>
      <c r="F20">
        <v>20000</v>
      </c>
      <c r="G20">
        <v>10000</v>
      </c>
      <c r="H20">
        <v>30</v>
      </c>
      <c r="I20">
        <f>Table1[[#This Row],[Sales]]-Table1[[#This Row],[Cost]]</f>
        <v>-10000</v>
      </c>
      <c r="K20" s="10" t="s">
        <v>81</v>
      </c>
      <c r="L20" s="20">
        <f ca="1">AVERAGEIF(Table1[[Product]:[Quantity]],L18,Table1[Quantity])</f>
        <v>35.882352941176471</v>
      </c>
      <c r="M20" s="20">
        <f ca="1">AVERAGEIF(Table1[[Product]:[Quantity]],M18,Table1[Quantity])</f>
        <v>35.411764705882355</v>
      </c>
      <c r="N20" s="21">
        <f ca="1">AVERAGEIF(Table1[[Product]:[Quantity]],N18,Table1[Quantity])</f>
        <v>34.5625</v>
      </c>
      <c r="O20" s="38" t="s">
        <v>62</v>
      </c>
      <c r="P20" s="40">
        <v>553</v>
      </c>
    </row>
    <row r="21" spans="1:21" ht="15.75" thickBot="1" x14ac:dyDescent="0.3">
      <c r="A21">
        <v>1020</v>
      </c>
      <c r="B21" t="s">
        <v>27</v>
      </c>
      <c r="C21" t="s">
        <v>59</v>
      </c>
      <c r="D21" t="s">
        <v>63</v>
      </c>
      <c r="E21" t="s">
        <v>68</v>
      </c>
      <c r="F21">
        <v>6000</v>
      </c>
      <c r="G21">
        <v>5000</v>
      </c>
      <c r="H21">
        <v>20</v>
      </c>
      <c r="I21">
        <f>Table1[[#This Row],[Sales]]-Table1[[#This Row],[Cost]]</f>
        <v>-1000</v>
      </c>
      <c r="O21" s="39" t="s">
        <v>63</v>
      </c>
      <c r="P21" s="41">
        <v>602</v>
      </c>
    </row>
    <row r="22" spans="1:21" ht="15.75" thickBot="1" x14ac:dyDescent="0.3">
      <c r="A22">
        <v>1021</v>
      </c>
      <c r="B22" t="s">
        <v>28</v>
      </c>
      <c r="C22" t="s">
        <v>58</v>
      </c>
      <c r="D22" t="s">
        <v>62</v>
      </c>
      <c r="E22" t="s">
        <v>67</v>
      </c>
      <c r="F22">
        <v>10000</v>
      </c>
      <c r="G22">
        <v>11000</v>
      </c>
      <c r="H22">
        <v>25</v>
      </c>
      <c r="I22">
        <f>Table1[[#This Row],[Sales]]-Table1[[#This Row],[Cost]]</f>
        <v>1000</v>
      </c>
    </row>
    <row r="23" spans="1:21" x14ac:dyDescent="0.25">
      <c r="A23">
        <v>1022</v>
      </c>
      <c r="B23" t="s">
        <v>29</v>
      </c>
      <c r="C23" t="s">
        <v>60</v>
      </c>
      <c r="D23" t="s">
        <v>61</v>
      </c>
      <c r="E23" t="s">
        <v>68</v>
      </c>
      <c r="F23">
        <v>10000</v>
      </c>
      <c r="G23">
        <v>12000</v>
      </c>
      <c r="H23">
        <v>50</v>
      </c>
      <c r="I23">
        <f>Table1[[#This Row],[Sales]]-Table1[[#This Row],[Cost]]</f>
        <v>2000</v>
      </c>
      <c r="K23" s="46" t="s">
        <v>1</v>
      </c>
      <c r="L23" s="47" t="s">
        <v>83</v>
      </c>
      <c r="M23" s="48" t="s">
        <v>61</v>
      </c>
      <c r="N23" s="48" t="s">
        <v>63</v>
      </c>
      <c r="O23" s="49" t="s">
        <v>62</v>
      </c>
    </row>
    <row r="24" spans="1:21" x14ac:dyDescent="0.25">
      <c r="A24">
        <v>1023</v>
      </c>
      <c r="B24" t="s">
        <v>30</v>
      </c>
      <c r="C24" t="s">
        <v>59</v>
      </c>
      <c r="D24" t="s">
        <v>63</v>
      </c>
      <c r="E24" t="s">
        <v>66</v>
      </c>
      <c r="F24">
        <v>12000</v>
      </c>
      <c r="G24">
        <v>15000</v>
      </c>
      <c r="H24">
        <v>60</v>
      </c>
      <c r="I24">
        <f>Table1[[#This Row],[Sales]]-Table1[[#This Row],[Cost]]</f>
        <v>3000</v>
      </c>
      <c r="K24" s="32" t="s">
        <v>36</v>
      </c>
      <c r="L24" s="27">
        <v>22000</v>
      </c>
      <c r="M24" s="26">
        <f>SUMIFS(Table1[Sales],Table1[Sales Rep],$K24,Table1[Product],$M$23)</f>
        <v>0</v>
      </c>
      <c r="N24" s="26">
        <f>SUMIFS(Table1[Sales],Table1[Sales Rep],$K24,Table1[Product],$N$23)</f>
        <v>22000</v>
      </c>
      <c r="O24" s="31">
        <f>SUMIFS(Table1[Sales],Table1[Sales Rep],$K24,Table1[Product],$O$23)</f>
        <v>0</v>
      </c>
    </row>
    <row r="25" spans="1:21" x14ac:dyDescent="0.25">
      <c r="A25">
        <v>1024</v>
      </c>
      <c r="B25" t="s">
        <v>31</v>
      </c>
      <c r="C25" t="s">
        <v>58</v>
      </c>
      <c r="D25" t="s">
        <v>62</v>
      </c>
      <c r="E25" t="s">
        <v>64</v>
      </c>
      <c r="F25">
        <v>17000</v>
      </c>
      <c r="G25">
        <v>16000</v>
      </c>
      <c r="H25">
        <v>70</v>
      </c>
      <c r="I25">
        <f>Table1[[#This Row],[Sales]]-Table1[[#This Row],[Cost]]</f>
        <v>-1000</v>
      </c>
      <c r="K25" s="32" t="s">
        <v>8</v>
      </c>
      <c r="L25" s="27">
        <v>22000</v>
      </c>
      <c r="M25" s="26">
        <f>SUMIFS(Table1[Sales],Table1[Sales Rep],$K25,Table1[Product],$M$23)</f>
        <v>22000</v>
      </c>
      <c r="N25" s="26">
        <f>SUMIFS(Table1[Sales],Table1[Sales Rep],$K25,Table1[Product],$N$23)</f>
        <v>0</v>
      </c>
      <c r="O25" s="31">
        <f>SUMIFS(Table1[Sales],Table1[Sales Rep],$K25,Table1[Product],$O$23)</f>
        <v>0</v>
      </c>
    </row>
    <row r="26" spans="1:21" x14ac:dyDescent="0.25">
      <c r="A26">
        <v>1025</v>
      </c>
      <c r="B26" t="s">
        <v>32</v>
      </c>
      <c r="C26" t="s">
        <v>60</v>
      </c>
      <c r="D26" t="s">
        <v>61</v>
      </c>
      <c r="E26" t="s">
        <v>68</v>
      </c>
      <c r="F26">
        <v>10000</v>
      </c>
      <c r="G26">
        <v>7000</v>
      </c>
      <c r="H26">
        <v>80</v>
      </c>
      <c r="I26">
        <f>Table1[[#This Row],[Sales]]-Table1[[#This Row],[Cost]]</f>
        <v>-3000</v>
      </c>
      <c r="K26" s="32" t="s">
        <v>51</v>
      </c>
      <c r="L26" s="27">
        <v>22000</v>
      </c>
      <c r="M26" s="26">
        <f>SUMIFS(Table1[Sales],Table1[Sales Rep],$K26,Table1[Product],$M$23)</f>
        <v>0</v>
      </c>
      <c r="N26" s="26">
        <f>SUMIFS(Table1[Sales],Table1[Sales Rep],$K26,Table1[Product],$N$23)</f>
        <v>22000</v>
      </c>
      <c r="O26" s="31">
        <f>SUMIFS(Table1[Sales],Table1[Sales Rep],$K26,Table1[Product],$O$23)</f>
        <v>0</v>
      </c>
    </row>
    <row r="27" spans="1:21" x14ac:dyDescent="0.25">
      <c r="A27">
        <v>1026</v>
      </c>
      <c r="B27" t="s">
        <v>33</v>
      </c>
      <c r="C27" t="s">
        <v>59</v>
      </c>
      <c r="D27" t="s">
        <v>63</v>
      </c>
      <c r="E27" t="s">
        <v>67</v>
      </c>
      <c r="F27">
        <v>10000</v>
      </c>
      <c r="G27">
        <v>7000</v>
      </c>
      <c r="H27">
        <v>30</v>
      </c>
      <c r="I27">
        <f>Table1[[#This Row],[Sales]]-Table1[[#This Row],[Cost]]</f>
        <v>-3000</v>
      </c>
      <c r="K27" s="32" t="s">
        <v>25</v>
      </c>
      <c r="L27" s="27">
        <v>22000</v>
      </c>
      <c r="M27" s="26">
        <f>SUMIFS(Table1[Sales],Table1[Sales Rep],$K27,Table1[Product],$M$23)</f>
        <v>0</v>
      </c>
      <c r="N27" s="26">
        <f>SUMIFS(Table1[Sales],Table1[Sales Rep],$K27,Table1[Product],$N$23)</f>
        <v>0</v>
      </c>
      <c r="O27" s="31">
        <f>SUMIFS(Table1[Sales],Table1[Sales Rep],$K27,Table1[Product],$O$23)</f>
        <v>22000</v>
      </c>
    </row>
    <row r="28" spans="1:21" x14ac:dyDescent="0.25">
      <c r="A28">
        <v>1027</v>
      </c>
      <c r="B28" t="s">
        <v>34</v>
      </c>
      <c r="C28" t="s">
        <v>58</v>
      </c>
      <c r="D28" t="s">
        <v>62</v>
      </c>
      <c r="E28" t="s">
        <v>68</v>
      </c>
      <c r="F28">
        <v>8000</v>
      </c>
      <c r="G28">
        <v>10000</v>
      </c>
      <c r="H28">
        <v>40</v>
      </c>
      <c r="I28">
        <f>Table1[[#This Row],[Sales]]-Table1[[#This Row],[Cost]]</f>
        <v>2000</v>
      </c>
      <c r="K28" s="32" t="s">
        <v>41</v>
      </c>
      <c r="L28" s="27">
        <v>22000</v>
      </c>
      <c r="M28" s="26">
        <f>SUMIFS(Table1[Sales],Table1[Sales Rep],$K28,Table1[Product],$M$23)</f>
        <v>22000</v>
      </c>
      <c r="N28" s="26">
        <f>SUMIFS(Table1[Sales],Table1[Sales Rep],$K28,Table1[Product],$N$23)</f>
        <v>0</v>
      </c>
      <c r="O28" s="31">
        <f>SUMIFS(Table1[Sales],Table1[Sales Rep],$K28,Table1[Product],$O$23)</f>
        <v>0</v>
      </c>
    </row>
    <row r="29" spans="1:21" x14ac:dyDescent="0.25">
      <c r="A29">
        <v>1028</v>
      </c>
      <c r="B29" t="s">
        <v>35</v>
      </c>
      <c r="C29" t="s">
        <v>60</v>
      </c>
      <c r="D29" t="s">
        <v>61</v>
      </c>
      <c r="E29" t="s">
        <v>66</v>
      </c>
      <c r="F29">
        <v>17000</v>
      </c>
      <c r="G29">
        <v>18000</v>
      </c>
      <c r="H29">
        <v>45</v>
      </c>
      <c r="I29">
        <f>Table1[[#This Row],[Sales]]-Table1[[#This Row],[Cost]]</f>
        <v>1000</v>
      </c>
      <c r="K29" s="32" t="s">
        <v>18</v>
      </c>
      <c r="L29" s="27">
        <v>22000</v>
      </c>
      <c r="M29" s="26">
        <f>SUMIFS(Table1[Sales],Table1[Sales Rep],$K29,Table1[Product],$M$23)</f>
        <v>0</v>
      </c>
      <c r="N29" s="26">
        <f>SUMIFS(Table1[Sales],Table1[Sales Rep],$K29,Table1[Product],$N$23)</f>
        <v>22000</v>
      </c>
      <c r="O29" s="31">
        <f>SUMIFS(Table1[Sales],Table1[Sales Rep],$K29,Table1[Product],$O$23)</f>
        <v>0</v>
      </c>
    </row>
    <row r="30" spans="1:21" x14ac:dyDescent="0.25">
      <c r="A30">
        <v>1029</v>
      </c>
      <c r="B30" t="s">
        <v>36</v>
      </c>
      <c r="C30" t="s">
        <v>59</v>
      </c>
      <c r="D30" t="s">
        <v>63</v>
      </c>
      <c r="E30" t="s">
        <v>64</v>
      </c>
      <c r="F30">
        <v>20000</v>
      </c>
      <c r="G30">
        <v>22000</v>
      </c>
      <c r="H30">
        <v>50</v>
      </c>
      <c r="I30">
        <f>Table1[[#This Row],[Sales]]-Table1[[#This Row],[Cost]]</f>
        <v>2000</v>
      </c>
      <c r="K30" s="32" t="s">
        <v>56</v>
      </c>
      <c r="L30" s="27">
        <v>22000</v>
      </c>
      <c r="M30" s="26">
        <f>SUMIFS(Table1[Sales],Table1[Sales Rep],$K30,Table1[Product],$M$23)</f>
        <v>22000</v>
      </c>
      <c r="N30" s="26">
        <f>SUMIFS(Table1[Sales],Table1[Sales Rep],$K30,Table1[Product],$N$23)</f>
        <v>0</v>
      </c>
      <c r="O30" s="31">
        <f>SUMIFS(Table1[Sales],Table1[Sales Rep],$K30,Table1[Product],$O$23)</f>
        <v>0</v>
      </c>
    </row>
    <row r="31" spans="1:21" x14ac:dyDescent="0.25">
      <c r="A31">
        <v>1030</v>
      </c>
      <c r="B31" t="s">
        <v>37</v>
      </c>
      <c r="C31" t="s">
        <v>58</v>
      </c>
      <c r="D31" t="s">
        <v>62</v>
      </c>
      <c r="E31" t="s">
        <v>68</v>
      </c>
      <c r="F31">
        <v>8000</v>
      </c>
      <c r="G31">
        <v>9000</v>
      </c>
      <c r="H31">
        <v>20</v>
      </c>
      <c r="I31">
        <f>Table1[[#This Row],[Sales]]-Table1[[#This Row],[Cost]]</f>
        <v>1000</v>
      </c>
      <c r="K31" s="32" t="s">
        <v>46</v>
      </c>
      <c r="L31" s="27">
        <v>20000</v>
      </c>
      <c r="M31" s="26">
        <f>SUMIFS(Table1[Sales],Table1[Sales Rep],$K31,Table1[Product],$M$23)</f>
        <v>0</v>
      </c>
      <c r="N31" s="26">
        <f>SUMIFS(Table1[Sales],Table1[Sales Rep],$K31,Table1[Product],$N$23)</f>
        <v>0</v>
      </c>
      <c r="O31" s="31">
        <f>SUMIFS(Table1[Sales],Table1[Sales Rep],$K31,Table1[Product],$O$23)</f>
        <v>20000</v>
      </c>
    </row>
    <row r="32" spans="1:21" x14ac:dyDescent="0.25">
      <c r="A32">
        <v>1031</v>
      </c>
      <c r="B32" t="s">
        <v>38</v>
      </c>
      <c r="C32" t="s">
        <v>60</v>
      </c>
      <c r="D32" t="s">
        <v>61</v>
      </c>
      <c r="E32" t="s">
        <v>67</v>
      </c>
      <c r="F32">
        <v>15000</v>
      </c>
      <c r="G32">
        <v>15000</v>
      </c>
      <c r="H32">
        <v>30</v>
      </c>
      <c r="I32">
        <f>Table1[[#This Row],[Sales]]-Table1[[#This Row],[Cost]]</f>
        <v>0</v>
      </c>
      <c r="K32" s="32" t="s">
        <v>50</v>
      </c>
      <c r="L32" s="27">
        <v>20000</v>
      </c>
      <c r="M32" s="26">
        <f>SUMIFS(Table1[Sales],Table1[Sales Rep],$K32,Table1[Product],$M$23)</f>
        <v>20000</v>
      </c>
      <c r="N32" s="26">
        <f>SUMIFS(Table1[Sales],Table1[Sales Rep],$K32,Table1[Product],$N$23)</f>
        <v>0</v>
      </c>
      <c r="O32" s="31">
        <f>SUMIFS(Table1[Sales],Table1[Sales Rep],$K32,Table1[Product],$O$23)</f>
        <v>0</v>
      </c>
    </row>
    <row r="33" spans="1:15" x14ac:dyDescent="0.25">
      <c r="A33">
        <v>1032</v>
      </c>
      <c r="B33" t="s">
        <v>39</v>
      </c>
      <c r="C33" t="s">
        <v>59</v>
      </c>
      <c r="D33" t="s">
        <v>63</v>
      </c>
      <c r="E33" t="s">
        <v>68</v>
      </c>
      <c r="F33">
        <v>6000</v>
      </c>
      <c r="G33">
        <v>7000</v>
      </c>
      <c r="H33">
        <v>40</v>
      </c>
      <c r="I33">
        <f>Table1[[#This Row],[Sales]]-Table1[[#This Row],[Cost]]</f>
        <v>1000</v>
      </c>
      <c r="K33" s="32" t="s">
        <v>35</v>
      </c>
      <c r="L33" s="27">
        <v>18000</v>
      </c>
      <c r="M33" s="26">
        <f>SUMIFS(Table1[Sales],Table1[Sales Rep],$K33,Table1[Product],$M$23)</f>
        <v>18000</v>
      </c>
      <c r="N33" s="26">
        <f>SUMIFS(Table1[Sales],Table1[Sales Rep],$K33,Table1[Product],$N$23)</f>
        <v>0</v>
      </c>
      <c r="O33" s="31">
        <f>SUMIFS(Table1[Sales],Table1[Sales Rep],$K33,Table1[Product],$O$23)</f>
        <v>0</v>
      </c>
    </row>
    <row r="34" spans="1:15" x14ac:dyDescent="0.25">
      <c r="A34">
        <v>1033</v>
      </c>
      <c r="B34" t="s">
        <v>40</v>
      </c>
      <c r="C34" t="s">
        <v>58</v>
      </c>
      <c r="D34" t="s">
        <v>62</v>
      </c>
      <c r="E34" t="s">
        <v>66</v>
      </c>
      <c r="F34">
        <v>11000</v>
      </c>
      <c r="G34">
        <v>12000</v>
      </c>
      <c r="H34">
        <v>50</v>
      </c>
      <c r="I34">
        <f>Table1[[#This Row],[Sales]]-Table1[[#This Row],[Cost]]</f>
        <v>1000</v>
      </c>
      <c r="K34" s="32" t="s">
        <v>53</v>
      </c>
      <c r="L34" s="27">
        <v>17000</v>
      </c>
      <c r="M34" s="26">
        <f>SUMIFS(Table1[Sales],Table1[Sales Rep],$K34,Table1[Product],$M$23)</f>
        <v>17000</v>
      </c>
      <c r="N34" s="26">
        <f>SUMIFS(Table1[Sales],Table1[Sales Rep],$K34,Table1[Product],$N$23)</f>
        <v>0</v>
      </c>
      <c r="O34" s="31">
        <f>SUMIFS(Table1[Sales],Table1[Sales Rep],$K34,Table1[Product],$O$23)</f>
        <v>0</v>
      </c>
    </row>
    <row r="35" spans="1:15" x14ac:dyDescent="0.25">
      <c r="A35">
        <v>1034</v>
      </c>
      <c r="B35" t="s">
        <v>41</v>
      </c>
      <c r="C35" t="s">
        <v>60</v>
      </c>
      <c r="D35" t="s">
        <v>61</v>
      </c>
      <c r="E35" t="s">
        <v>64</v>
      </c>
      <c r="F35">
        <v>20000</v>
      </c>
      <c r="G35">
        <v>22000</v>
      </c>
      <c r="H35">
        <v>45</v>
      </c>
      <c r="I35">
        <f>Table1[[#This Row],[Sales]]-Table1[[#This Row],[Cost]]</f>
        <v>2000</v>
      </c>
      <c r="K35" s="32" t="s">
        <v>21</v>
      </c>
      <c r="L35" s="27">
        <v>17000</v>
      </c>
      <c r="M35" s="26">
        <f>SUMIFS(Table1[Sales],Table1[Sales Rep],$K35,Table1[Product],$M$23)</f>
        <v>0</v>
      </c>
      <c r="N35" s="26">
        <f>SUMIFS(Table1[Sales],Table1[Sales Rep],$K35,Table1[Product],$N$23)</f>
        <v>17000</v>
      </c>
      <c r="O35" s="31">
        <f>SUMIFS(Table1[Sales],Table1[Sales Rep],$K35,Table1[Product],$O$23)</f>
        <v>0</v>
      </c>
    </row>
    <row r="36" spans="1:15" x14ac:dyDescent="0.25">
      <c r="A36">
        <v>1035</v>
      </c>
      <c r="B36" t="s">
        <v>42</v>
      </c>
      <c r="C36" t="s">
        <v>59</v>
      </c>
      <c r="D36" t="s">
        <v>63</v>
      </c>
      <c r="E36" t="s">
        <v>68</v>
      </c>
      <c r="F36">
        <v>6000</v>
      </c>
      <c r="G36">
        <v>7000</v>
      </c>
      <c r="H36">
        <v>50</v>
      </c>
      <c r="I36">
        <f>Table1[[#This Row],[Sales]]-Table1[[#This Row],[Cost]]</f>
        <v>1000</v>
      </c>
      <c r="K36" s="32" t="s">
        <v>13</v>
      </c>
      <c r="L36" s="27">
        <v>16000</v>
      </c>
      <c r="M36" s="26">
        <f>SUMIFS(Table1[Sales],Table1[Sales Rep],$K36,Table1[Product],$M$23)</f>
        <v>0</v>
      </c>
      <c r="N36" s="26">
        <f>SUMIFS(Table1[Sales],Table1[Sales Rep],$K36,Table1[Product],$N$23)</f>
        <v>0</v>
      </c>
      <c r="O36" s="31">
        <f>SUMIFS(Table1[Sales],Table1[Sales Rep],$K36,Table1[Product],$O$23)</f>
        <v>16000</v>
      </c>
    </row>
    <row r="37" spans="1:15" x14ac:dyDescent="0.25">
      <c r="A37">
        <v>1036</v>
      </c>
      <c r="B37" t="s">
        <v>43</v>
      </c>
      <c r="C37" t="s">
        <v>58</v>
      </c>
      <c r="D37" t="s">
        <v>62</v>
      </c>
      <c r="E37" t="s">
        <v>67</v>
      </c>
      <c r="F37">
        <v>10000</v>
      </c>
      <c r="G37">
        <v>12000</v>
      </c>
      <c r="H37">
        <v>20</v>
      </c>
      <c r="I37">
        <f>Table1[[#This Row],[Sales]]-Table1[[#This Row],[Cost]]</f>
        <v>2000</v>
      </c>
      <c r="K37" s="32" t="s">
        <v>31</v>
      </c>
      <c r="L37" s="27">
        <v>16000</v>
      </c>
      <c r="M37" s="26">
        <f>SUMIFS(Table1[Sales],Table1[Sales Rep],$K37,Table1[Product],$M$23)</f>
        <v>0</v>
      </c>
      <c r="N37" s="26">
        <f>SUMIFS(Table1[Sales],Table1[Sales Rep],$K37,Table1[Product],$N$23)</f>
        <v>0</v>
      </c>
      <c r="O37" s="31">
        <f>SUMIFS(Table1[Sales],Table1[Sales Rep],$K37,Table1[Product],$O$23)</f>
        <v>16000</v>
      </c>
    </row>
    <row r="38" spans="1:15" x14ac:dyDescent="0.25">
      <c r="A38">
        <v>1037</v>
      </c>
      <c r="B38" t="s">
        <v>44</v>
      </c>
      <c r="C38" t="s">
        <v>60</v>
      </c>
      <c r="D38" t="s">
        <v>61</v>
      </c>
      <c r="E38" t="s">
        <v>68</v>
      </c>
      <c r="F38">
        <v>10000</v>
      </c>
      <c r="G38">
        <v>15000</v>
      </c>
      <c r="H38">
        <v>30</v>
      </c>
      <c r="I38">
        <f>Table1[[#This Row],[Sales]]-Table1[[#This Row],[Cost]]</f>
        <v>5000</v>
      </c>
      <c r="K38" s="32" t="s">
        <v>30</v>
      </c>
      <c r="L38" s="27">
        <v>15000</v>
      </c>
      <c r="M38" s="26">
        <f>SUMIFS(Table1[Sales],Table1[Sales Rep],$K38,Table1[Product],$M$23)</f>
        <v>0</v>
      </c>
      <c r="N38" s="26">
        <f>SUMIFS(Table1[Sales],Table1[Sales Rep],$K38,Table1[Product],$N$23)</f>
        <v>15000</v>
      </c>
      <c r="O38" s="31">
        <f>SUMIFS(Table1[Sales],Table1[Sales Rep],$K38,Table1[Product],$O$23)</f>
        <v>0</v>
      </c>
    </row>
    <row r="39" spans="1:15" x14ac:dyDescent="0.25">
      <c r="A39">
        <v>1038</v>
      </c>
      <c r="B39" t="s">
        <v>45</v>
      </c>
      <c r="C39" t="s">
        <v>59</v>
      </c>
      <c r="D39" t="s">
        <v>63</v>
      </c>
      <c r="E39" t="s">
        <v>66</v>
      </c>
      <c r="F39">
        <v>12000</v>
      </c>
      <c r="G39">
        <v>15000</v>
      </c>
      <c r="H39">
        <v>40</v>
      </c>
      <c r="I39">
        <f>Table1[[#This Row],[Sales]]-Table1[[#This Row],[Cost]]</f>
        <v>3000</v>
      </c>
      <c r="K39" s="32" t="s">
        <v>20</v>
      </c>
      <c r="L39" s="27">
        <v>15000</v>
      </c>
      <c r="M39" s="26">
        <f>SUMIFS(Table1[Sales],Table1[Sales Rep],$K39,Table1[Product],$M$23)</f>
        <v>15000</v>
      </c>
      <c r="N39" s="26">
        <f>SUMIFS(Table1[Sales],Table1[Sales Rep],$K39,Table1[Product],$N$23)</f>
        <v>0</v>
      </c>
      <c r="O39" s="31">
        <f>SUMIFS(Table1[Sales],Table1[Sales Rep],$K39,Table1[Product],$O$23)</f>
        <v>0</v>
      </c>
    </row>
    <row r="40" spans="1:15" x14ac:dyDescent="0.25">
      <c r="A40">
        <v>1039</v>
      </c>
      <c r="B40" t="s">
        <v>46</v>
      </c>
      <c r="C40" t="s">
        <v>58</v>
      </c>
      <c r="D40" t="s">
        <v>62</v>
      </c>
      <c r="E40" t="s">
        <v>64</v>
      </c>
      <c r="F40">
        <v>17000</v>
      </c>
      <c r="G40">
        <v>20000</v>
      </c>
      <c r="H40">
        <v>50</v>
      </c>
      <c r="I40">
        <f>Table1[[#This Row],[Sales]]-Table1[[#This Row],[Cost]]</f>
        <v>3000</v>
      </c>
      <c r="K40" s="32" t="s">
        <v>45</v>
      </c>
      <c r="L40" s="27">
        <v>15000</v>
      </c>
      <c r="M40" s="26">
        <f>SUMIFS(Table1[Sales],Table1[Sales Rep],$K40,Table1[Product],$M$23)</f>
        <v>0</v>
      </c>
      <c r="N40" s="26">
        <f>SUMIFS(Table1[Sales],Table1[Sales Rep],$K40,Table1[Product],$N$23)</f>
        <v>15000</v>
      </c>
      <c r="O40" s="31">
        <f>SUMIFS(Table1[Sales],Table1[Sales Rep],$K40,Table1[Product],$O$23)</f>
        <v>0</v>
      </c>
    </row>
    <row r="41" spans="1:15" x14ac:dyDescent="0.25">
      <c r="A41">
        <v>1040</v>
      </c>
      <c r="B41" t="s">
        <v>47</v>
      </c>
      <c r="C41" t="s">
        <v>60</v>
      </c>
      <c r="D41" t="s">
        <v>61</v>
      </c>
      <c r="E41" t="s">
        <v>68</v>
      </c>
      <c r="F41">
        <v>10000</v>
      </c>
      <c r="G41">
        <v>15000</v>
      </c>
      <c r="H41">
        <v>25</v>
      </c>
      <c r="I41">
        <f>Table1[[#This Row],[Sales]]-Table1[[#This Row],[Cost]]</f>
        <v>5000</v>
      </c>
      <c r="K41" s="32" t="s">
        <v>38</v>
      </c>
      <c r="L41" s="27">
        <v>15000</v>
      </c>
      <c r="M41" s="26">
        <f>SUMIFS(Table1[Sales],Table1[Sales Rep],$K41,Table1[Product],$M$23)</f>
        <v>15000</v>
      </c>
      <c r="N41" s="26">
        <f>SUMIFS(Table1[Sales],Table1[Sales Rep],$K41,Table1[Product],$N$23)</f>
        <v>0</v>
      </c>
      <c r="O41" s="31">
        <f>SUMIFS(Table1[Sales],Table1[Sales Rep],$K41,Table1[Product],$O$23)</f>
        <v>0</v>
      </c>
    </row>
    <row r="42" spans="1:15" x14ac:dyDescent="0.25">
      <c r="A42">
        <v>1041</v>
      </c>
      <c r="B42" t="s">
        <v>48</v>
      </c>
      <c r="C42" t="s">
        <v>59</v>
      </c>
      <c r="D42" t="s">
        <v>63</v>
      </c>
      <c r="E42" t="s">
        <v>67</v>
      </c>
      <c r="F42">
        <v>10000</v>
      </c>
      <c r="G42">
        <v>12000</v>
      </c>
      <c r="H42">
        <v>60</v>
      </c>
      <c r="I42">
        <f>Table1[[#This Row],[Sales]]-Table1[[#This Row],[Cost]]</f>
        <v>2000</v>
      </c>
      <c r="K42" s="32" t="s">
        <v>44</v>
      </c>
      <c r="L42" s="27">
        <v>15000</v>
      </c>
      <c r="M42" s="26">
        <f>SUMIFS(Table1[Sales],Table1[Sales Rep],$K42,Table1[Product],$M$23)</f>
        <v>15000</v>
      </c>
      <c r="N42" s="26">
        <f>SUMIFS(Table1[Sales],Table1[Sales Rep],$K42,Table1[Product],$N$23)</f>
        <v>0</v>
      </c>
      <c r="O42" s="31">
        <f>SUMIFS(Table1[Sales],Table1[Sales Rep],$K42,Table1[Product],$O$23)</f>
        <v>0</v>
      </c>
    </row>
    <row r="43" spans="1:15" x14ac:dyDescent="0.25">
      <c r="A43">
        <v>1042</v>
      </c>
      <c r="B43" t="s">
        <v>49</v>
      </c>
      <c r="C43" t="s">
        <v>58</v>
      </c>
      <c r="D43" t="s">
        <v>62</v>
      </c>
      <c r="E43" t="s">
        <v>68</v>
      </c>
      <c r="F43">
        <v>8000</v>
      </c>
      <c r="G43">
        <v>9000</v>
      </c>
      <c r="H43">
        <v>70</v>
      </c>
      <c r="I43">
        <f>Table1[[#This Row],[Sales]]-Table1[[#This Row],[Cost]]</f>
        <v>1000</v>
      </c>
      <c r="K43" s="32" t="s">
        <v>47</v>
      </c>
      <c r="L43" s="27">
        <v>15000</v>
      </c>
      <c r="M43" s="26">
        <f>SUMIFS(Table1[Sales],Table1[Sales Rep],$K43,Table1[Product],$M$23)</f>
        <v>15000</v>
      </c>
      <c r="N43" s="26">
        <f>SUMIFS(Table1[Sales],Table1[Sales Rep],$K43,Table1[Product],$N$23)</f>
        <v>0</v>
      </c>
      <c r="O43" s="31">
        <f>SUMIFS(Table1[Sales],Table1[Sales Rep],$K43,Table1[Product],$O$23)</f>
        <v>0</v>
      </c>
    </row>
    <row r="44" spans="1:15" x14ac:dyDescent="0.25">
      <c r="A44">
        <v>1043</v>
      </c>
      <c r="B44" t="s">
        <v>50</v>
      </c>
      <c r="C44" t="s">
        <v>60</v>
      </c>
      <c r="D44" t="s">
        <v>61</v>
      </c>
      <c r="E44" t="s">
        <v>66</v>
      </c>
      <c r="F44">
        <v>17000</v>
      </c>
      <c r="G44">
        <v>20000</v>
      </c>
      <c r="H44">
        <v>80</v>
      </c>
      <c r="I44">
        <f>Table1[[#This Row],[Sales]]-Table1[[#This Row],[Cost]]</f>
        <v>3000</v>
      </c>
      <c r="K44" s="32" t="s">
        <v>23</v>
      </c>
      <c r="L44" s="27">
        <v>14000</v>
      </c>
      <c r="M44" s="26">
        <f>SUMIFS(Table1[Sales],Table1[Sales Rep],$K44,Table1[Product],$M$23)</f>
        <v>14000</v>
      </c>
      <c r="N44" s="26">
        <f>SUMIFS(Table1[Sales],Table1[Sales Rep],$K44,Table1[Product],$N$23)</f>
        <v>0</v>
      </c>
      <c r="O44" s="31">
        <f>SUMIFS(Table1[Sales],Table1[Sales Rep],$K44,Table1[Product],$O$23)</f>
        <v>0</v>
      </c>
    </row>
    <row r="45" spans="1:15" x14ac:dyDescent="0.25">
      <c r="A45">
        <v>1044</v>
      </c>
      <c r="B45" t="s">
        <v>51</v>
      </c>
      <c r="C45" t="s">
        <v>59</v>
      </c>
      <c r="D45" t="s">
        <v>63</v>
      </c>
      <c r="E45" t="s">
        <v>64</v>
      </c>
      <c r="F45">
        <v>20000</v>
      </c>
      <c r="G45">
        <v>22000</v>
      </c>
      <c r="H45">
        <v>85</v>
      </c>
      <c r="I45">
        <f>Table1[[#This Row],[Sales]]-Table1[[#This Row],[Cost]]</f>
        <v>2000</v>
      </c>
      <c r="K45" s="32" t="s">
        <v>11</v>
      </c>
      <c r="L45" s="27">
        <v>13500</v>
      </c>
      <c r="M45" s="26">
        <f>SUMIFS(Table1[Sales],Table1[Sales Rep],$K45,Table1[Product],$M$23)</f>
        <v>13500</v>
      </c>
      <c r="N45" s="26">
        <f>SUMIFS(Table1[Sales],Table1[Sales Rep],$K45,Table1[Product],$N$23)</f>
        <v>0</v>
      </c>
      <c r="O45" s="31">
        <f>SUMIFS(Table1[Sales],Table1[Sales Rep],$K45,Table1[Product],$O$23)</f>
        <v>0</v>
      </c>
    </row>
    <row r="46" spans="1:15" x14ac:dyDescent="0.25">
      <c r="A46">
        <v>1045</v>
      </c>
      <c r="B46" t="s">
        <v>52</v>
      </c>
      <c r="C46" t="s">
        <v>58</v>
      </c>
      <c r="D46" t="s">
        <v>62</v>
      </c>
      <c r="E46" t="s">
        <v>68</v>
      </c>
      <c r="F46">
        <v>8000</v>
      </c>
      <c r="G46">
        <v>9000</v>
      </c>
      <c r="H46">
        <v>30</v>
      </c>
      <c r="I46">
        <f>Table1[[#This Row],[Sales]]-Table1[[#This Row],[Cost]]</f>
        <v>1000</v>
      </c>
      <c r="K46" s="32" t="s">
        <v>48</v>
      </c>
      <c r="L46" s="27">
        <v>12000</v>
      </c>
      <c r="M46" s="26">
        <f>SUMIFS(Table1[Sales],Table1[Sales Rep],$K46,Table1[Product],$M$23)</f>
        <v>0</v>
      </c>
      <c r="N46" s="26">
        <f>SUMIFS(Table1[Sales],Table1[Sales Rep],$K46,Table1[Product],$N$23)</f>
        <v>12000</v>
      </c>
      <c r="O46" s="31">
        <f>SUMIFS(Table1[Sales],Table1[Sales Rep],$K46,Table1[Product],$O$23)</f>
        <v>0</v>
      </c>
    </row>
    <row r="47" spans="1:15" x14ac:dyDescent="0.25">
      <c r="A47">
        <v>1046</v>
      </c>
      <c r="B47" t="s">
        <v>53</v>
      </c>
      <c r="C47" t="s">
        <v>60</v>
      </c>
      <c r="D47" t="s">
        <v>61</v>
      </c>
      <c r="E47" t="s">
        <v>67</v>
      </c>
      <c r="F47">
        <v>15000</v>
      </c>
      <c r="G47">
        <v>17000</v>
      </c>
      <c r="H47">
        <v>35</v>
      </c>
      <c r="I47">
        <f>Table1[[#This Row],[Sales]]-Table1[[#This Row],[Cost]]</f>
        <v>2000</v>
      </c>
      <c r="K47" s="32" t="s">
        <v>55</v>
      </c>
      <c r="L47" s="27">
        <v>12000</v>
      </c>
      <c r="M47" s="26">
        <f>SUMIFS(Table1[Sales],Table1[Sales Rep],$K47,Table1[Product],$M$23)</f>
        <v>0</v>
      </c>
      <c r="N47" s="26">
        <f>SUMIFS(Table1[Sales],Table1[Sales Rep],$K47,Table1[Product],$N$23)</f>
        <v>0</v>
      </c>
      <c r="O47" s="31">
        <f>SUMIFS(Table1[Sales],Table1[Sales Rep],$K47,Table1[Product],$O$23)</f>
        <v>12000</v>
      </c>
    </row>
    <row r="48" spans="1:15" x14ac:dyDescent="0.25">
      <c r="A48">
        <v>1047</v>
      </c>
      <c r="B48" t="s">
        <v>54</v>
      </c>
      <c r="C48" t="s">
        <v>59</v>
      </c>
      <c r="D48" t="s">
        <v>63</v>
      </c>
      <c r="E48" t="s">
        <v>68</v>
      </c>
      <c r="F48">
        <v>6000</v>
      </c>
      <c r="G48">
        <v>8000</v>
      </c>
      <c r="H48">
        <v>50</v>
      </c>
      <c r="I48">
        <f>Table1[[#This Row],[Sales]]-Table1[[#This Row],[Cost]]</f>
        <v>2000</v>
      </c>
      <c r="K48" s="32" t="s">
        <v>40</v>
      </c>
      <c r="L48" s="27">
        <v>12000</v>
      </c>
      <c r="M48" s="26">
        <f>SUMIFS(Table1[Sales],Table1[Sales Rep],$K48,Table1[Product],$M$23)</f>
        <v>0</v>
      </c>
      <c r="N48" s="26">
        <f>SUMIFS(Table1[Sales],Table1[Sales Rep],$K48,Table1[Product],$N$23)</f>
        <v>0</v>
      </c>
      <c r="O48" s="31">
        <f>SUMIFS(Table1[Sales],Table1[Sales Rep],$K48,Table1[Product],$O$23)</f>
        <v>12000</v>
      </c>
    </row>
    <row r="49" spans="1:15" x14ac:dyDescent="0.25">
      <c r="A49">
        <v>1048</v>
      </c>
      <c r="B49" t="s">
        <v>55</v>
      </c>
      <c r="C49" t="s">
        <v>58</v>
      </c>
      <c r="D49" t="s">
        <v>62</v>
      </c>
      <c r="E49" t="s">
        <v>66</v>
      </c>
      <c r="F49">
        <v>11000</v>
      </c>
      <c r="G49">
        <v>12000</v>
      </c>
      <c r="H49">
        <v>45</v>
      </c>
      <c r="I49">
        <f>Table1[[#This Row],[Sales]]-Table1[[#This Row],[Cost]]</f>
        <v>1000</v>
      </c>
      <c r="K49" s="32" t="s">
        <v>29</v>
      </c>
      <c r="L49" s="27">
        <v>12000</v>
      </c>
      <c r="M49" s="26">
        <f>SUMIFS(Table1[Sales],Table1[Sales Rep],$K49,Table1[Product],$M$23)</f>
        <v>12000</v>
      </c>
      <c r="N49" s="26">
        <f>SUMIFS(Table1[Sales],Table1[Sales Rep],$K49,Table1[Product],$N$23)</f>
        <v>0</v>
      </c>
      <c r="O49" s="31">
        <f>SUMIFS(Table1[Sales],Table1[Sales Rep],$K49,Table1[Product],$O$23)</f>
        <v>0</v>
      </c>
    </row>
    <row r="50" spans="1:15" x14ac:dyDescent="0.25">
      <c r="A50">
        <v>1049</v>
      </c>
      <c r="B50" t="s">
        <v>56</v>
      </c>
      <c r="C50" t="s">
        <v>60</v>
      </c>
      <c r="D50" t="s">
        <v>61</v>
      </c>
      <c r="E50" t="s">
        <v>64</v>
      </c>
      <c r="F50">
        <v>20000</v>
      </c>
      <c r="G50">
        <v>22000</v>
      </c>
      <c r="H50">
        <v>40</v>
      </c>
      <c r="I50">
        <f>Table1[[#This Row],[Sales]]-Table1[[#This Row],[Cost]]</f>
        <v>2000</v>
      </c>
      <c r="K50" s="32" t="s">
        <v>43</v>
      </c>
      <c r="L50" s="27">
        <v>12000</v>
      </c>
      <c r="M50" s="26">
        <f>SUMIFS(Table1[Sales],Table1[Sales Rep],$K50,Table1[Product],$M$23)</f>
        <v>0</v>
      </c>
      <c r="N50" s="26">
        <f>SUMIFS(Table1[Sales],Table1[Sales Rep],$K50,Table1[Product],$N$23)</f>
        <v>0</v>
      </c>
      <c r="O50" s="31">
        <f>SUMIFS(Table1[Sales],Table1[Sales Rep],$K50,Table1[Product],$O$23)</f>
        <v>12000</v>
      </c>
    </row>
    <row r="51" spans="1:15" x14ac:dyDescent="0.25">
      <c r="A51">
        <v>1050</v>
      </c>
      <c r="B51" t="s">
        <v>57</v>
      </c>
      <c r="C51" t="s">
        <v>59</v>
      </c>
      <c r="D51" t="s">
        <v>63</v>
      </c>
      <c r="E51" t="s">
        <v>68</v>
      </c>
      <c r="F51">
        <v>6000</v>
      </c>
      <c r="G51">
        <v>4000</v>
      </c>
      <c r="H51">
        <v>10</v>
      </c>
      <c r="I51">
        <f>Table1[[#This Row],[Sales]]-Table1[[#This Row],[Cost]]</f>
        <v>-2000</v>
      </c>
      <c r="K51" s="32" t="s">
        <v>15</v>
      </c>
      <c r="L51" s="27">
        <v>11000</v>
      </c>
      <c r="M51" s="26">
        <f>SUMIFS(Table1[Sales],Table1[Sales Rep],$K51,Table1[Product],$M$23)</f>
        <v>0</v>
      </c>
      <c r="N51" s="26">
        <f>SUMIFS(Table1[Sales],Table1[Sales Rep],$K51,Table1[Product],$N$23)</f>
        <v>11000</v>
      </c>
      <c r="O51" s="31">
        <f>SUMIFS(Table1[Sales],Table1[Sales Rep],$K51,Table1[Product],$O$23)</f>
        <v>0</v>
      </c>
    </row>
    <row r="52" spans="1:15" x14ac:dyDescent="0.25">
      <c r="I52" s="22">
        <f>Table1[[#This Row],[Sales]]-Table1[[#This Row],[Cost]]</f>
        <v>0</v>
      </c>
      <c r="K52" s="32" t="s">
        <v>17</v>
      </c>
      <c r="L52" s="27">
        <v>11000</v>
      </c>
      <c r="M52" s="26">
        <f>SUMIFS(Table1[Sales],Table1[Sales Rep],$K52,Table1[Product],$M$23)</f>
        <v>11000</v>
      </c>
      <c r="N52" s="26">
        <f>SUMIFS(Table1[Sales],Table1[Sales Rep],$K52,Table1[Product],$N$23)</f>
        <v>0</v>
      </c>
      <c r="O52" s="31">
        <f>SUMIFS(Table1[Sales],Table1[Sales Rep],$K52,Table1[Product],$O$23)</f>
        <v>0</v>
      </c>
    </row>
    <row r="53" spans="1:15" x14ac:dyDescent="0.25">
      <c r="I53" s="22">
        <f>Table1[[#This Row],[Sales]]-Table1[[#This Row],[Cost]]</f>
        <v>0</v>
      </c>
      <c r="K53" s="32" t="s">
        <v>28</v>
      </c>
      <c r="L53" s="27">
        <v>11000</v>
      </c>
      <c r="M53" s="26">
        <f>SUMIFS(Table1[Sales],Table1[Sales Rep],$K53,Table1[Product],$M$23)</f>
        <v>0</v>
      </c>
      <c r="N53" s="26">
        <f>SUMIFS(Table1[Sales],Table1[Sales Rep],$K53,Table1[Product],$N$23)</f>
        <v>0</v>
      </c>
      <c r="O53" s="31">
        <f>SUMIFS(Table1[Sales],Table1[Sales Rep],$K53,Table1[Product],$O$23)</f>
        <v>11000</v>
      </c>
    </row>
    <row r="54" spans="1:15" x14ac:dyDescent="0.25">
      <c r="I54" s="22">
        <f>Table1[[#This Row],[Sales]]-Table1[[#This Row],[Cost]]</f>
        <v>0</v>
      </c>
      <c r="K54" s="32" t="s">
        <v>26</v>
      </c>
      <c r="L54" s="27">
        <v>10000</v>
      </c>
      <c r="M54" s="26">
        <f>SUMIFS(Table1[Sales],Table1[Sales Rep],$K54,Table1[Product],$M$23)</f>
        <v>10000</v>
      </c>
      <c r="N54" s="26">
        <f>SUMIFS(Table1[Sales],Table1[Sales Rep],$K54,Table1[Product],$N$23)</f>
        <v>0</v>
      </c>
      <c r="O54" s="31">
        <f>SUMIFS(Table1[Sales],Table1[Sales Rep],$K54,Table1[Product],$O$23)</f>
        <v>0</v>
      </c>
    </row>
    <row r="55" spans="1:15" x14ac:dyDescent="0.25">
      <c r="I55" s="22">
        <f>Table1[[#This Row],[Sales]]-Table1[[#This Row],[Cost]]</f>
        <v>0</v>
      </c>
      <c r="K55" s="32" t="s">
        <v>34</v>
      </c>
      <c r="L55" s="27">
        <v>10000</v>
      </c>
      <c r="M55" s="26">
        <f>SUMIFS(Table1[Sales],Table1[Sales Rep],$K55,Table1[Product],$M$23)</f>
        <v>0</v>
      </c>
      <c r="N55" s="26">
        <f>SUMIFS(Table1[Sales],Table1[Sales Rep],$K55,Table1[Product],$N$23)</f>
        <v>0</v>
      </c>
      <c r="O55" s="31">
        <f>SUMIFS(Table1[Sales],Table1[Sales Rep],$K55,Table1[Product],$O$23)</f>
        <v>10000</v>
      </c>
    </row>
    <row r="56" spans="1:15" x14ac:dyDescent="0.25">
      <c r="I56" s="22">
        <f>Table1[[#This Row],[Sales]]-Table1[[#This Row],[Cost]]</f>
        <v>0</v>
      </c>
      <c r="K56" s="32" t="s">
        <v>10</v>
      </c>
      <c r="L56" s="27">
        <v>10000</v>
      </c>
      <c r="M56" s="26">
        <f>SUMIFS(Table1[Sales],Table1[Sales Rep],$K56,Table1[Product],$M$23)</f>
        <v>0</v>
      </c>
      <c r="N56" s="26">
        <f>SUMIFS(Table1[Sales],Table1[Sales Rep],$K56,Table1[Product],$N$23)</f>
        <v>0</v>
      </c>
      <c r="O56" s="31">
        <f>SUMIFS(Table1[Sales],Table1[Sales Rep],$K56,Table1[Product],$O$23)</f>
        <v>10000</v>
      </c>
    </row>
    <row r="57" spans="1:15" x14ac:dyDescent="0.25">
      <c r="K57" s="32" t="s">
        <v>16</v>
      </c>
      <c r="L57" s="27">
        <v>9000</v>
      </c>
      <c r="M57" s="26">
        <f>SUMIFS(Table1[Sales],Table1[Sales Rep],$K57,Table1[Product],$M$23)</f>
        <v>0</v>
      </c>
      <c r="N57" s="26">
        <f>SUMIFS(Table1[Sales],Table1[Sales Rep],$K57,Table1[Product],$N$23)</f>
        <v>0</v>
      </c>
      <c r="O57" s="31">
        <f>SUMIFS(Table1[Sales],Table1[Sales Rep],$K57,Table1[Product],$O$23)</f>
        <v>9000</v>
      </c>
    </row>
    <row r="58" spans="1:15" x14ac:dyDescent="0.25">
      <c r="K58" s="32" t="s">
        <v>52</v>
      </c>
      <c r="L58" s="27">
        <v>9000</v>
      </c>
      <c r="M58" s="26">
        <f>SUMIFS(Table1[Sales],Table1[Sales Rep],$K58,Table1[Product],$M$23)</f>
        <v>0</v>
      </c>
      <c r="N58" s="26">
        <f>SUMIFS(Table1[Sales],Table1[Sales Rep],$K58,Table1[Product],$N$23)</f>
        <v>0</v>
      </c>
      <c r="O58" s="31">
        <f>SUMIFS(Table1[Sales],Table1[Sales Rep],$K58,Table1[Product],$O$23)</f>
        <v>9000</v>
      </c>
    </row>
    <row r="59" spans="1:15" x14ac:dyDescent="0.25">
      <c r="K59" s="32" t="s">
        <v>37</v>
      </c>
      <c r="L59" s="27">
        <v>9000</v>
      </c>
      <c r="M59" s="26">
        <f>SUMIFS(Table1[Sales],Table1[Sales Rep],$K59,Table1[Product],$M$23)</f>
        <v>0</v>
      </c>
      <c r="N59" s="26">
        <f>SUMIFS(Table1[Sales],Table1[Sales Rep],$K59,Table1[Product],$N$23)</f>
        <v>0</v>
      </c>
      <c r="O59" s="31">
        <f>SUMIFS(Table1[Sales],Table1[Sales Rep],$K59,Table1[Product],$O$23)</f>
        <v>9000</v>
      </c>
    </row>
    <row r="60" spans="1:15" x14ac:dyDescent="0.25">
      <c r="K60" s="32" t="s">
        <v>49</v>
      </c>
      <c r="L60" s="27">
        <v>9000</v>
      </c>
      <c r="M60" s="26">
        <f>SUMIFS(Table1[Sales],Table1[Sales Rep],$K60,Table1[Product],$M$23)</f>
        <v>0</v>
      </c>
      <c r="N60" s="26">
        <f>SUMIFS(Table1[Sales],Table1[Sales Rep],$K60,Table1[Product],$N$23)</f>
        <v>0</v>
      </c>
      <c r="O60" s="31">
        <f>SUMIFS(Table1[Sales],Table1[Sales Rep],$K60,Table1[Product],$O$23)</f>
        <v>9000</v>
      </c>
    </row>
    <row r="61" spans="1:15" x14ac:dyDescent="0.25">
      <c r="K61" s="32" t="s">
        <v>22</v>
      </c>
      <c r="L61" s="27">
        <v>9000</v>
      </c>
      <c r="M61" s="26">
        <f>SUMIFS(Table1[Sales],Table1[Sales Rep],$K61,Table1[Product],$M$23)</f>
        <v>0</v>
      </c>
      <c r="N61" s="26">
        <f>SUMIFS(Table1[Sales],Table1[Sales Rep],$K61,Table1[Product],$N$23)</f>
        <v>0</v>
      </c>
      <c r="O61" s="31">
        <f>SUMIFS(Table1[Sales],Table1[Sales Rep],$K61,Table1[Product],$O$23)</f>
        <v>9000</v>
      </c>
    </row>
    <row r="62" spans="1:15" x14ac:dyDescent="0.25">
      <c r="K62" s="32" t="s">
        <v>19</v>
      </c>
      <c r="L62" s="27">
        <v>9000</v>
      </c>
      <c r="M62" s="26">
        <f>SUMIFS(Table1[Sales],Table1[Sales Rep],$K62,Table1[Product],$M$23)</f>
        <v>0</v>
      </c>
      <c r="N62" s="26">
        <f>SUMIFS(Table1[Sales],Table1[Sales Rep],$K62,Table1[Product],$N$23)</f>
        <v>0</v>
      </c>
      <c r="O62" s="31">
        <f>SUMIFS(Table1[Sales],Table1[Sales Rep],$K62,Table1[Product],$O$23)</f>
        <v>9000</v>
      </c>
    </row>
    <row r="63" spans="1:15" x14ac:dyDescent="0.25">
      <c r="K63" s="32" t="s">
        <v>54</v>
      </c>
      <c r="L63" s="27">
        <v>8000</v>
      </c>
      <c r="M63" s="26">
        <f>SUMIFS(Table1[Sales],Table1[Sales Rep],$K63,Table1[Product],$M$23)</f>
        <v>0</v>
      </c>
      <c r="N63" s="26">
        <f>SUMIFS(Table1[Sales],Table1[Sales Rep],$K63,Table1[Product],$N$23)</f>
        <v>8000</v>
      </c>
      <c r="O63" s="31">
        <f>SUMIFS(Table1[Sales],Table1[Sales Rep],$K63,Table1[Product],$O$23)</f>
        <v>0</v>
      </c>
    </row>
    <row r="64" spans="1:15" x14ac:dyDescent="0.25">
      <c r="K64" s="32" t="s">
        <v>42</v>
      </c>
      <c r="L64" s="27">
        <v>7000</v>
      </c>
      <c r="M64" s="26">
        <f>SUMIFS(Table1[Sales],Table1[Sales Rep],$K64,Table1[Product],$M$23)</f>
        <v>0</v>
      </c>
      <c r="N64" s="26">
        <f>SUMIFS(Table1[Sales],Table1[Sales Rep],$K64,Table1[Product],$N$23)</f>
        <v>7000</v>
      </c>
      <c r="O64" s="31">
        <f>SUMIFS(Table1[Sales],Table1[Sales Rep],$K64,Table1[Product],$O$23)</f>
        <v>0</v>
      </c>
    </row>
    <row r="65" spans="11:15" x14ac:dyDescent="0.25">
      <c r="K65" s="32" t="s">
        <v>12</v>
      </c>
      <c r="L65" s="27">
        <v>7000</v>
      </c>
      <c r="M65" s="26">
        <f>SUMIFS(Table1[Sales],Table1[Sales Rep],$K65,Table1[Product],$M$23)</f>
        <v>0</v>
      </c>
      <c r="N65" s="26">
        <f>SUMIFS(Table1[Sales],Table1[Sales Rep],$K65,Table1[Product],$N$23)</f>
        <v>7000</v>
      </c>
      <c r="O65" s="31">
        <f>SUMIFS(Table1[Sales],Table1[Sales Rep],$K65,Table1[Product],$O$23)</f>
        <v>0</v>
      </c>
    </row>
    <row r="66" spans="11:15" x14ac:dyDescent="0.25">
      <c r="K66" s="32" t="s">
        <v>24</v>
      </c>
      <c r="L66" s="27">
        <v>7000</v>
      </c>
      <c r="M66" s="26">
        <f>SUMIFS(Table1[Sales],Table1[Sales Rep],$K66,Table1[Product],$M$23)</f>
        <v>0</v>
      </c>
      <c r="N66" s="26">
        <f>SUMIFS(Table1[Sales],Table1[Sales Rep],$K66,Table1[Product],$N$23)</f>
        <v>7000</v>
      </c>
      <c r="O66" s="31">
        <f>SUMIFS(Table1[Sales],Table1[Sales Rep],$K66,Table1[Product],$O$23)</f>
        <v>0</v>
      </c>
    </row>
    <row r="67" spans="11:15" x14ac:dyDescent="0.25">
      <c r="K67" s="32" t="s">
        <v>33</v>
      </c>
      <c r="L67" s="27">
        <v>7000</v>
      </c>
      <c r="M67" s="26">
        <f>SUMIFS(Table1[Sales],Table1[Sales Rep],$K67,Table1[Product],$M$23)</f>
        <v>0</v>
      </c>
      <c r="N67" s="26">
        <f>SUMIFS(Table1[Sales],Table1[Sales Rep],$K67,Table1[Product],$N$23)</f>
        <v>7000</v>
      </c>
      <c r="O67" s="31">
        <f>SUMIFS(Table1[Sales],Table1[Sales Rep],$K67,Table1[Product],$O$23)</f>
        <v>0</v>
      </c>
    </row>
    <row r="68" spans="11:15" x14ac:dyDescent="0.25">
      <c r="K68" s="32" t="s">
        <v>32</v>
      </c>
      <c r="L68" s="27">
        <v>7000</v>
      </c>
      <c r="M68" s="26">
        <f>SUMIFS(Table1[Sales],Table1[Sales Rep],$K68,Table1[Product],$M$23)</f>
        <v>7000</v>
      </c>
      <c r="N68" s="26">
        <f>SUMIFS(Table1[Sales],Table1[Sales Rep],$K68,Table1[Product],$N$23)</f>
        <v>0</v>
      </c>
      <c r="O68" s="31">
        <f>SUMIFS(Table1[Sales],Table1[Sales Rep],$K68,Table1[Product],$O$23)</f>
        <v>0</v>
      </c>
    </row>
    <row r="69" spans="11:15" x14ac:dyDescent="0.25">
      <c r="K69" s="32" t="s">
        <v>39</v>
      </c>
      <c r="L69" s="27">
        <v>7000</v>
      </c>
      <c r="M69" s="26">
        <f>SUMIFS(Table1[Sales],Table1[Sales Rep],$K69,Table1[Product],$M$23)</f>
        <v>0</v>
      </c>
      <c r="N69" s="26">
        <f>SUMIFS(Table1[Sales],Table1[Sales Rep],$K69,Table1[Product],$N$23)</f>
        <v>7000</v>
      </c>
      <c r="O69" s="31">
        <f>SUMIFS(Table1[Sales],Table1[Sales Rep],$K69,Table1[Product],$O$23)</f>
        <v>0</v>
      </c>
    </row>
    <row r="70" spans="11:15" x14ac:dyDescent="0.25">
      <c r="K70" s="32" t="s">
        <v>9</v>
      </c>
      <c r="L70" s="27">
        <v>6500</v>
      </c>
      <c r="M70" s="26">
        <f>SUMIFS(Table1[Sales],Table1[Sales Rep],$K70,Table1[Product],$M$23)</f>
        <v>0</v>
      </c>
      <c r="N70" s="26">
        <f>SUMIFS(Table1[Sales],Table1[Sales Rep],$K70,Table1[Product],$N$23)</f>
        <v>6500</v>
      </c>
      <c r="O70" s="31">
        <f>SUMIFS(Table1[Sales],Table1[Sales Rep],$K70,Table1[Product],$O$23)</f>
        <v>0</v>
      </c>
    </row>
    <row r="71" spans="11:15" x14ac:dyDescent="0.25">
      <c r="K71" s="32" t="s">
        <v>14</v>
      </c>
      <c r="L71" s="27">
        <v>6500</v>
      </c>
      <c r="M71" s="26">
        <f>SUMIFS(Table1[Sales],Table1[Sales Rep],$K71,Table1[Product],$M$23)</f>
        <v>6500</v>
      </c>
      <c r="N71" s="26">
        <f>SUMIFS(Table1[Sales],Table1[Sales Rep],$K71,Table1[Product],$N$23)</f>
        <v>0</v>
      </c>
      <c r="O71" s="31">
        <f>SUMIFS(Table1[Sales],Table1[Sales Rep],$K71,Table1[Product],$O$23)</f>
        <v>0</v>
      </c>
    </row>
    <row r="72" spans="11:15" x14ac:dyDescent="0.25">
      <c r="K72" s="32" t="s">
        <v>27</v>
      </c>
      <c r="L72" s="27">
        <v>5000</v>
      </c>
      <c r="M72" s="26">
        <f>SUMIFS(Table1[Sales],Table1[Sales Rep],$K72,Table1[Product],$M$23)</f>
        <v>0</v>
      </c>
      <c r="N72" s="26">
        <f>SUMIFS(Table1[Sales],Table1[Sales Rep],$K72,Table1[Product],$N$23)</f>
        <v>5000</v>
      </c>
      <c r="O72" s="31">
        <f>SUMIFS(Table1[Sales],Table1[Sales Rep],$K72,Table1[Product],$O$23)</f>
        <v>0</v>
      </c>
    </row>
    <row r="73" spans="11:15" x14ac:dyDescent="0.25">
      <c r="K73" s="32" t="s">
        <v>57</v>
      </c>
      <c r="L73" s="27">
        <v>4000</v>
      </c>
      <c r="M73" s="26">
        <f>SUMIFS(Table1[Sales],Table1[Sales Rep],$K73,Table1[Product],$M$23)</f>
        <v>0</v>
      </c>
      <c r="N73" s="26">
        <f>SUMIFS(Table1[Sales],Table1[Sales Rep],$K73,Table1[Product],$N$23)</f>
        <v>4000</v>
      </c>
      <c r="O73" s="31">
        <f>SUMIFS(Table1[Sales],Table1[Sales Rep],$K73,Table1[Product],$O$23)</f>
        <v>0</v>
      </c>
    </row>
    <row r="74" spans="11:15" ht="15.75" thickBot="1" x14ac:dyDescent="0.3">
      <c r="K74" s="34" t="s">
        <v>85</v>
      </c>
      <c r="L74" s="50">
        <v>644500</v>
      </c>
      <c r="M74" s="51">
        <f>SUMIFS(Table1[Sales],Table1[Sales Rep],$K74,Table1[Product],$M$23)</f>
        <v>0</v>
      </c>
      <c r="N74" s="51">
        <f>SUMIFS(Table1[Sales],Table1[Sales Rep],$K74,Table1[Product],$N$23)</f>
        <v>0</v>
      </c>
      <c r="O74" s="52">
        <f>SUMIFS(Table1[Sales],Table1[Sales Rep],$K74,Table1[Product],$O$23)</f>
        <v>0</v>
      </c>
    </row>
  </sheetData>
  <mergeCells count="7">
    <mergeCell ref="K5:P5"/>
    <mergeCell ref="O9:P9"/>
    <mergeCell ref="T13:U13"/>
    <mergeCell ref="O17:P17"/>
    <mergeCell ref="K13:M13"/>
    <mergeCell ref="K9:M9"/>
    <mergeCell ref="K17:N17"/>
  </mergeCells>
  <conditionalFormatting sqref="I2:I56">
    <cfRule type="cellIs" dxfId="2" priority="3" operator="lessThan">
      <formula>500</formula>
    </cfRule>
    <cfRule type="cellIs" dxfId="1" priority="4" operator="greaterThan">
      <formula>500</formula>
    </cfRule>
  </conditionalFormatting>
  <conditionalFormatting sqref="K23:L23 K24:K74">
    <cfRule type="expression" dxfId="0" priority="1">
      <formula>L23&gt;20000</formula>
    </cfRule>
  </conditionalFormatting>
  <pageMargins left="0.7" right="0.7" top="0.75" bottom="0.75" header="0.3" footer="0.3"/>
  <pageSetup orientation="portrait" verticalDpi="0" r:id="rId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1"/>
  <sheetViews>
    <sheetView workbookViewId="0">
      <selection activeCell="L3" sqref="L3:L5"/>
    </sheetView>
  </sheetViews>
  <sheetFormatPr defaultRowHeight="15" x14ac:dyDescent="0.25"/>
  <cols>
    <col min="1" max="1" width="10.5703125" bestFit="1" customWidth="1"/>
    <col min="2" max="2" width="11.7109375" bestFit="1" customWidth="1"/>
    <col min="3" max="3" width="9.140625" bestFit="1" customWidth="1"/>
    <col min="4" max="4" width="11.85546875" bestFit="1" customWidth="1"/>
    <col min="5" max="5" width="12" bestFit="1" customWidth="1"/>
    <col min="6" max="6" width="7.140625" bestFit="1" customWidth="1"/>
    <col min="7" max="7" width="7.85546875" bestFit="1" customWidth="1"/>
    <col min="8" max="8" width="8.7109375" bestFit="1" customWidth="1"/>
    <col min="10" max="10" width="10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13" x14ac:dyDescent="0.25">
      <c r="A2">
        <v>1001</v>
      </c>
      <c r="B2" t="s">
        <v>8</v>
      </c>
      <c r="C2" t="s">
        <v>58</v>
      </c>
      <c r="D2" t="s">
        <v>61</v>
      </c>
      <c r="E2" t="s">
        <v>64</v>
      </c>
      <c r="F2">
        <v>20000</v>
      </c>
      <c r="G2">
        <v>22000</v>
      </c>
      <c r="H2">
        <v>10</v>
      </c>
    </row>
    <row r="3" spans="1:13" x14ac:dyDescent="0.25">
      <c r="A3">
        <v>1002</v>
      </c>
      <c r="B3" t="s">
        <v>9</v>
      </c>
      <c r="C3" t="s">
        <v>59</v>
      </c>
      <c r="D3" t="s">
        <v>63</v>
      </c>
      <c r="E3" t="s">
        <v>65</v>
      </c>
      <c r="F3">
        <v>5000</v>
      </c>
      <c r="G3">
        <v>6500</v>
      </c>
      <c r="H3">
        <v>5</v>
      </c>
      <c r="K3" t="s">
        <v>58</v>
      </c>
      <c r="L3" t="s">
        <v>61</v>
      </c>
      <c r="M3" t="s">
        <v>64</v>
      </c>
    </row>
    <row r="4" spans="1:13" x14ac:dyDescent="0.25">
      <c r="A4">
        <v>1003</v>
      </c>
      <c r="B4" t="s">
        <v>10</v>
      </c>
      <c r="C4" t="s">
        <v>58</v>
      </c>
      <c r="D4" t="s">
        <v>62</v>
      </c>
      <c r="E4" t="s">
        <v>66</v>
      </c>
      <c r="F4">
        <v>11000</v>
      </c>
      <c r="G4">
        <v>10000</v>
      </c>
      <c r="H4">
        <v>15</v>
      </c>
      <c r="K4" t="s">
        <v>59</v>
      </c>
      <c r="L4" t="s">
        <v>63</v>
      </c>
      <c r="M4" t="s">
        <v>65</v>
      </c>
    </row>
    <row r="5" spans="1:13" x14ac:dyDescent="0.25">
      <c r="A5">
        <v>1004</v>
      </c>
      <c r="B5" t="s">
        <v>11</v>
      </c>
      <c r="C5" t="s">
        <v>60</v>
      </c>
      <c r="D5" t="s">
        <v>61</v>
      </c>
      <c r="E5" t="s">
        <v>67</v>
      </c>
      <c r="F5">
        <v>15000</v>
      </c>
      <c r="G5">
        <v>13500</v>
      </c>
      <c r="H5">
        <v>8</v>
      </c>
      <c r="K5" t="s">
        <v>60</v>
      </c>
      <c r="L5" t="s">
        <v>62</v>
      </c>
      <c r="M5" t="s">
        <v>66</v>
      </c>
    </row>
    <row r="6" spans="1:13" x14ac:dyDescent="0.25">
      <c r="A6">
        <v>1005</v>
      </c>
      <c r="B6" t="s">
        <v>12</v>
      </c>
      <c r="C6" t="s">
        <v>59</v>
      </c>
      <c r="D6" t="s">
        <v>63</v>
      </c>
      <c r="E6" t="s">
        <v>68</v>
      </c>
      <c r="F6">
        <v>6000</v>
      </c>
      <c r="G6">
        <v>7000</v>
      </c>
      <c r="H6">
        <v>12</v>
      </c>
      <c r="M6" t="s">
        <v>67</v>
      </c>
    </row>
    <row r="7" spans="1:13" x14ac:dyDescent="0.25">
      <c r="A7">
        <v>1006</v>
      </c>
      <c r="B7" t="s">
        <v>13</v>
      </c>
      <c r="C7" t="s">
        <v>58</v>
      </c>
      <c r="D7" t="s">
        <v>62</v>
      </c>
      <c r="E7" t="s">
        <v>64</v>
      </c>
      <c r="F7">
        <v>17000</v>
      </c>
      <c r="G7">
        <v>16000</v>
      </c>
      <c r="H7">
        <v>6</v>
      </c>
      <c r="M7" t="s">
        <v>68</v>
      </c>
    </row>
    <row r="8" spans="1:13" x14ac:dyDescent="0.25">
      <c r="A8">
        <v>1007</v>
      </c>
      <c r="B8" t="s">
        <v>14</v>
      </c>
      <c r="C8" t="s">
        <v>60</v>
      </c>
      <c r="D8" t="s">
        <v>61</v>
      </c>
      <c r="E8" t="s">
        <v>65</v>
      </c>
      <c r="F8">
        <v>7000</v>
      </c>
      <c r="G8">
        <v>6500</v>
      </c>
      <c r="H8">
        <v>15</v>
      </c>
    </row>
    <row r="9" spans="1:13" x14ac:dyDescent="0.25">
      <c r="A9">
        <v>1008</v>
      </c>
      <c r="B9" t="s">
        <v>15</v>
      </c>
      <c r="C9" t="s">
        <v>59</v>
      </c>
      <c r="D9" t="s">
        <v>63</v>
      </c>
      <c r="E9" t="s">
        <v>66</v>
      </c>
      <c r="F9">
        <v>12000</v>
      </c>
      <c r="G9">
        <v>11000</v>
      </c>
      <c r="H9">
        <v>50</v>
      </c>
    </row>
    <row r="10" spans="1:13" x14ac:dyDescent="0.25">
      <c r="A10">
        <v>1009</v>
      </c>
      <c r="B10" t="s">
        <v>16</v>
      </c>
      <c r="C10" t="s">
        <v>58</v>
      </c>
      <c r="D10" t="s">
        <v>62</v>
      </c>
      <c r="E10" t="s">
        <v>67</v>
      </c>
      <c r="F10">
        <v>10000</v>
      </c>
      <c r="G10">
        <v>9000</v>
      </c>
      <c r="H10">
        <v>80</v>
      </c>
    </row>
    <row r="11" spans="1:13" x14ac:dyDescent="0.25">
      <c r="A11">
        <v>1010</v>
      </c>
      <c r="B11" t="s">
        <v>17</v>
      </c>
      <c r="C11" t="s">
        <v>60</v>
      </c>
      <c r="D11" t="s">
        <v>61</v>
      </c>
      <c r="E11" t="s">
        <v>68</v>
      </c>
      <c r="F11">
        <v>10000</v>
      </c>
      <c r="G11">
        <v>11000</v>
      </c>
      <c r="H11">
        <v>20</v>
      </c>
    </row>
    <row r="12" spans="1:13" x14ac:dyDescent="0.25">
      <c r="A12">
        <v>1011</v>
      </c>
      <c r="B12" t="s">
        <v>18</v>
      </c>
      <c r="C12" t="s">
        <v>59</v>
      </c>
      <c r="D12" t="s">
        <v>63</v>
      </c>
      <c r="E12" t="s">
        <v>64</v>
      </c>
      <c r="F12">
        <v>20000</v>
      </c>
      <c r="G12">
        <v>22000</v>
      </c>
      <c r="H12">
        <v>5</v>
      </c>
    </row>
    <row r="13" spans="1:13" x14ac:dyDescent="0.25">
      <c r="A13">
        <v>1012</v>
      </c>
      <c r="B13" t="s">
        <v>19</v>
      </c>
      <c r="C13" t="s">
        <v>58</v>
      </c>
      <c r="D13" t="s">
        <v>62</v>
      </c>
      <c r="E13" t="s">
        <v>68</v>
      </c>
      <c r="F13">
        <v>8000</v>
      </c>
      <c r="G13">
        <v>9000</v>
      </c>
      <c r="H13">
        <v>3</v>
      </c>
    </row>
    <row r="14" spans="1:13" x14ac:dyDescent="0.25">
      <c r="A14">
        <v>1013</v>
      </c>
      <c r="B14" t="s">
        <v>20</v>
      </c>
      <c r="C14" t="s">
        <v>60</v>
      </c>
      <c r="D14" t="s">
        <v>61</v>
      </c>
      <c r="E14" t="s">
        <v>66</v>
      </c>
      <c r="F14">
        <v>17000</v>
      </c>
      <c r="G14">
        <v>15000</v>
      </c>
      <c r="H14">
        <v>7</v>
      </c>
    </row>
    <row r="15" spans="1:13" x14ac:dyDescent="0.25">
      <c r="A15">
        <v>1014</v>
      </c>
      <c r="B15" t="s">
        <v>21</v>
      </c>
      <c r="C15" t="s">
        <v>59</v>
      </c>
      <c r="D15" t="s">
        <v>63</v>
      </c>
      <c r="E15" t="s">
        <v>64</v>
      </c>
      <c r="F15">
        <v>20000</v>
      </c>
      <c r="G15">
        <v>17000</v>
      </c>
      <c r="H15">
        <v>5</v>
      </c>
    </row>
    <row r="16" spans="1:13" x14ac:dyDescent="0.25">
      <c r="A16">
        <v>1015</v>
      </c>
      <c r="B16" t="s">
        <v>22</v>
      </c>
      <c r="C16" t="s">
        <v>58</v>
      </c>
      <c r="D16" t="s">
        <v>62</v>
      </c>
      <c r="E16" t="s">
        <v>68</v>
      </c>
      <c r="F16">
        <v>8000</v>
      </c>
      <c r="G16">
        <v>9000</v>
      </c>
      <c r="H16">
        <v>9</v>
      </c>
    </row>
    <row r="17" spans="1:8" x14ac:dyDescent="0.25">
      <c r="A17">
        <v>1016</v>
      </c>
      <c r="B17" t="s">
        <v>23</v>
      </c>
      <c r="C17" t="s">
        <v>60</v>
      </c>
      <c r="D17" t="s">
        <v>61</v>
      </c>
      <c r="E17" t="s">
        <v>67</v>
      </c>
      <c r="F17">
        <v>15000</v>
      </c>
      <c r="G17">
        <v>14000</v>
      </c>
      <c r="H17">
        <v>60</v>
      </c>
    </row>
    <row r="18" spans="1:8" x14ac:dyDescent="0.25">
      <c r="A18">
        <v>1017</v>
      </c>
      <c r="B18" t="s">
        <v>24</v>
      </c>
      <c r="C18" t="s">
        <v>59</v>
      </c>
      <c r="D18" t="s">
        <v>63</v>
      </c>
      <c r="E18" t="s">
        <v>68</v>
      </c>
      <c r="F18">
        <v>6000</v>
      </c>
      <c r="G18">
        <v>7000</v>
      </c>
      <c r="H18">
        <v>30</v>
      </c>
    </row>
    <row r="19" spans="1:8" x14ac:dyDescent="0.25">
      <c r="A19">
        <v>1018</v>
      </c>
      <c r="B19" t="s">
        <v>25</v>
      </c>
      <c r="C19" t="s">
        <v>58</v>
      </c>
      <c r="D19" t="s">
        <v>62</v>
      </c>
      <c r="E19" t="s">
        <v>66</v>
      </c>
      <c r="F19">
        <v>11000</v>
      </c>
      <c r="G19">
        <v>22000</v>
      </c>
      <c r="H19">
        <v>20</v>
      </c>
    </row>
    <row r="20" spans="1:8" x14ac:dyDescent="0.25">
      <c r="A20">
        <v>1019</v>
      </c>
      <c r="B20" t="s">
        <v>26</v>
      </c>
      <c r="C20" t="s">
        <v>60</v>
      </c>
      <c r="D20" t="s">
        <v>61</v>
      </c>
      <c r="E20" t="s">
        <v>64</v>
      </c>
      <c r="F20">
        <v>20000</v>
      </c>
      <c r="G20">
        <v>10000</v>
      </c>
      <c r="H20">
        <v>30</v>
      </c>
    </row>
    <row r="21" spans="1:8" x14ac:dyDescent="0.25">
      <c r="A21">
        <v>1020</v>
      </c>
      <c r="B21" t="s">
        <v>27</v>
      </c>
      <c r="C21" t="s">
        <v>59</v>
      </c>
      <c r="D21" t="s">
        <v>63</v>
      </c>
      <c r="E21" t="s">
        <v>68</v>
      </c>
      <c r="F21">
        <v>6000</v>
      </c>
      <c r="G21">
        <v>5000</v>
      </c>
      <c r="H21">
        <v>20</v>
      </c>
    </row>
    <row r="22" spans="1:8" x14ac:dyDescent="0.25">
      <c r="A22">
        <v>1021</v>
      </c>
      <c r="B22" t="s">
        <v>28</v>
      </c>
      <c r="C22" t="s">
        <v>58</v>
      </c>
      <c r="D22" t="s">
        <v>62</v>
      </c>
      <c r="E22" t="s">
        <v>67</v>
      </c>
      <c r="F22">
        <v>10000</v>
      </c>
      <c r="G22">
        <v>11000</v>
      </c>
      <c r="H22">
        <v>25</v>
      </c>
    </row>
    <row r="23" spans="1:8" x14ac:dyDescent="0.25">
      <c r="A23">
        <v>1022</v>
      </c>
      <c r="B23" t="s">
        <v>29</v>
      </c>
      <c r="C23" t="s">
        <v>60</v>
      </c>
      <c r="D23" t="s">
        <v>61</v>
      </c>
      <c r="E23" t="s">
        <v>68</v>
      </c>
      <c r="F23">
        <v>10000</v>
      </c>
      <c r="G23">
        <v>12000</v>
      </c>
      <c r="H23">
        <v>50</v>
      </c>
    </row>
    <row r="24" spans="1:8" x14ac:dyDescent="0.25">
      <c r="A24">
        <v>1023</v>
      </c>
      <c r="B24" t="s">
        <v>30</v>
      </c>
      <c r="C24" t="s">
        <v>59</v>
      </c>
      <c r="D24" t="s">
        <v>63</v>
      </c>
      <c r="E24" t="s">
        <v>66</v>
      </c>
      <c r="F24">
        <v>12000</v>
      </c>
      <c r="G24">
        <v>15000</v>
      </c>
      <c r="H24">
        <v>60</v>
      </c>
    </row>
    <row r="25" spans="1:8" x14ac:dyDescent="0.25">
      <c r="A25">
        <v>1024</v>
      </c>
      <c r="B25" t="s">
        <v>31</v>
      </c>
      <c r="C25" t="s">
        <v>58</v>
      </c>
      <c r="D25" t="s">
        <v>62</v>
      </c>
      <c r="E25" t="s">
        <v>64</v>
      </c>
      <c r="F25">
        <v>17000</v>
      </c>
      <c r="G25">
        <v>16000</v>
      </c>
      <c r="H25">
        <v>70</v>
      </c>
    </row>
    <row r="26" spans="1:8" x14ac:dyDescent="0.25">
      <c r="A26">
        <v>1025</v>
      </c>
      <c r="B26" t="s">
        <v>32</v>
      </c>
      <c r="C26" t="s">
        <v>60</v>
      </c>
      <c r="D26" t="s">
        <v>61</v>
      </c>
      <c r="E26" t="s">
        <v>68</v>
      </c>
      <c r="F26">
        <v>10000</v>
      </c>
      <c r="G26">
        <v>7000</v>
      </c>
      <c r="H26">
        <v>80</v>
      </c>
    </row>
    <row r="27" spans="1:8" x14ac:dyDescent="0.25">
      <c r="A27">
        <v>1026</v>
      </c>
      <c r="B27" t="s">
        <v>33</v>
      </c>
      <c r="C27" t="s">
        <v>59</v>
      </c>
      <c r="D27" t="s">
        <v>63</v>
      </c>
      <c r="E27" t="s">
        <v>67</v>
      </c>
      <c r="F27">
        <v>10000</v>
      </c>
      <c r="G27">
        <v>7000</v>
      </c>
      <c r="H27">
        <v>30</v>
      </c>
    </row>
    <row r="28" spans="1:8" x14ac:dyDescent="0.25">
      <c r="A28">
        <v>1027</v>
      </c>
      <c r="B28" t="s">
        <v>34</v>
      </c>
      <c r="C28" t="s">
        <v>58</v>
      </c>
      <c r="D28" t="s">
        <v>62</v>
      </c>
      <c r="E28" t="s">
        <v>68</v>
      </c>
      <c r="F28">
        <v>8000</v>
      </c>
      <c r="G28">
        <v>10000</v>
      </c>
      <c r="H28">
        <v>40</v>
      </c>
    </row>
    <row r="29" spans="1:8" x14ac:dyDescent="0.25">
      <c r="A29">
        <v>1028</v>
      </c>
      <c r="B29" t="s">
        <v>35</v>
      </c>
      <c r="C29" t="s">
        <v>60</v>
      </c>
      <c r="D29" t="s">
        <v>61</v>
      </c>
      <c r="E29" t="s">
        <v>66</v>
      </c>
      <c r="F29">
        <v>17000</v>
      </c>
      <c r="G29">
        <v>18000</v>
      </c>
      <c r="H29">
        <v>45</v>
      </c>
    </row>
    <row r="30" spans="1:8" x14ac:dyDescent="0.25">
      <c r="A30">
        <v>1029</v>
      </c>
      <c r="B30" t="s">
        <v>36</v>
      </c>
      <c r="C30" t="s">
        <v>59</v>
      </c>
      <c r="D30" t="s">
        <v>63</v>
      </c>
      <c r="E30" t="s">
        <v>64</v>
      </c>
      <c r="F30">
        <v>20000</v>
      </c>
      <c r="G30">
        <v>22000</v>
      </c>
      <c r="H30">
        <v>50</v>
      </c>
    </row>
    <row r="31" spans="1:8" x14ac:dyDescent="0.25">
      <c r="A31">
        <v>1030</v>
      </c>
      <c r="B31" t="s">
        <v>37</v>
      </c>
      <c r="C31" t="s">
        <v>58</v>
      </c>
      <c r="D31" t="s">
        <v>62</v>
      </c>
      <c r="E31" t="s">
        <v>68</v>
      </c>
      <c r="F31">
        <v>8000</v>
      </c>
      <c r="G31">
        <v>9000</v>
      </c>
      <c r="H31">
        <v>20</v>
      </c>
    </row>
    <row r="32" spans="1:8" x14ac:dyDescent="0.25">
      <c r="A32">
        <v>1031</v>
      </c>
      <c r="B32" t="s">
        <v>38</v>
      </c>
      <c r="C32" t="s">
        <v>60</v>
      </c>
      <c r="D32" t="s">
        <v>61</v>
      </c>
      <c r="E32" t="s">
        <v>67</v>
      </c>
      <c r="F32">
        <v>15000</v>
      </c>
      <c r="G32">
        <v>15000</v>
      </c>
      <c r="H32">
        <v>30</v>
      </c>
    </row>
    <row r="33" spans="1:8" x14ac:dyDescent="0.25">
      <c r="A33">
        <v>1032</v>
      </c>
      <c r="B33" t="s">
        <v>39</v>
      </c>
      <c r="C33" t="s">
        <v>59</v>
      </c>
      <c r="D33" t="s">
        <v>63</v>
      </c>
      <c r="E33" t="s">
        <v>68</v>
      </c>
      <c r="F33">
        <v>6000</v>
      </c>
      <c r="G33">
        <v>7000</v>
      </c>
      <c r="H33">
        <v>40</v>
      </c>
    </row>
    <row r="34" spans="1:8" x14ac:dyDescent="0.25">
      <c r="A34">
        <v>1033</v>
      </c>
      <c r="B34" t="s">
        <v>40</v>
      </c>
      <c r="C34" t="s">
        <v>58</v>
      </c>
      <c r="D34" t="s">
        <v>62</v>
      </c>
      <c r="E34" t="s">
        <v>66</v>
      </c>
      <c r="F34">
        <v>11000</v>
      </c>
      <c r="G34">
        <v>12000</v>
      </c>
      <c r="H34">
        <v>50</v>
      </c>
    </row>
    <row r="35" spans="1:8" x14ac:dyDescent="0.25">
      <c r="A35">
        <v>1034</v>
      </c>
      <c r="B35" t="s">
        <v>41</v>
      </c>
      <c r="C35" t="s">
        <v>60</v>
      </c>
      <c r="D35" t="s">
        <v>61</v>
      </c>
      <c r="E35" t="s">
        <v>64</v>
      </c>
      <c r="F35">
        <v>20000</v>
      </c>
      <c r="G35">
        <v>22000</v>
      </c>
      <c r="H35">
        <v>45</v>
      </c>
    </row>
    <row r="36" spans="1:8" x14ac:dyDescent="0.25">
      <c r="A36">
        <v>1035</v>
      </c>
      <c r="B36" t="s">
        <v>42</v>
      </c>
      <c r="C36" t="s">
        <v>59</v>
      </c>
      <c r="D36" t="s">
        <v>63</v>
      </c>
      <c r="E36" t="s">
        <v>68</v>
      </c>
      <c r="F36">
        <v>6000</v>
      </c>
      <c r="G36">
        <v>7000</v>
      </c>
      <c r="H36">
        <v>50</v>
      </c>
    </row>
    <row r="37" spans="1:8" x14ac:dyDescent="0.25">
      <c r="A37">
        <v>1036</v>
      </c>
      <c r="B37" t="s">
        <v>43</v>
      </c>
      <c r="C37" t="s">
        <v>58</v>
      </c>
      <c r="D37" t="s">
        <v>62</v>
      </c>
      <c r="E37" t="s">
        <v>67</v>
      </c>
      <c r="F37">
        <v>10000</v>
      </c>
      <c r="G37">
        <v>12000</v>
      </c>
      <c r="H37">
        <v>20</v>
      </c>
    </row>
    <row r="38" spans="1:8" x14ac:dyDescent="0.25">
      <c r="A38">
        <v>1037</v>
      </c>
      <c r="B38" t="s">
        <v>44</v>
      </c>
      <c r="C38" t="s">
        <v>60</v>
      </c>
      <c r="D38" t="s">
        <v>61</v>
      </c>
      <c r="E38" t="s">
        <v>68</v>
      </c>
      <c r="F38">
        <v>10000</v>
      </c>
      <c r="G38">
        <v>15000</v>
      </c>
      <c r="H38">
        <v>30</v>
      </c>
    </row>
    <row r="39" spans="1:8" x14ac:dyDescent="0.25">
      <c r="A39">
        <v>1038</v>
      </c>
      <c r="B39" t="s">
        <v>45</v>
      </c>
      <c r="C39" t="s">
        <v>59</v>
      </c>
      <c r="D39" t="s">
        <v>63</v>
      </c>
      <c r="E39" t="s">
        <v>66</v>
      </c>
      <c r="F39">
        <v>12000</v>
      </c>
      <c r="G39">
        <v>15000</v>
      </c>
      <c r="H39">
        <v>40</v>
      </c>
    </row>
    <row r="40" spans="1:8" x14ac:dyDescent="0.25">
      <c r="A40">
        <v>1039</v>
      </c>
      <c r="B40" t="s">
        <v>46</v>
      </c>
      <c r="C40" t="s">
        <v>58</v>
      </c>
      <c r="D40" t="s">
        <v>62</v>
      </c>
      <c r="E40" t="s">
        <v>64</v>
      </c>
      <c r="F40">
        <v>17000</v>
      </c>
      <c r="G40">
        <v>20000</v>
      </c>
      <c r="H40">
        <v>50</v>
      </c>
    </row>
    <row r="41" spans="1:8" x14ac:dyDescent="0.25">
      <c r="A41">
        <v>1040</v>
      </c>
      <c r="B41" t="s">
        <v>47</v>
      </c>
      <c r="C41" t="s">
        <v>60</v>
      </c>
      <c r="D41" t="s">
        <v>61</v>
      </c>
      <c r="E41" t="s">
        <v>68</v>
      </c>
      <c r="F41">
        <v>10000</v>
      </c>
      <c r="G41">
        <v>15000</v>
      </c>
      <c r="H41">
        <v>25</v>
      </c>
    </row>
    <row r="42" spans="1:8" x14ac:dyDescent="0.25">
      <c r="A42">
        <v>1041</v>
      </c>
      <c r="B42" t="s">
        <v>48</v>
      </c>
      <c r="C42" t="s">
        <v>59</v>
      </c>
      <c r="D42" t="s">
        <v>63</v>
      </c>
      <c r="E42" t="s">
        <v>67</v>
      </c>
      <c r="F42">
        <v>10000</v>
      </c>
      <c r="G42">
        <v>12000</v>
      </c>
      <c r="H42">
        <v>60</v>
      </c>
    </row>
    <row r="43" spans="1:8" x14ac:dyDescent="0.25">
      <c r="A43">
        <v>1042</v>
      </c>
      <c r="B43" t="s">
        <v>49</v>
      </c>
      <c r="C43" t="s">
        <v>58</v>
      </c>
      <c r="D43" t="s">
        <v>62</v>
      </c>
      <c r="E43" t="s">
        <v>68</v>
      </c>
      <c r="F43">
        <v>8000</v>
      </c>
      <c r="G43">
        <v>9000</v>
      </c>
      <c r="H43">
        <v>70</v>
      </c>
    </row>
    <row r="44" spans="1:8" x14ac:dyDescent="0.25">
      <c r="A44">
        <v>1043</v>
      </c>
      <c r="B44" t="s">
        <v>50</v>
      </c>
      <c r="C44" t="s">
        <v>60</v>
      </c>
      <c r="D44" t="s">
        <v>61</v>
      </c>
      <c r="E44" t="s">
        <v>66</v>
      </c>
      <c r="F44">
        <v>17000</v>
      </c>
      <c r="G44">
        <v>20000</v>
      </c>
      <c r="H44">
        <v>80</v>
      </c>
    </row>
    <row r="45" spans="1:8" x14ac:dyDescent="0.25">
      <c r="A45">
        <v>1044</v>
      </c>
      <c r="B45" t="s">
        <v>51</v>
      </c>
      <c r="C45" t="s">
        <v>59</v>
      </c>
      <c r="D45" t="s">
        <v>63</v>
      </c>
      <c r="E45" t="s">
        <v>64</v>
      </c>
      <c r="F45">
        <v>20000</v>
      </c>
      <c r="G45">
        <v>22000</v>
      </c>
      <c r="H45">
        <v>85</v>
      </c>
    </row>
    <row r="46" spans="1:8" x14ac:dyDescent="0.25">
      <c r="A46">
        <v>1045</v>
      </c>
      <c r="B46" t="s">
        <v>52</v>
      </c>
      <c r="C46" t="s">
        <v>58</v>
      </c>
      <c r="D46" t="s">
        <v>62</v>
      </c>
      <c r="E46" t="s">
        <v>68</v>
      </c>
      <c r="F46">
        <v>8000</v>
      </c>
      <c r="G46">
        <v>9000</v>
      </c>
      <c r="H46">
        <v>30</v>
      </c>
    </row>
    <row r="47" spans="1:8" x14ac:dyDescent="0.25">
      <c r="A47">
        <v>1046</v>
      </c>
      <c r="B47" t="s">
        <v>53</v>
      </c>
      <c r="C47" t="s">
        <v>60</v>
      </c>
      <c r="D47" t="s">
        <v>61</v>
      </c>
      <c r="E47" t="s">
        <v>67</v>
      </c>
      <c r="F47">
        <v>15000</v>
      </c>
      <c r="G47">
        <v>17000</v>
      </c>
      <c r="H47">
        <v>35</v>
      </c>
    </row>
    <row r="48" spans="1:8" x14ac:dyDescent="0.25">
      <c r="A48">
        <v>1047</v>
      </c>
      <c r="B48" t="s">
        <v>54</v>
      </c>
      <c r="C48" t="s">
        <v>59</v>
      </c>
      <c r="D48" t="s">
        <v>63</v>
      </c>
      <c r="E48" t="s">
        <v>68</v>
      </c>
      <c r="F48">
        <v>6000</v>
      </c>
      <c r="G48">
        <v>8000</v>
      </c>
      <c r="H48">
        <v>50</v>
      </c>
    </row>
    <row r="49" spans="1:8" x14ac:dyDescent="0.25">
      <c r="A49">
        <v>1048</v>
      </c>
      <c r="B49" t="s">
        <v>55</v>
      </c>
      <c r="C49" t="s">
        <v>58</v>
      </c>
      <c r="D49" t="s">
        <v>62</v>
      </c>
      <c r="E49" t="s">
        <v>66</v>
      </c>
      <c r="F49">
        <v>11000</v>
      </c>
      <c r="G49">
        <v>12000</v>
      </c>
      <c r="H49">
        <v>45</v>
      </c>
    </row>
    <row r="50" spans="1:8" x14ac:dyDescent="0.25">
      <c r="A50">
        <v>1049</v>
      </c>
      <c r="B50" t="s">
        <v>56</v>
      </c>
      <c r="C50" t="s">
        <v>60</v>
      </c>
      <c r="D50" t="s">
        <v>61</v>
      </c>
      <c r="E50" t="s">
        <v>64</v>
      </c>
      <c r="F50">
        <v>20000</v>
      </c>
      <c r="G50">
        <v>22000</v>
      </c>
      <c r="H50">
        <v>40</v>
      </c>
    </row>
    <row r="51" spans="1:8" x14ac:dyDescent="0.25">
      <c r="A51">
        <v>1050</v>
      </c>
      <c r="B51" t="s">
        <v>57</v>
      </c>
      <c r="C51" t="s">
        <v>59</v>
      </c>
      <c r="D51" t="s">
        <v>63</v>
      </c>
      <c r="E51" t="s">
        <v>68</v>
      </c>
      <c r="F51">
        <v>6000</v>
      </c>
      <c r="G51">
        <v>4000</v>
      </c>
      <c r="H51">
        <v>10</v>
      </c>
    </row>
  </sheetData>
  <autoFilter ref="A1:G51" xr:uid="{00000000-0009-0000-0000-000000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7 Y Q 9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7 Y Q 9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E P V g o i k e 4 D g A A A B E A A A A T A B w A R m 9 y b X V s Y X M v U 2 V j d G l v b j E u b S C i G A A o o B Q A A A A A A A A A A A A A A A A A A A A A A A A A A A A r T k 0 u y c z P U w i G 0 I b W A F B L A Q I t A B Q A A g A I A O 2 E P V j 0 d A 9 2 p A A A A P Y A A A A S A A A A A A A A A A A A A A A A A A A A A A B D b 2 5 m a W c v U G F j a 2 F n Z S 5 4 b W x Q S w E C L Q A U A A I A C A D t h D 1 Y D 8 r p q 6 Q A A A D p A A A A E w A A A A A A A A A A A A A A A A D w A A A A W 0 N v b n R l b n R f V H l w Z X N d L n h t b F B L A Q I t A B Q A A g A I A O 2 E P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6 8 Y N X Q Z A j Q p g N i k 3 y 1 Z 6 H A A A A A A I A A A A A A B B m A A A A A Q A A I A A A A L Q u / 3 N i M K S D j P X m z Q + W B O f Q X K K e X e r b / B g n A C / i Y 1 m Z A A A A A A 6 A A A A A A g A A I A A A A F t o w Z 8 o W t Y m n 9 H w V F m p d Y n 1 T F J S X z M k r a 4 d + p F q r 2 M y U A A A A B y U B N R H k w Y z P 1 q w v d N f U e e Z b m i Q t b D w z J H u H 0 / S n T P Z f A C O Q O u G p P U 7 7 + R b R d n T r R o w H K S g / D w K A X X p o l T j r b m h t H c m 0 s 5 D / v j o 5 7 S 0 K G Q y Q A A A A C b j c Y p 7 / + G u d a q P F o 0 d 3 1 j b w V o I A h b D I Q w p h w V H p k b F T / N W 0 w S a G g y 3 Y F Z 7 F j p T x s f e j W C 7 y L d / r M h y / 7 g I G c U = < / D a t a M a s h u p > 
</file>

<file path=customXml/itemProps1.xml><?xml version="1.0" encoding="utf-8"?>
<ds:datastoreItem xmlns:ds="http://schemas.openxmlformats.org/officeDocument/2006/customXml" ds:itemID="{7AA2856A-6370-43F3-A45D-CBF9895F88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Questions</vt:lpstr>
      <vt:lpstr>Dashboard 1</vt:lpstr>
      <vt:lpstr>Real Data Sheet</vt:lpstr>
      <vt:lpstr>Data Sheet</vt:lpstr>
      <vt:lpstr>Cost</vt:lpstr>
      <vt:lpstr>Quantity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ORIMOLADE</dc:creator>
  <cp:lastModifiedBy>Levi, Success</cp:lastModifiedBy>
  <cp:lastPrinted>2024-01-31T12:17:31Z</cp:lastPrinted>
  <dcterms:created xsi:type="dcterms:W3CDTF">2024-01-22T12:59:26Z</dcterms:created>
  <dcterms:modified xsi:type="dcterms:W3CDTF">2024-01-31T12:17:40Z</dcterms:modified>
</cp:coreProperties>
</file>