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OneDrive - riverw\ДАША\ВУЗ\6 семестр\МО\лаба 1\"/>
    </mc:Choice>
  </mc:AlternateContent>
  <xr:revisionPtr revIDLastSave="0" documentId="13_ncr:1_{75C098DF-1058-4F12-AF79-6606D42F0C50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4" i="1"/>
  <c r="G3" i="1"/>
  <c r="F3" i="1"/>
  <c r="R21" i="1" l="1"/>
  <c r="P7" i="1"/>
  <c r="Q4" i="1"/>
  <c r="AE7" i="1"/>
  <c r="Z35" i="1"/>
  <c r="Z34" i="1"/>
  <c r="AC5" i="1"/>
  <c r="AF5" i="1" s="1"/>
  <c r="AH5" i="1" s="1"/>
  <c r="AD5" i="1"/>
  <c r="AE5" i="1"/>
  <c r="AG5" i="1"/>
  <c r="AJ5" i="1"/>
  <c r="AF4" i="1"/>
  <c r="AE4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3" i="1"/>
  <c r="AF3" i="1"/>
  <c r="AE3" i="1"/>
  <c r="Z33" i="1"/>
  <c r="Z32" i="1"/>
  <c r="Z31" i="1"/>
  <c r="Z30" i="1"/>
  <c r="Z29" i="1"/>
  <c r="Z28" i="1"/>
  <c r="Z27" i="1"/>
  <c r="Z26" i="1"/>
  <c r="Z25" i="1"/>
  <c r="Z24" i="1"/>
  <c r="Z23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M5" i="1"/>
  <c r="AM11" i="1"/>
  <c r="AM12" i="1"/>
  <c r="AM13" i="1"/>
  <c r="AM14" i="1"/>
  <c r="AM3" i="1"/>
  <c r="Z22" i="1"/>
  <c r="AK4" i="1"/>
  <c r="AM4" i="1" s="1"/>
  <c r="AK5" i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K12" i="1"/>
  <c r="AK13" i="1"/>
  <c r="AK14" i="1"/>
  <c r="AK15" i="1"/>
  <c r="AM15" i="1" s="1"/>
  <c r="AK16" i="1"/>
  <c r="AM16" i="1" s="1"/>
  <c r="AK17" i="1"/>
  <c r="AM17" i="1" s="1"/>
  <c r="AK18" i="1"/>
  <c r="AM18" i="1" s="1"/>
  <c r="AK19" i="1"/>
  <c r="AM19" i="1" s="1"/>
  <c r="AK3" i="1"/>
  <c r="X3" i="1"/>
  <c r="AI5" i="1" l="1"/>
  <c r="Z10" i="1"/>
  <c r="Z9" i="1"/>
  <c r="Z3" i="1"/>
  <c r="Z8" i="1"/>
  <c r="Z7" i="1"/>
  <c r="Z5" i="1"/>
  <c r="Z6" i="1"/>
  <c r="Z4" i="1"/>
  <c r="AG3" i="1"/>
  <c r="AH3" i="1"/>
  <c r="AB11" i="1"/>
  <c r="AB12" i="1" s="1"/>
  <c r="AJ3" i="1"/>
  <c r="V3" i="1"/>
  <c r="R3" i="1"/>
  <c r="T3" i="1" s="1"/>
  <c r="Q3" i="1"/>
  <c r="S3" i="1" s="1"/>
  <c r="I3" i="1"/>
  <c r="A4" i="1"/>
  <c r="E3" i="1"/>
  <c r="D3" i="1"/>
  <c r="AC6" i="1" l="1"/>
  <c r="AD6" i="1"/>
  <c r="AJ6" i="1" s="1"/>
  <c r="AE6" i="1"/>
  <c r="AG6" i="1" s="1"/>
  <c r="AI6" i="1" s="1"/>
  <c r="AF6" i="1"/>
  <c r="AH6" i="1" s="1"/>
  <c r="Z12" i="1"/>
  <c r="AB13" i="1"/>
  <c r="Z11" i="1"/>
  <c r="U3" i="1"/>
  <c r="AI3" i="1"/>
  <c r="R4" i="1"/>
  <c r="T4" i="1"/>
  <c r="P4" i="1"/>
  <c r="O4" i="1"/>
  <c r="S4" i="1" s="1"/>
  <c r="H3" i="1"/>
  <c r="B4" i="1"/>
  <c r="AC7" i="1" l="1"/>
  <c r="AD7" i="1"/>
  <c r="AJ7" i="1" s="1"/>
  <c r="AF7" i="1"/>
  <c r="AH7" i="1" s="1"/>
  <c r="AG4" i="1"/>
  <c r="AH4" i="1"/>
  <c r="AD4" i="1"/>
  <c r="AC4" i="1"/>
  <c r="AB14" i="1"/>
  <c r="Z13" i="1"/>
  <c r="V4" i="1"/>
  <c r="D4" i="1"/>
  <c r="E4" i="1"/>
  <c r="I4" i="1"/>
  <c r="AG7" i="1" l="1"/>
  <c r="AI7" i="1" s="1"/>
  <c r="AI4" i="1"/>
  <c r="AJ4" i="1"/>
  <c r="AB15" i="1"/>
  <c r="Z14" i="1"/>
  <c r="H4" i="1"/>
  <c r="A5" i="1" s="1"/>
  <c r="B5" i="1" l="1"/>
  <c r="AC8" i="1"/>
  <c r="AD8" i="1"/>
  <c r="AJ8" i="1" s="1"/>
  <c r="AB16" i="1"/>
  <c r="Z15" i="1"/>
  <c r="E5" i="1"/>
  <c r="G5" i="1" s="1"/>
  <c r="I5" i="1"/>
  <c r="D5" i="1"/>
  <c r="F5" i="1" s="1"/>
  <c r="AF8" i="1" l="1"/>
  <c r="AH8" i="1" s="1"/>
  <c r="AE8" i="1"/>
  <c r="AG8" i="1" s="1"/>
  <c r="AI8" i="1" s="1"/>
  <c r="AE9" i="1" s="1"/>
  <c r="AB17" i="1"/>
  <c r="Z16" i="1"/>
  <c r="H5" i="1"/>
  <c r="AC9" i="1" l="1"/>
  <c r="AD9" i="1"/>
  <c r="AJ9" i="1" s="1"/>
  <c r="AG9" i="1"/>
  <c r="AB18" i="1"/>
  <c r="Z17" i="1"/>
  <c r="A6" i="1"/>
  <c r="B6" i="1"/>
  <c r="I6" i="1" s="1"/>
  <c r="AF9" i="1" l="1"/>
  <c r="AH9" i="1" s="1"/>
  <c r="AI9" i="1" s="1"/>
  <c r="AB19" i="1"/>
  <c r="Z18" i="1"/>
  <c r="E6" i="1"/>
  <c r="G6" i="1" s="1"/>
  <c r="D6" i="1"/>
  <c r="F6" i="1" s="1"/>
  <c r="AC10" i="1" l="1"/>
  <c r="AD10" i="1"/>
  <c r="AJ10" i="1" s="1"/>
  <c r="AF10" i="1"/>
  <c r="AH10" i="1" s="1"/>
  <c r="AB20" i="1"/>
  <c r="Z19" i="1"/>
  <c r="H6" i="1"/>
  <c r="AE10" i="1" l="1"/>
  <c r="AG10" i="1" s="1"/>
  <c r="AI10" i="1" s="1"/>
  <c r="AB21" i="1"/>
  <c r="Z20" i="1"/>
  <c r="A7" i="1"/>
  <c r="B7" i="1"/>
  <c r="I7" i="1" s="1"/>
  <c r="AC11" i="1" l="1"/>
  <c r="AD11" i="1"/>
  <c r="AF11" i="1"/>
  <c r="AH11" i="1" s="1"/>
  <c r="AB22" i="1"/>
  <c r="Z21" i="1"/>
  <c r="E7" i="1"/>
  <c r="G7" i="1" s="1"/>
  <c r="D7" i="1"/>
  <c r="F7" i="1" s="1"/>
  <c r="AJ11" i="1" l="1"/>
  <c r="AE11" i="1"/>
  <c r="AG11" i="1" s="1"/>
  <c r="AI11" i="1" s="1"/>
  <c r="H7" i="1"/>
  <c r="AC12" i="1" l="1"/>
  <c r="AD12" i="1"/>
  <c r="A8" i="1"/>
  <c r="B8" i="1"/>
  <c r="AE12" i="1" l="1"/>
  <c r="AG12" i="1" s="1"/>
  <c r="AJ12" i="1"/>
  <c r="AF12" i="1"/>
  <c r="AH12" i="1" s="1"/>
  <c r="E8" i="1"/>
  <c r="G8" i="1" s="1"/>
  <c r="D8" i="1"/>
  <c r="F8" i="1" s="1"/>
  <c r="I8" i="1"/>
  <c r="AI12" i="1" l="1"/>
  <c r="AC13" i="1"/>
  <c r="AD13" i="1"/>
  <c r="AJ13" i="1" s="1"/>
  <c r="H8" i="1"/>
  <c r="AF13" i="1" l="1"/>
  <c r="AH13" i="1" s="1"/>
  <c r="AE13" i="1"/>
  <c r="AG13" i="1" s="1"/>
  <c r="AI13" i="1" s="1"/>
  <c r="A9" i="1"/>
  <c r="B9" i="1"/>
  <c r="AD14" i="1" l="1"/>
  <c r="AC14" i="1"/>
  <c r="AE14" i="1" s="1"/>
  <c r="AG14" i="1" s="1"/>
  <c r="I9" i="1"/>
  <c r="E9" i="1"/>
  <c r="G9" i="1" s="1"/>
  <c r="D9" i="1"/>
  <c r="F9" i="1" s="1"/>
  <c r="AJ14" i="1" l="1"/>
  <c r="AF14" i="1"/>
  <c r="AH14" i="1" s="1"/>
  <c r="AI14" i="1" s="1"/>
  <c r="AD15" i="1" s="1"/>
  <c r="H9" i="1"/>
  <c r="AC15" i="1" l="1"/>
  <c r="AE15" i="1" s="1"/>
  <c r="AG15" i="1" s="1"/>
  <c r="B10" i="1"/>
  <c r="A10" i="1"/>
  <c r="AF15" i="1" l="1"/>
  <c r="AH15" i="1" s="1"/>
  <c r="AI15" i="1" s="1"/>
  <c r="AJ15" i="1"/>
  <c r="I10" i="1"/>
  <c r="E10" i="1"/>
  <c r="G10" i="1" s="1"/>
  <c r="D10" i="1"/>
  <c r="F10" i="1" s="1"/>
  <c r="AC16" i="1" l="1"/>
  <c r="AD16" i="1"/>
  <c r="H10" i="1"/>
  <c r="AF16" i="1" l="1"/>
  <c r="AH16" i="1" s="1"/>
  <c r="AE16" i="1"/>
  <c r="AG16" i="1" s="1"/>
  <c r="AI16" i="1" s="1"/>
  <c r="AJ16" i="1"/>
  <c r="B11" i="1"/>
  <c r="A11" i="1"/>
  <c r="AC17" i="1" l="1"/>
  <c r="AD17" i="1"/>
  <c r="AF17" i="1" s="1"/>
  <c r="AH17" i="1" s="1"/>
  <c r="AE17" i="1"/>
  <c r="AG17" i="1" s="1"/>
  <c r="I11" i="1"/>
  <c r="D11" i="1"/>
  <c r="F11" i="1" s="1"/>
  <c r="E11" i="1"/>
  <c r="G11" i="1" s="1"/>
  <c r="AI17" i="1" l="1"/>
  <c r="AJ17" i="1"/>
  <c r="AD18" i="1"/>
  <c r="AC18" i="1"/>
  <c r="AF18" i="1" s="1"/>
  <c r="AH18" i="1" s="1"/>
  <c r="H11" i="1"/>
  <c r="A12" i="1"/>
  <c r="B12" i="1"/>
  <c r="AE18" i="1" l="1"/>
  <c r="AG18" i="1" s="1"/>
  <c r="AI18" i="1" s="1"/>
  <c r="AJ18" i="1"/>
  <c r="E12" i="1"/>
  <c r="G12" i="1" s="1"/>
  <c r="D12" i="1"/>
  <c r="F12" i="1" s="1"/>
  <c r="I12" i="1"/>
  <c r="AD19" i="1" l="1"/>
  <c r="AC19" i="1"/>
  <c r="AF19" i="1" s="1"/>
  <c r="AH19" i="1" s="1"/>
  <c r="AE19" i="1"/>
  <c r="AG19" i="1" s="1"/>
  <c r="H12" i="1"/>
  <c r="AI19" i="1" l="1"/>
  <c r="AJ19" i="1"/>
  <c r="A13" i="1"/>
  <c r="B13" i="1"/>
  <c r="E13" i="1" l="1"/>
  <c r="G13" i="1" s="1"/>
  <c r="D13" i="1"/>
  <c r="I13" i="1"/>
  <c r="F13" i="1" l="1"/>
  <c r="H13" i="1" s="1"/>
  <c r="A14" i="1" l="1"/>
  <c r="B14" i="1"/>
  <c r="E14" i="1"/>
  <c r="G14" i="1" s="1"/>
  <c r="D14" i="1"/>
  <c r="F14" i="1" s="1"/>
  <c r="I14" i="1"/>
  <c r="H14" i="1" l="1"/>
  <c r="A15" i="1" s="1"/>
  <c r="B15" i="1"/>
  <c r="D15" i="1" l="1"/>
  <c r="F15" i="1" s="1"/>
  <c r="E15" i="1"/>
  <c r="G15" i="1" s="1"/>
  <c r="I15" i="1"/>
  <c r="H15" i="1" l="1"/>
  <c r="B16" i="1" s="1"/>
  <c r="A16" i="1" l="1"/>
  <c r="I16" i="1"/>
  <c r="J16" i="1"/>
  <c r="E16" i="1"/>
  <c r="G16" i="1" s="1"/>
  <c r="D16" i="1"/>
  <c r="F16" i="1" s="1"/>
  <c r="H16" i="1" l="1"/>
  <c r="U4" i="1" l="1"/>
  <c r="O5" i="1" l="1"/>
  <c r="P5" i="1"/>
  <c r="R5" i="1"/>
  <c r="T5" i="1"/>
  <c r="Q5" i="1" l="1"/>
  <c r="S5" i="1" s="1"/>
  <c r="U5" i="1" s="1"/>
  <c r="R6" i="1" s="1"/>
  <c r="V5" i="1"/>
  <c r="O6" i="1" l="1"/>
  <c r="P6" i="1"/>
  <c r="Q6" i="1" s="1"/>
  <c r="S6" i="1" s="1"/>
  <c r="T6" i="1"/>
  <c r="V6" i="1"/>
  <c r="U6" i="1" l="1"/>
  <c r="R7" i="1"/>
  <c r="O7" i="1"/>
  <c r="T7" i="1"/>
  <c r="Q7" i="1"/>
  <c r="S7" i="1" s="1"/>
  <c r="U7" i="1" s="1"/>
  <c r="V7" i="1" l="1"/>
  <c r="P8" i="1"/>
  <c r="O8" i="1"/>
  <c r="R8" i="1" l="1"/>
  <c r="T8" i="1" s="1"/>
  <c r="Q8" i="1"/>
  <c r="S8" i="1" s="1"/>
  <c r="U8" i="1"/>
  <c r="S9" i="1" s="1"/>
  <c r="Q9" i="1"/>
  <c r="O9" i="1"/>
  <c r="P9" i="1"/>
  <c r="V8" i="1"/>
  <c r="R9" i="1" l="1"/>
  <c r="T9" i="1" s="1"/>
  <c r="V9" i="1"/>
  <c r="U9" i="1"/>
  <c r="S10" i="1" l="1"/>
  <c r="Q10" i="1"/>
  <c r="P10" i="1"/>
  <c r="O10" i="1"/>
  <c r="R10" i="1" l="1"/>
  <c r="T10" i="1" s="1"/>
  <c r="V10" i="1"/>
  <c r="U10" i="1"/>
  <c r="S11" i="1" l="1"/>
  <c r="Q11" i="1"/>
  <c r="P11" i="1"/>
  <c r="O11" i="1"/>
  <c r="R11" i="1" l="1"/>
  <c r="T11" i="1" s="1"/>
  <c r="V11" i="1"/>
  <c r="U11" i="1"/>
  <c r="S12" i="1" l="1"/>
  <c r="Q12" i="1"/>
  <c r="P12" i="1"/>
  <c r="O12" i="1"/>
  <c r="R12" i="1" s="1"/>
  <c r="T12" i="1" s="1"/>
  <c r="V12" i="1" l="1"/>
  <c r="U12" i="1"/>
  <c r="S13" i="1" l="1"/>
  <c r="Q13" i="1"/>
  <c r="P13" i="1"/>
  <c r="O13" i="1"/>
  <c r="R13" i="1" s="1"/>
  <c r="T13" i="1" s="1"/>
  <c r="V13" i="1" l="1"/>
  <c r="U13" i="1"/>
  <c r="S14" i="1" l="1"/>
  <c r="P14" i="1"/>
  <c r="O14" i="1"/>
  <c r="R14" i="1" s="1"/>
  <c r="T14" i="1" s="1"/>
  <c r="Q14" i="1"/>
  <c r="V14" i="1" l="1"/>
  <c r="U14" i="1"/>
  <c r="S15" i="1" l="1"/>
  <c r="Q15" i="1"/>
  <c r="P15" i="1"/>
  <c r="O15" i="1"/>
  <c r="R15" i="1" l="1"/>
  <c r="T15" i="1" s="1"/>
  <c r="V15" i="1"/>
  <c r="U15" i="1"/>
  <c r="Q16" i="1" l="1"/>
  <c r="S16" i="1"/>
  <c r="O16" i="1"/>
  <c r="P16" i="1"/>
  <c r="V16" i="1" s="1"/>
  <c r="R16" i="1" l="1"/>
  <c r="T16" i="1" s="1"/>
  <c r="U16" i="1"/>
  <c r="S17" i="1" l="1"/>
  <c r="Q17" i="1"/>
  <c r="P17" i="1"/>
  <c r="O17" i="1"/>
  <c r="R17" i="1" s="1"/>
  <c r="T17" i="1" s="1"/>
  <c r="V17" i="1" l="1"/>
  <c r="U17" i="1"/>
  <c r="S18" i="1" l="1"/>
  <c r="Q18" i="1"/>
  <c r="P18" i="1"/>
  <c r="O18" i="1"/>
  <c r="R18" i="1" s="1"/>
  <c r="T18" i="1" s="1"/>
  <c r="V18" i="1" l="1"/>
  <c r="U18" i="1"/>
  <c r="S19" i="1" l="1"/>
  <c r="Q19" i="1"/>
  <c r="P19" i="1"/>
  <c r="O19" i="1"/>
  <c r="R19" i="1" l="1"/>
  <c r="T19" i="1" s="1"/>
  <c r="V19" i="1"/>
  <c r="U19" i="1"/>
  <c r="O20" i="1" l="1"/>
  <c r="S20" i="1"/>
  <c r="P20" i="1"/>
  <c r="V20" i="1" s="1"/>
  <c r="Q20" i="1"/>
  <c r="R20" i="1" l="1"/>
  <c r="T20" i="1" s="1"/>
  <c r="U20" i="1" s="1"/>
  <c r="Q21" i="1" l="1"/>
  <c r="P21" i="1"/>
  <c r="S21" i="1"/>
  <c r="O21" i="1"/>
  <c r="T21" i="1" l="1"/>
  <c r="V21" i="1"/>
  <c r="U21" i="1"/>
  <c r="W16" i="1" l="1"/>
</calcChain>
</file>

<file path=xl/sharedStrings.xml><?xml version="1.0" encoding="utf-8"?>
<sst xmlns="http://schemas.openxmlformats.org/spreadsheetml/2006/main" count="35" uniqueCount="20">
  <si>
    <t>Метод дихотомии</t>
  </si>
  <si>
    <t>Метод золотого сечения</t>
  </si>
  <si>
    <t>Метод Фибоначчи</t>
  </si>
  <si>
    <t>ai</t>
  </si>
  <si>
    <t>bi</t>
  </si>
  <si>
    <t>дельта</t>
  </si>
  <si>
    <t>x1</t>
  </si>
  <si>
    <t>x2</t>
  </si>
  <si>
    <t>F(x1)</t>
  </si>
  <si>
    <t>F(x2)</t>
  </si>
  <si>
    <t>Ошибка</t>
  </si>
  <si>
    <t>Выбор n</t>
  </si>
  <si>
    <t>k</t>
  </si>
  <si>
    <t>Числа Фибоначчи</t>
  </si>
  <si>
    <t>n-k+1</t>
  </si>
  <si>
    <t>n+2</t>
  </si>
  <si>
    <t>n-k+2</t>
  </si>
  <si>
    <t>n-k+3</t>
  </si>
  <si>
    <t>n=18</t>
  </si>
  <si>
    <t>Кол-во иттераций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</si>
</sst>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0" fillId="0" borderId="0" xfId="0" applyFill="1"/>
    <xf numFmtId="0" fontId="1" fillId="2" borderId="1" xfId="1" applyBorder="1"/>
    <xf numFmtId="0" fontId="1" fillId="2" borderId="2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tabSelected="1" workbookViewId="0">
      <selection activeCell="F20" sqref="F20"/>
    </sheetView>
  </sheetViews>
  <sheetFormatPr defaultRowHeight="15" x14ac:dyDescent="0.25"/>
  <cols>
    <col min="1" max="1" width="17.85546875" bestFit="1" customWidth="1"/>
    <col min="2" max="3" width="17.85546875" customWidth="1"/>
    <col min="10" max="10" width="17.5703125" bestFit="1" customWidth="1"/>
    <col min="15" max="15" width="23.85546875" bestFit="1" customWidth="1"/>
    <col min="28" max="28" width="17" bestFit="1" customWidth="1"/>
    <col min="29" max="29" width="17.85546875" bestFit="1" customWidth="1"/>
  </cols>
  <sheetData>
    <row r="1" spans="1:40" x14ac:dyDescent="0.25">
      <c r="A1" s="1" t="s">
        <v>0</v>
      </c>
      <c r="B1" s="2"/>
      <c r="C1" s="2"/>
      <c r="O1" s="1" t="s">
        <v>1</v>
      </c>
      <c r="P1" s="2"/>
      <c r="AC1" s="1" t="s">
        <v>2</v>
      </c>
      <c r="AD1" s="2"/>
    </row>
    <row r="2" spans="1:40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/>
      <c r="I2" s="3" t="s">
        <v>10</v>
      </c>
      <c r="O2" s="3" t="s">
        <v>3</v>
      </c>
      <c r="P2" s="3" t="s">
        <v>4</v>
      </c>
      <c r="Q2" s="3" t="s">
        <v>6</v>
      </c>
      <c r="R2" s="3" t="s">
        <v>7</v>
      </c>
      <c r="S2" s="3" t="s">
        <v>8</v>
      </c>
      <c r="T2" s="3" t="s">
        <v>9</v>
      </c>
      <c r="U2" s="3"/>
      <c r="V2" s="3" t="s">
        <v>10</v>
      </c>
      <c r="Z2" s="3" t="s">
        <v>11</v>
      </c>
      <c r="AA2" s="3" t="s">
        <v>12</v>
      </c>
      <c r="AB2" s="3" t="s">
        <v>13</v>
      </c>
      <c r="AC2" s="3" t="s">
        <v>3</v>
      </c>
      <c r="AD2" s="3" t="s">
        <v>4</v>
      </c>
      <c r="AE2" s="3" t="s">
        <v>6</v>
      </c>
      <c r="AF2" s="3" t="s">
        <v>7</v>
      </c>
      <c r="AG2" s="3" t="s">
        <v>8</v>
      </c>
      <c r="AH2" s="3" t="s">
        <v>9</v>
      </c>
      <c r="AI2" s="3"/>
      <c r="AJ2" s="3" t="s">
        <v>10</v>
      </c>
      <c r="AK2" s="3" t="s">
        <v>14</v>
      </c>
      <c r="AL2" s="3" t="s">
        <v>15</v>
      </c>
      <c r="AM2" s="4" t="s">
        <v>16</v>
      </c>
      <c r="AN2" s="4" t="s">
        <v>17</v>
      </c>
    </row>
    <row r="3" spans="1:40" x14ac:dyDescent="0.25">
      <c r="A3">
        <v>-2</v>
      </c>
      <c r="B3">
        <v>20</v>
      </c>
      <c r="C3">
        <v>1E-4</v>
      </c>
      <c r="D3">
        <f>(A3+B3-$C$3)/2</f>
        <v>8.9999500000000001</v>
      </c>
      <c r="E3">
        <f>(A3+B3+$C$3)/2</f>
        <v>9.0000499999999999</v>
      </c>
      <c r="F3">
        <f>(D3-8)^2</f>
        <v>0.99990000250000022</v>
      </c>
      <c r="G3">
        <f>(E3-8)^2</f>
        <v>1.0001000024999998</v>
      </c>
      <c r="H3">
        <f>IF(F3&lt;G3,1,2)</f>
        <v>1</v>
      </c>
      <c r="I3">
        <f>IF(ABS(B3-A3)&lt;0.001,1,0)</f>
        <v>0</v>
      </c>
      <c r="O3">
        <v>0</v>
      </c>
      <c r="P3">
        <v>5</v>
      </c>
      <c r="Q3">
        <f>O3+0.381966011*(P3-O3)</f>
        <v>1.909830055</v>
      </c>
      <c r="R3">
        <f>O3+0.6180033989*(P3-O3)</f>
        <v>3.0900169945</v>
      </c>
      <c r="S3">
        <f>0.5-(Q3/2)*EXP(-(Q3*Q3/4))</f>
        <v>0.1163388848411801</v>
      </c>
      <c r="T3">
        <f>0.5-(R3/2)*EXP(-(R3*R3/4))</f>
        <v>0.35801329413064842</v>
      </c>
      <c r="U3">
        <f>IF(S3&lt;T3,1,2)</f>
        <v>1</v>
      </c>
      <c r="V3">
        <f>IF(ABS(P3-O3)&lt;0.001,1,0)</f>
        <v>0</v>
      </c>
      <c r="X3">
        <f>(AD3-AC3)/0.001</f>
        <v>5000</v>
      </c>
      <c r="Y3">
        <v>18</v>
      </c>
      <c r="Z3">
        <f t="shared" ref="Z3:Z35" si="0">IF($X$3&lt;AB3,Y3-2,0)</f>
        <v>0</v>
      </c>
      <c r="AA3">
        <v>1</v>
      </c>
      <c r="AB3">
        <v>1</v>
      </c>
      <c r="AC3">
        <v>0</v>
      </c>
      <c r="AD3">
        <v>5</v>
      </c>
      <c r="AE3">
        <f>AC3+(AB20/AB22)*(AD3-AC3)</f>
        <v>1.9098300073909829</v>
      </c>
      <c r="AF3">
        <f>AC3+(AB21/AB22)*(AD3-AC3)</f>
        <v>3.0901699926090171</v>
      </c>
      <c r="AG3">
        <f>0.5-(AE3/2)*EXP(-(AE3*AE3/4))</f>
        <v>0.11633887696302125</v>
      </c>
      <c r="AH3">
        <f>0.5-(AF3/2)*EXP(-(AF3*AF3/4))</f>
        <v>0.35803982566955339</v>
      </c>
      <c r="AI3">
        <f>IF(AG3&lt;AH3,1,2)</f>
        <v>1</v>
      </c>
      <c r="AJ3">
        <f>IF(ABS(AD3-AC3)&lt;0.001,1,0)</f>
        <v>0</v>
      </c>
      <c r="AK3">
        <f>$Y$3-AA3+1</f>
        <v>18</v>
      </c>
      <c r="AL3">
        <v>20</v>
      </c>
      <c r="AM3">
        <f>AK3+1</f>
        <v>19</v>
      </c>
      <c r="AN3">
        <f>AM3+1</f>
        <v>20</v>
      </c>
    </row>
    <row r="4" spans="1:40" x14ac:dyDescent="0.25">
      <c r="A4">
        <f>A3</f>
        <v>-2</v>
      </c>
      <c r="B4">
        <f>E3</f>
        <v>9.0000499999999999</v>
      </c>
      <c r="D4">
        <f t="shared" ref="D4:D16" si="1">(A4+B4-$C$3)/2</f>
        <v>3.4999750000000001</v>
      </c>
      <c r="E4">
        <f t="shared" ref="E4:E16" si="2">(A4+B4+$C$3)/2</f>
        <v>3.5000749999999998</v>
      </c>
      <c r="F4">
        <f t="shared" ref="F4:F16" si="3">(D4-8)^2</f>
        <v>20.250225000625001</v>
      </c>
      <c r="G4">
        <f t="shared" ref="G4:G16" si="4">(E4-8)^2</f>
        <v>20.249325005625</v>
      </c>
      <c r="H4">
        <f>IF(F4&lt;G4,1,2)</f>
        <v>2</v>
      </c>
      <c r="I4">
        <f t="shared" ref="I4:I16" si="5">IF(ABS(B4-A4)&lt;0.001,1,0)</f>
        <v>0</v>
      </c>
      <c r="O4">
        <f>IF(U3=1,O3,Q3)</f>
        <v>0</v>
      </c>
      <c r="P4">
        <f>IF(U3=1,R3,P3)</f>
        <v>3.0900169945</v>
      </c>
      <c r="Q4">
        <f>IF(U3=1,O4+0.381966011*(P4-O4),R3)</f>
        <v>1.180281465311374</v>
      </c>
      <c r="R4">
        <f>IF(U3=1,Q3,O4+0.6180033989*(P4-O4))</f>
        <v>1.909830055</v>
      </c>
      <c r="S4">
        <f>IF(U3=1,0.5-(Q4/2)*EXP(-(Q4*Q4/4)),S3)</f>
        <v>8.3413153847908206E-2</v>
      </c>
      <c r="T4">
        <f>IF(U3=1,T3,0.5-(R4/2)*EXP(-(R4*R4/4)))</f>
        <v>0.35801329413064842</v>
      </c>
      <c r="U4">
        <f>IF(S4&lt;T4,1,2)</f>
        <v>1</v>
      </c>
      <c r="V4">
        <f>IF(ABS(P4-O4)&lt;0.001,1,0)</f>
        <v>0</v>
      </c>
      <c r="X4" t="s">
        <v>18</v>
      </c>
      <c r="Z4">
        <f t="shared" si="0"/>
        <v>0</v>
      </c>
      <c r="AA4">
        <v>2</v>
      </c>
      <c r="AB4">
        <v>1</v>
      </c>
      <c r="AC4">
        <f>IF(AI3=1,AC3,AE3)</f>
        <v>0</v>
      </c>
      <c r="AD4">
        <f>IF(AI3=1,AF3,AD3)</f>
        <v>3.0901699926090171</v>
      </c>
      <c r="AE4">
        <f>IF(AI3=1,AC4+(AB25/AB22)*(AD4-AC4),AF3)</f>
        <v>0.72949024067946788</v>
      </c>
      <c r="AF4">
        <f>IF(AI3=1,AE3,AC4+(AB23/AB22)*(AD4-AC4))</f>
        <v>1.9098300073909829</v>
      </c>
      <c r="AG4">
        <f>0.5-(AE4/2)*EXP(-(AE4*AE4/4))</f>
        <v>0.18069083382368833</v>
      </c>
      <c r="AH4">
        <f>0.5-(AF4/2)*EXP(-(AF4*AF4/4))</f>
        <v>0.11633887696302125</v>
      </c>
      <c r="AI4">
        <f>IF(AG4&lt;AH4,1,2)</f>
        <v>2</v>
      </c>
      <c r="AJ4">
        <f t="shared" ref="AJ4" si="6">IF(ABS(AD4-AC4)&lt;0.001,1,0)</f>
        <v>0</v>
      </c>
      <c r="AK4">
        <f t="shared" ref="AK4:AK19" si="7">$Y$3-AA4+1</f>
        <v>17</v>
      </c>
      <c r="AM4">
        <f t="shared" ref="AM4:AM19" si="8">AK4+1</f>
        <v>18</v>
      </c>
      <c r="AN4">
        <f t="shared" ref="AN4:AN19" si="9">AM4+1</f>
        <v>19</v>
      </c>
    </row>
    <row r="5" spans="1:40" x14ac:dyDescent="0.25">
      <c r="A5">
        <f>IF(H4=1,A4,D4)</f>
        <v>3.4999750000000001</v>
      </c>
      <c r="B5">
        <f>IF(H4=1,E4,B4)</f>
        <v>9.0000499999999999</v>
      </c>
      <c r="D5">
        <f t="shared" si="1"/>
        <v>6.2499625000000005</v>
      </c>
      <c r="E5">
        <f t="shared" si="2"/>
        <v>6.2500625000000003</v>
      </c>
      <c r="F5">
        <f t="shared" si="3"/>
        <v>3.0626312514062479</v>
      </c>
      <c r="G5">
        <f t="shared" si="4"/>
        <v>3.0622812539062489</v>
      </c>
      <c r="H5">
        <f t="shared" ref="H5:H16" si="10">IF(F5&lt;G5,1,2)</f>
        <v>2</v>
      </c>
      <c r="I5">
        <f t="shared" si="5"/>
        <v>0</v>
      </c>
      <c r="O5">
        <f t="shared" ref="O5:O21" si="11">IF(U4=1,O4,Q4)</f>
        <v>0</v>
      </c>
      <c r="P5">
        <f t="shared" ref="P5:P20" si="12">IF(U4=1,R4,P4)</f>
        <v>1.909830055</v>
      </c>
      <c r="Q5">
        <f t="shared" ref="Q5:Q20" si="13">IF(U4=1,O5+0.381966011*(P5-O5),R4)</f>
        <v>0.72949016779626064</v>
      </c>
      <c r="R5">
        <f t="shared" ref="R5:R20" si="14">IF(U4=1,Q4,O5+0.6180033989*(P5-O5))</f>
        <v>1.180281465311374</v>
      </c>
      <c r="S5">
        <f t="shared" ref="S5:S21" si="15">IF(U4=1,0.5-(Q5/2)*EXP(-(Q5*Q5/4)),S4)</f>
        <v>0.1806908572373479</v>
      </c>
      <c r="T5">
        <f t="shared" ref="T5:T21" si="16">IF(U4=1,T4,0.5-(R5/2)*EXP(-(R5*R5/4)))</f>
        <v>0.35801329413064842</v>
      </c>
      <c r="U5">
        <f t="shared" ref="U5:U21" si="17">IF(S5&lt;T5,1,2)</f>
        <v>1</v>
      </c>
      <c r="V5">
        <f t="shared" ref="V5:V21" si="18">IF(ABS(P5-O5)&lt;0.001,1,0)</f>
        <v>0</v>
      </c>
      <c r="Z5">
        <f t="shared" si="0"/>
        <v>0</v>
      </c>
      <c r="AA5">
        <v>3</v>
      </c>
      <c r="AB5">
        <v>2</v>
      </c>
      <c r="AC5">
        <f t="shared" ref="AC5:AC19" si="19">IF(AI4=1,AC4,AE4)</f>
        <v>0.72949024067946788</v>
      </c>
      <c r="AD5">
        <f t="shared" ref="AD5:AD19" si="20">IF(AI4=1,AF4,AD4)</f>
        <v>3.0901699926090171</v>
      </c>
      <c r="AE5">
        <f t="shared" ref="AE5:AE7" si="21">IF(AI4=1,AC5+(AB26/AB23)*(AD5-AC5),AF4)</f>
        <v>1.9098300073909829</v>
      </c>
      <c r="AF5">
        <f t="shared" ref="AF5:AF19" si="22">IF(AI4=1,AE4,AC5+(AB24/AB23)*(AD5-AC5))</f>
        <v>2.1884705035318848</v>
      </c>
      <c r="AG5">
        <f t="shared" ref="AG5:AG19" si="23">0.5-(AE5/2)*EXP(-(AE5*AE5/4))</f>
        <v>0.11633887696302125</v>
      </c>
      <c r="AH5">
        <f t="shared" ref="AH5:AH19" si="24">0.5-(AF5/2)*EXP(-(AF5*AF5/4))</f>
        <v>0.1695483973406865</v>
      </c>
      <c r="AI5">
        <f t="shared" ref="AI5:AI19" si="25">IF(AG5&lt;AH5,1,2)</f>
        <v>1</v>
      </c>
      <c r="AJ5">
        <f t="shared" ref="AJ5:AJ19" si="26">IF(ABS(AD5-AC5)&lt;0.001,1,0)</f>
        <v>0</v>
      </c>
      <c r="AK5">
        <f t="shared" si="7"/>
        <v>16</v>
      </c>
      <c r="AM5">
        <f t="shared" si="8"/>
        <v>17</v>
      </c>
      <c r="AN5">
        <f t="shared" si="9"/>
        <v>18</v>
      </c>
    </row>
    <row r="6" spans="1:40" x14ac:dyDescent="0.25">
      <c r="A6">
        <f t="shared" ref="A6:A16" si="27">IF(H5=1,A5,D5)</f>
        <v>6.2499625000000005</v>
      </c>
      <c r="B6">
        <f t="shared" ref="B6:B16" si="28">IF(H5=1,E5,B5)</f>
        <v>9.0000499999999999</v>
      </c>
      <c r="D6">
        <f t="shared" si="1"/>
        <v>7.6249562500000003</v>
      </c>
      <c r="E6">
        <f t="shared" si="2"/>
        <v>7.6250562500000001</v>
      </c>
      <c r="F6">
        <f t="shared" si="3"/>
        <v>0.14065781441406225</v>
      </c>
      <c r="G6">
        <f t="shared" si="4"/>
        <v>0.14058281566406244</v>
      </c>
      <c r="H6">
        <f t="shared" si="10"/>
        <v>2</v>
      </c>
      <c r="I6">
        <f t="shared" si="5"/>
        <v>0</v>
      </c>
      <c r="O6">
        <f t="shared" si="11"/>
        <v>0</v>
      </c>
      <c r="P6">
        <f t="shared" si="12"/>
        <v>1.180281465311374</v>
      </c>
      <c r="Q6">
        <f t="shared" si="13"/>
        <v>0.45082740316222042</v>
      </c>
      <c r="R6">
        <f t="shared" si="14"/>
        <v>0.72949016779626064</v>
      </c>
      <c r="S6">
        <f t="shared" si="15"/>
        <v>0.28575375078438292</v>
      </c>
      <c r="T6">
        <f t="shared" si="16"/>
        <v>0.35801329413064842</v>
      </c>
      <c r="U6">
        <f t="shared" si="17"/>
        <v>1</v>
      </c>
      <c r="V6">
        <f t="shared" si="18"/>
        <v>0</v>
      </c>
      <c r="Z6">
        <f t="shared" si="0"/>
        <v>0</v>
      </c>
      <c r="AA6">
        <v>4</v>
      </c>
      <c r="AB6">
        <v>3</v>
      </c>
      <c r="AC6">
        <f t="shared" si="19"/>
        <v>0.72949024067946788</v>
      </c>
      <c r="AD6">
        <f t="shared" si="20"/>
        <v>2.1884705035318848</v>
      </c>
      <c r="AE6">
        <f t="shared" si="21"/>
        <v>1.0739089559813155</v>
      </c>
      <c r="AF6">
        <f t="shared" si="22"/>
        <v>1.9098300073909829</v>
      </c>
      <c r="AG6">
        <f t="shared" si="23"/>
        <v>9.7541007969449312E-2</v>
      </c>
      <c r="AH6">
        <f t="shared" si="24"/>
        <v>0.11633887696302125</v>
      </c>
      <c r="AI6">
        <f t="shared" si="25"/>
        <v>1</v>
      </c>
      <c r="AJ6">
        <f t="shared" si="26"/>
        <v>0</v>
      </c>
      <c r="AK6">
        <f t="shared" si="7"/>
        <v>15</v>
      </c>
      <c r="AM6">
        <f t="shared" si="8"/>
        <v>16</v>
      </c>
      <c r="AN6">
        <f t="shared" si="9"/>
        <v>17</v>
      </c>
    </row>
    <row r="7" spans="1:40" s="2" customFormat="1" x14ac:dyDescent="0.25">
      <c r="A7">
        <f t="shared" si="27"/>
        <v>7.6249562500000003</v>
      </c>
      <c r="B7">
        <f t="shared" si="28"/>
        <v>9.0000499999999999</v>
      </c>
      <c r="D7">
        <f t="shared" si="1"/>
        <v>8.3124531249999993</v>
      </c>
      <c r="E7">
        <f t="shared" si="2"/>
        <v>8.3125531249999991</v>
      </c>
      <c r="F7">
        <f t="shared" si="3"/>
        <v>9.7626955322265202E-2</v>
      </c>
      <c r="G7">
        <f t="shared" si="4"/>
        <v>9.7689455947265066E-2</v>
      </c>
      <c r="H7">
        <f t="shared" si="10"/>
        <v>1</v>
      </c>
      <c r="I7">
        <f t="shared" si="5"/>
        <v>0</v>
      </c>
      <c r="O7">
        <f t="shared" si="11"/>
        <v>0</v>
      </c>
      <c r="P7">
        <f t="shared" si="12"/>
        <v>0.72949016779626064</v>
      </c>
      <c r="Q7">
        <f t="shared" si="13"/>
        <v>0.27864044945685834</v>
      </c>
      <c r="R7">
        <f t="shared" si="14"/>
        <v>0.45082740316222042</v>
      </c>
      <c r="S7">
        <f t="shared" si="15"/>
        <v>0.36335792258129107</v>
      </c>
      <c r="T7">
        <f t="shared" si="16"/>
        <v>0.35801329413064842</v>
      </c>
      <c r="U7">
        <f t="shared" si="17"/>
        <v>2</v>
      </c>
      <c r="V7">
        <f t="shared" si="18"/>
        <v>0</v>
      </c>
      <c r="Y7"/>
      <c r="Z7">
        <f t="shared" si="0"/>
        <v>0</v>
      </c>
      <c r="AA7">
        <v>5</v>
      </c>
      <c r="AB7" s="2">
        <v>5</v>
      </c>
      <c r="AC7">
        <f t="shared" si="19"/>
        <v>0.72949024067946788</v>
      </c>
      <c r="AD7">
        <f t="shared" si="20"/>
        <v>1.9098300073909829</v>
      </c>
      <c r="AE7">
        <f t="shared" si="21"/>
        <v>1.0081302482250165</v>
      </c>
      <c r="AF7">
        <f t="shared" si="22"/>
        <v>1.0739089559813155</v>
      </c>
      <c r="AG7">
        <f t="shared" si="23"/>
        <v>0.10903273905301963</v>
      </c>
      <c r="AH7">
        <f t="shared" si="24"/>
        <v>9.7541007969449312E-2</v>
      </c>
      <c r="AI7">
        <f t="shared" si="25"/>
        <v>2</v>
      </c>
      <c r="AJ7">
        <f t="shared" si="26"/>
        <v>0</v>
      </c>
      <c r="AK7">
        <f t="shared" si="7"/>
        <v>14</v>
      </c>
      <c r="AL7"/>
      <c r="AM7">
        <f t="shared" si="8"/>
        <v>15</v>
      </c>
      <c r="AN7">
        <f t="shared" si="9"/>
        <v>16</v>
      </c>
    </row>
    <row r="8" spans="1:40" x14ac:dyDescent="0.25">
      <c r="A8">
        <f t="shared" si="27"/>
        <v>7.6249562500000003</v>
      </c>
      <c r="B8">
        <f t="shared" si="28"/>
        <v>8.3125531249999991</v>
      </c>
      <c r="D8">
        <f t="shared" si="1"/>
        <v>7.9687046874999998</v>
      </c>
      <c r="E8">
        <f t="shared" si="2"/>
        <v>7.9688046874999996</v>
      </c>
      <c r="F8">
        <f t="shared" si="3"/>
        <v>9.793965844726671E-4</v>
      </c>
      <c r="G8">
        <f t="shared" si="4"/>
        <v>9.7314752197268149E-4</v>
      </c>
      <c r="H8">
        <f t="shared" si="10"/>
        <v>2</v>
      </c>
      <c r="I8">
        <f t="shared" si="5"/>
        <v>0</v>
      </c>
      <c r="O8">
        <f t="shared" si="11"/>
        <v>0.27864044945685834</v>
      </c>
      <c r="P8">
        <f t="shared" si="12"/>
        <v>0.72949016779626064</v>
      </c>
      <c r="Q8">
        <f t="shared" si="13"/>
        <v>0.45082740316222042</v>
      </c>
      <c r="R8">
        <f t="shared" si="14"/>
        <v>0.55726710778371658</v>
      </c>
      <c r="S8">
        <f t="shared" si="15"/>
        <v>0.36335792258129107</v>
      </c>
      <c r="T8">
        <f t="shared" si="16"/>
        <v>0.24218021470210216</v>
      </c>
      <c r="U8">
        <f t="shared" si="17"/>
        <v>2</v>
      </c>
      <c r="V8">
        <f t="shared" si="18"/>
        <v>0</v>
      </c>
      <c r="Z8">
        <f t="shared" si="0"/>
        <v>0</v>
      </c>
      <c r="AA8">
        <v>6</v>
      </c>
      <c r="AB8" s="2">
        <v>8</v>
      </c>
      <c r="AC8">
        <f t="shared" si="19"/>
        <v>1.0081302482250165</v>
      </c>
      <c r="AD8">
        <f t="shared" si="20"/>
        <v>1.9098300073909829</v>
      </c>
      <c r="AE8">
        <f t="shared" ref="AE8:AE19" si="29">IF(AI7=1,AC8+(AB29/AB27)*(AD8-AC8),AF7)</f>
        <v>1.0739089559813155</v>
      </c>
      <c r="AF8">
        <f t="shared" si="22"/>
        <v>1.5654117609820979</v>
      </c>
      <c r="AG8">
        <f t="shared" si="23"/>
        <v>9.7541007969449312E-2</v>
      </c>
      <c r="AH8">
        <f t="shared" si="24"/>
        <v>7.5832468560543043E-2</v>
      </c>
      <c r="AI8">
        <f t="shared" si="25"/>
        <v>2</v>
      </c>
      <c r="AJ8">
        <f t="shared" si="26"/>
        <v>0</v>
      </c>
      <c r="AK8">
        <f t="shared" si="7"/>
        <v>13</v>
      </c>
      <c r="AM8">
        <f t="shared" si="8"/>
        <v>14</v>
      </c>
      <c r="AN8">
        <f t="shared" si="9"/>
        <v>15</v>
      </c>
    </row>
    <row r="9" spans="1:40" x14ac:dyDescent="0.25">
      <c r="A9">
        <f t="shared" si="27"/>
        <v>7.9687046874999998</v>
      </c>
      <c r="B9">
        <f t="shared" si="28"/>
        <v>8.3125531249999991</v>
      </c>
      <c r="D9">
        <f t="shared" si="1"/>
        <v>8.1405789062499991</v>
      </c>
      <c r="E9">
        <f t="shared" si="2"/>
        <v>8.1406789062499989</v>
      </c>
      <c r="F9">
        <f t="shared" si="3"/>
        <v>1.9762428882446045E-2</v>
      </c>
      <c r="G9">
        <f t="shared" si="4"/>
        <v>1.9790554663695982E-2</v>
      </c>
      <c r="H9">
        <f t="shared" si="10"/>
        <v>1</v>
      </c>
      <c r="I9">
        <f t="shared" si="5"/>
        <v>0</v>
      </c>
      <c r="O9">
        <f t="shared" si="11"/>
        <v>0.45082740316222042</v>
      </c>
      <c r="P9">
        <f t="shared" si="12"/>
        <v>0.72949016779626064</v>
      </c>
      <c r="Q9">
        <f t="shared" si="13"/>
        <v>0.55726710778371658</v>
      </c>
      <c r="R9">
        <f t="shared" si="14"/>
        <v>0.62304193885292802</v>
      </c>
      <c r="S9">
        <f t="shared" si="15"/>
        <v>0.36335792258129107</v>
      </c>
      <c r="T9">
        <f t="shared" si="16"/>
        <v>0.21729008427887231</v>
      </c>
      <c r="U9">
        <f t="shared" si="17"/>
        <v>2</v>
      </c>
      <c r="V9">
        <f t="shared" si="18"/>
        <v>0</v>
      </c>
      <c r="Z9">
        <f t="shared" si="0"/>
        <v>0</v>
      </c>
      <c r="AA9">
        <v>7</v>
      </c>
      <c r="AB9" s="2">
        <v>13</v>
      </c>
      <c r="AC9">
        <f t="shared" si="19"/>
        <v>1.0739089559813155</v>
      </c>
      <c r="AD9">
        <f t="shared" si="20"/>
        <v>1.9098300073909829</v>
      </c>
      <c r="AE9">
        <f t="shared" si="29"/>
        <v>1.5654117609820979</v>
      </c>
      <c r="AF9">
        <f t="shared" si="22"/>
        <v>1.5905355730000772</v>
      </c>
      <c r="AG9">
        <f t="shared" si="23"/>
        <v>7.5832468560543043E-2</v>
      </c>
      <c r="AH9">
        <f t="shared" si="24"/>
        <v>7.7483692342955712E-2</v>
      </c>
      <c r="AI9">
        <f t="shared" si="25"/>
        <v>1</v>
      </c>
      <c r="AJ9">
        <f t="shared" si="26"/>
        <v>0</v>
      </c>
      <c r="AK9">
        <f t="shared" si="7"/>
        <v>12</v>
      </c>
      <c r="AM9">
        <f t="shared" si="8"/>
        <v>13</v>
      </c>
      <c r="AN9">
        <f t="shared" si="9"/>
        <v>14</v>
      </c>
    </row>
    <row r="10" spans="1:40" x14ac:dyDescent="0.25">
      <c r="A10">
        <f t="shared" si="27"/>
        <v>7.9687046874999998</v>
      </c>
      <c r="B10">
        <f t="shared" si="28"/>
        <v>8.1406789062499989</v>
      </c>
      <c r="D10">
        <f t="shared" si="1"/>
        <v>8.0546417968749999</v>
      </c>
      <c r="E10">
        <f t="shared" si="2"/>
        <v>8.0547417968749997</v>
      </c>
      <c r="F10">
        <f t="shared" si="3"/>
        <v>2.9857259657287516E-3</v>
      </c>
      <c r="G10">
        <f t="shared" si="4"/>
        <v>2.9966643251037261E-3</v>
      </c>
      <c r="H10">
        <f t="shared" si="10"/>
        <v>1</v>
      </c>
      <c r="I10">
        <f t="shared" si="5"/>
        <v>0</v>
      </c>
      <c r="O10">
        <f t="shared" si="11"/>
        <v>0.55726710778371658</v>
      </c>
      <c r="P10">
        <f t="shared" si="12"/>
        <v>0.72949016779626064</v>
      </c>
      <c r="Q10">
        <f t="shared" si="13"/>
        <v>0.62304193885292802</v>
      </c>
      <c r="R10">
        <f t="shared" si="14"/>
        <v>0.66370154424042749</v>
      </c>
      <c r="S10">
        <f t="shared" si="15"/>
        <v>0.36335792258129107</v>
      </c>
      <c r="T10">
        <f t="shared" si="16"/>
        <v>0.20275388926011773</v>
      </c>
      <c r="U10">
        <f t="shared" si="17"/>
        <v>2</v>
      </c>
      <c r="V10">
        <f t="shared" si="18"/>
        <v>0</v>
      </c>
      <c r="Z10">
        <f t="shared" si="0"/>
        <v>0</v>
      </c>
      <c r="AA10">
        <v>8</v>
      </c>
      <c r="AB10" s="2">
        <v>21</v>
      </c>
      <c r="AC10">
        <f t="shared" si="19"/>
        <v>1.0739089559813155</v>
      </c>
      <c r="AD10">
        <f t="shared" si="20"/>
        <v>1.5905355730000772</v>
      </c>
      <c r="AE10">
        <f t="shared" si="29"/>
        <v>1.2712470199927739</v>
      </c>
      <c r="AF10">
        <f t="shared" si="22"/>
        <v>1.5654117609820979</v>
      </c>
      <c r="AG10">
        <f t="shared" si="23"/>
        <v>7.5637019032932351E-2</v>
      </c>
      <c r="AH10">
        <f t="shared" si="24"/>
        <v>7.5832468560543043E-2</v>
      </c>
      <c r="AI10">
        <f t="shared" si="25"/>
        <v>1</v>
      </c>
      <c r="AJ10">
        <f t="shared" si="26"/>
        <v>0</v>
      </c>
      <c r="AK10">
        <f t="shared" si="7"/>
        <v>11</v>
      </c>
      <c r="AM10">
        <f t="shared" si="8"/>
        <v>12</v>
      </c>
      <c r="AN10">
        <f t="shared" si="9"/>
        <v>13</v>
      </c>
    </row>
    <row r="11" spans="1:40" x14ac:dyDescent="0.25">
      <c r="A11">
        <f t="shared" si="27"/>
        <v>7.9687046874999998</v>
      </c>
      <c r="B11">
        <f t="shared" si="28"/>
        <v>8.0547417968749997</v>
      </c>
      <c r="D11">
        <f t="shared" si="1"/>
        <v>8.0116732421875003</v>
      </c>
      <c r="E11">
        <f t="shared" si="2"/>
        <v>8.0117732421875001</v>
      </c>
      <c r="F11">
        <f t="shared" si="3"/>
        <v>1.3626458316803728E-4</v>
      </c>
      <c r="G11">
        <f t="shared" si="4"/>
        <v>1.3860923160553186E-4</v>
      </c>
      <c r="H11">
        <f t="shared" si="10"/>
        <v>1</v>
      </c>
      <c r="I11">
        <f t="shared" si="5"/>
        <v>0</v>
      </c>
      <c r="O11">
        <f t="shared" si="11"/>
        <v>0.62304193885292802</v>
      </c>
      <c r="P11">
        <f t="shared" si="12"/>
        <v>0.72949016779626064</v>
      </c>
      <c r="Q11">
        <f t="shared" si="13"/>
        <v>0.66370154424042749</v>
      </c>
      <c r="R11">
        <f t="shared" si="14"/>
        <v>0.68882730614679288</v>
      </c>
      <c r="S11">
        <f t="shared" si="15"/>
        <v>0.36335792258129107</v>
      </c>
      <c r="T11">
        <f t="shared" si="16"/>
        <v>0.19411089007317606</v>
      </c>
      <c r="U11">
        <f t="shared" si="17"/>
        <v>2</v>
      </c>
      <c r="V11">
        <f t="shared" si="18"/>
        <v>0</v>
      </c>
      <c r="Z11">
        <f t="shared" si="0"/>
        <v>0</v>
      </c>
      <c r="AA11">
        <v>9</v>
      </c>
      <c r="AB11">
        <f>AB10+AB9</f>
        <v>34</v>
      </c>
      <c r="AC11">
        <f t="shared" si="19"/>
        <v>1.0739089559813155</v>
      </c>
      <c r="AD11">
        <f t="shared" si="20"/>
        <v>1.5654117609820979</v>
      </c>
      <c r="AE11">
        <f t="shared" si="29"/>
        <v>1.2616357217802254</v>
      </c>
      <c r="AF11">
        <f t="shared" si="22"/>
        <v>1.2712470199927739</v>
      </c>
      <c r="AG11">
        <f t="shared" si="23"/>
        <v>7.6274433975041356E-2</v>
      </c>
      <c r="AH11">
        <f t="shared" si="24"/>
        <v>7.5637019032932351E-2</v>
      </c>
      <c r="AI11">
        <f t="shared" si="25"/>
        <v>2</v>
      </c>
      <c r="AJ11">
        <f t="shared" si="26"/>
        <v>0</v>
      </c>
      <c r="AK11">
        <f t="shared" si="7"/>
        <v>10</v>
      </c>
      <c r="AM11">
        <f t="shared" si="8"/>
        <v>11</v>
      </c>
      <c r="AN11">
        <f t="shared" si="9"/>
        <v>12</v>
      </c>
    </row>
    <row r="12" spans="1:40" x14ac:dyDescent="0.25">
      <c r="A12">
        <f t="shared" si="27"/>
        <v>7.9687046874999998</v>
      </c>
      <c r="B12">
        <f t="shared" si="28"/>
        <v>8.0117732421875001</v>
      </c>
      <c r="D12">
        <f t="shared" si="1"/>
        <v>7.9901889648437496</v>
      </c>
      <c r="E12">
        <f t="shared" si="2"/>
        <v>7.9902889648437494</v>
      </c>
      <c r="F12">
        <f t="shared" si="3"/>
        <v>9.6256410837180717E-5</v>
      </c>
      <c r="G12">
        <f t="shared" si="4"/>
        <v>9.4304203805935165E-5</v>
      </c>
      <c r="H12">
        <f t="shared" si="10"/>
        <v>2</v>
      </c>
      <c r="I12">
        <f t="shared" si="5"/>
        <v>0</v>
      </c>
      <c r="O12">
        <f t="shared" si="11"/>
        <v>0.66370154424042749</v>
      </c>
      <c r="P12">
        <f t="shared" si="12"/>
        <v>0.72949016779626064</v>
      </c>
      <c r="Q12">
        <f t="shared" si="13"/>
        <v>0.68882730614679288</v>
      </c>
      <c r="R12">
        <f t="shared" si="14"/>
        <v>0.70435913720688492</v>
      </c>
      <c r="S12">
        <f t="shared" si="15"/>
        <v>0.36335792258129107</v>
      </c>
      <c r="T12">
        <f t="shared" si="16"/>
        <v>0.18890114137572039</v>
      </c>
      <c r="U12">
        <f t="shared" si="17"/>
        <v>2</v>
      </c>
      <c r="V12">
        <f t="shared" si="18"/>
        <v>0</v>
      </c>
      <c r="Z12">
        <f t="shared" si="0"/>
        <v>0</v>
      </c>
      <c r="AA12">
        <v>10</v>
      </c>
      <c r="AB12">
        <f>AB11+AB10</f>
        <v>55</v>
      </c>
      <c r="AC12">
        <f t="shared" si="19"/>
        <v>1.2616357217802254</v>
      </c>
      <c r="AD12">
        <f t="shared" si="20"/>
        <v>1.5654117609820979</v>
      </c>
      <c r="AE12">
        <f t="shared" si="29"/>
        <v>1.2712470199927739</v>
      </c>
      <c r="AF12">
        <f t="shared" si="22"/>
        <v>1.449386190453605</v>
      </c>
      <c r="AG12">
        <f t="shared" si="23"/>
        <v>7.5637019032932351E-2</v>
      </c>
      <c r="AH12">
        <f t="shared" si="24"/>
        <v>7.1381105612596196E-2</v>
      </c>
      <c r="AI12">
        <f t="shared" si="25"/>
        <v>2</v>
      </c>
      <c r="AJ12">
        <f t="shared" si="26"/>
        <v>0</v>
      </c>
      <c r="AK12">
        <f t="shared" si="7"/>
        <v>9</v>
      </c>
      <c r="AM12">
        <f t="shared" si="8"/>
        <v>10</v>
      </c>
      <c r="AN12">
        <f t="shared" si="9"/>
        <v>11</v>
      </c>
    </row>
    <row r="13" spans="1:40" x14ac:dyDescent="0.25">
      <c r="A13">
        <f t="shared" si="27"/>
        <v>7.9901889648437496</v>
      </c>
      <c r="B13">
        <f t="shared" si="28"/>
        <v>8.0117732421875001</v>
      </c>
      <c r="D13">
        <f t="shared" si="1"/>
        <v>8.0009311035156241</v>
      </c>
      <c r="E13">
        <f t="shared" si="2"/>
        <v>8.0010311035156239</v>
      </c>
      <c r="F13">
        <f t="shared" si="3"/>
        <v>8.6695375680753568E-7</v>
      </c>
      <c r="G13">
        <f t="shared" si="4"/>
        <v>1.0631744599318727E-6</v>
      </c>
      <c r="H13">
        <f t="shared" si="10"/>
        <v>1</v>
      </c>
      <c r="I13">
        <f t="shared" si="5"/>
        <v>0</v>
      </c>
      <c r="O13">
        <f t="shared" si="11"/>
        <v>0.68882730614679288</v>
      </c>
      <c r="P13">
        <f t="shared" si="12"/>
        <v>0.72949016779626064</v>
      </c>
      <c r="Q13">
        <f t="shared" si="13"/>
        <v>0.70435913720688492</v>
      </c>
      <c r="R13">
        <f t="shared" si="14"/>
        <v>0.7139570928551644</v>
      </c>
      <c r="S13">
        <f t="shared" si="15"/>
        <v>0.36335792258129107</v>
      </c>
      <c r="T13">
        <f t="shared" si="16"/>
        <v>0.18573329532902594</v>
      </c>
      <c r="U13">
        <f t="shared" si="17"/>
        <v>2</v>
      </c>
      <c r="V13">
        <f t="shared" si="18"/>
        <v>0</v>
      </c>
      <c r="Z13">
        <f t="shared" si="0"/>
        <v>0</v>
      </c>
      <c r="AA13">
        <v>11</v>
      </c>
      <c r="AB13">
        <f t="shared" ref="AB13:AB22" si="30">AB12+AB11</f>
        <v>89</v>
      </c>
      <c r="AC13">
        <f t="shared" si="19"/>
        <v>1.2712470199927739</v>
      </c>
      <c r="AD13">
        <f t="shared" si="20"/>
        <v>1.5654117609820979</v>
      </c>
      <c r="AE13">
        <f t="shared" si="29"/>
        <v>1.449386190453605</v>
      </c>
      <c r="AF13">
        <f t="shared" si="22"/>
        <v>1.4530342194805583</v>
      </c>
      <c r="AG13">
        <f t="shared" si="23"/>
        <v>7.1381105612596196E-2</v>
      </c>
      <c r="AH13">
        <f t="shared" si="24"/>
        <v>7.1438212330796502E-2</v>
      </c>
      <c r="AI13">
        <f t="shared" si="25"/>
        <v>1</v>
      </c>
      <c r="AJ13">
        <f t="shared" si="26"/>
        <v>0</v>
      </c>
      <c r="AK13">
        <f t="shared" si="7"/>
        <v>8</v>
      </c>
      <c r="AM13">
        <f t="shared" si="8"/>
        <v>9</v>
      </c>
      <c r="AN13">
        <f t="shared" si="9"/>
        <v>10</v>
      </c>
    </row>
    <row r="14" spans="1:40" x14ac:dyDescent="0.25">
      <c r="A14">
        <f t="shared" si="27"/>
        <v>7.9901889648437496</v>
      </c>
      <c r="B14">
        <f t="shared" si="28"/>
        <v>8.0010311035156239</v>
      </c>
      <c r="D14">
        <f t="shared" si="1"/>
        <v>7.9955600341796869</v>
      </c>
      <c r="E14">
        <f t="shared" si="2"/>
        <v>7.9956600341796866</v>
      </c>
      <c r="F14">
        <f t="shared" si="3"/>
        <v>1.9713296485548944E-5</v>
      </c>
      <c r="G14">
        <f t="shared" si="4"/>
        <v>1.8835303321488337E-5</v>
      </c>
      <c r="H14">
        <f t="shared" si="10"/>
        <v>2</v>
      </c>
      <c r="I14">
        <f t="shared" si="5"/>
        <v>0</v>
      </c>
      <c r="O14">
        <f t="shared" si="11"/>
        <v>0.70435913720688492</v>
      </c>
      <c r="P14">
        <f t="shared" si="12"/>
        <v>0.72949016779626064</v>
      </c>
      <c r="Q14">
        <f t="shared" si="13"/>
        <v>0.7139570928551644</v>
      </c>
      <c r="R14">
        <f t="shared" si="14"/>
        <v>0.71989019952897904</v>
      </c>
      <c r="S14">
        <f t="shared" si="15"/>
        <v>0.36335792258129107</v>
      </c>
      <c r="T14">
        <f t="shared" si="16"/>
        <v>0.18379490295824852</v>
      </c>
      <c r="U14">
        <f t="shared" si="17"/>
        <v>2</v>
      </c>
      <c r="V14">
        <f t="shared" si="18"/>
        <v>0</v>
      </c>
      <c r="Z14">
        <f t="shared" si="0"/>
        <v>0</v>
      </c>
      <c r="AA14">
        <v>12</v>
      </c>
      <c r="AB14">
        <f t="shared" si="30"/>
        <v>144</v>
      </c>
      <c r="AC14">
        <f t="shared" si="19"/>
        <v>1.2712470199927739</v>
      </c>
      <c r="AD14">
        <f t="shared" si="20"/>
        <v>1.4530342194805583</v>
      </c>
      <c r="AE14">
        <f t="shared" si="29"/>
        <v>1.3407538903851621</v>
      </c>
      <c r="AF14">
        <f t="shared" si="22"/>
        <v>1.449386190453605</v>
      </c>
      <c r="AG14">
        <f t="shared" si="23"/>
        <v>7.2294484743543663E-2</v>
      </c>
      <c r="AH14">
        <f t="shared" si="24"/>
        <v>7.1381105612596196E-2</v>
      </c>
      <c r="AI14">
        <f t="shared" si="25"/>
        <v>2</v>
      </c>
      <c r="AJ14">
        <f t="shared" si="26"/>
        <v>0</v>
      </c>
      <c r="AK14">
        <f t="shared" si="7"/>
        <v>7</v>
      </c>
      <c r="AM14">
        <f t="shared" si="8"/>
        <v>8</v>
      </c>
      <c r="AN14">
        <f t="shared" si="9"/>
        <v>9</v>
      </c>
    </row>
    <row r="15" spans="1:40" x14ac:dyDescent="0.25">
      <c r="A15">
        <f t="shared" si="27"/>
        <v>7.9955600341796869</v>
      </c>
      <c r="B15">
        <f t="shared" si="28"/>
        <v>8.0010311035156239</v>
      </c>
      <c r="D15">
        <f t="shared" si="1"/>
        <v>7.9982455688476559</v>
      </c>
      <c r="E15">
        <f t="shared" si="2"/>
        <v>7.9983455688476557</v>
      </c>
      <c r="F15">
        <f t="shared" si="3"/>
        <v>3.0780286683153853E-6</v>
      </c>
      <c r="G15">
        <f t="shared" si="4"/>
        <v>2.7371424378473401E-6</v>
      </c>
      <c r="H15">
        <f t="shared" si="10"/>
        <v>2</v>
      </c>
      <c r="I15">
        <f t="shared" si="5"/>
        <v>0</v>
      </c>
      <c r="J15" t="s">
        <v>19</v>
      </c>
      <c r="O15">
        <f t="shared" si="11"/>
        <v>0.7139570928551644</v>
      </c>
      <c r="P15">
        <f t="shared" si="12"/>
        <v>0.72949016779626064</v>
      </c>
      <c r="Q15">
        <f t="shared" si="13"/>
        <v>0.71989019952897904</v>
      </c>
      <c r="R15">
        <f t="shared" si="14"/>
        <v>0.72355658596413031</v>
      </c>
      <c r="S15">
        <f t="shared" si="15"/>
        <v>0.36335792258129107</v>
      </c>
      <c r="T15">
        <f t="shared" si="16"/>
        <v>0.18260468716660699</v>
      </c>
      <c r="U15">
        <f t="shared" si="17"/>
        <v>2</v>
      </c>
      <c r="V15">
        <f t="shared" si="18"/>
        <v>0</v>
      </c>
      <c r="W15" t="s">
        <v>19</v>
      </c>
      <c r="Z15">
        <f t="shared" si="0"/>
        <v>0</v>
      </c>
      <c r="AA15">
        <v>13</v>
      </c>
      <c r="AB15">
        <f t="shared" si="30"/>
        <v>233</v>
      </c>
      <c r="AC15">
        <f t="shared" si="19"/>
        <v>1.3407538903851621</v>
      </c>
      <c r="AD15">
        <f t="shared" si="20"/>
        <v>1.4530342194805583</v>
      </c>
      <c r="AE15">
        <f t="shared" si="29"/>
        <v>1.449386190453605</v>
      </c>
      <c r="AF15">
        <f t="shared" si="22"/>
        <v>1.4101035054146716</v>
      </c>
      <c r="AG15">
        <f t="shared" si="23"/>
        <v>7.1381105612596196E-2</v>
      </c>
      <c r="AH15">
        <f t="shared" si="24"/>
        <v>7.1121683479973441E-2</v>
      </c>
      <c r="AI15">
        <f t="shared" si="25"/>
        <v>2</v>
      </c>
      <c r="AJ15">
        <f t="shared" si="26"/>
        <v>0</v>
      </c>
      <c r="AK15">
        <f t="shared" si="7"/>
        <v>6</v>
      </c>
      <c r="AM15">
        <f t="shared" si="8"/>
        <v>7</v>
      </c>
      <c r="AN15">
        <f t="shared" si="9"/>
        <v>8</v>
      </c>
    </row>
    <row r="16" spans="1:40" x14ac:dyDescent="0.25">
      <c r="A16" s="1">
        <f t="shared" si="27"/>
        <v>7.9982455688476559</v>
      </c>
      <c r="B16" s="1">
        <f t="shared" si="28"/>
        <v>8.0010311035156239</v>
      </c>
      <c r="C16" s="1"/>
      <c r="D16" s="1">
        <f t="shared" si="1"/>
        <v>7.99958833618164</v>
      </c>
      <c r="E16" s="1">
        <f t="shared" si="2"/>
        <v>7.9996883361816398</v>
      </c>
      <c r="F16">
        <f t="shared" si="3"/>
        <v>1.6946709934673297E-7</v>
      </c>
      <c r="G16">
        <f t="shared" si="4"/>
        <v>9.7134335674878741E-8</v>
      </c>
      <c r="H16" s="1">
        <f t="shared" si="10"/>
        <v>2</v>
      </c>
      <c r="I16" s="1">
        <f t="shared" si="5"/>
        <v>0</v>
      </c>
      <c r="J16">
        <f>COUNT(A3:A16)*2</f>
        <v>28</v>
      </c>
      <c r="O16">
        <f t="shared" si="11"/>
        <v>0.71989019952897904</v>
      </c>
      <c r="P16">
        <f t="shared" si="12"/>
        <v>0.72949016779626064</v>
      </c>
      <c r="Q16">
        <f t="shared" si="13"/>
        <v>0.72355658596413031</v>
      </c>
      <c r="R16">
        <f t="shared" si="14"/>
        <v>0.72582301254749115</v>
      </c>
      <c r="S16">
        <f t="shared" si="15"/>
        <v>0.36335792258129107</v>
      </c>
      <c r="T16">
        <f t="shared" si="16"/>
        <v>0.18187185961862123</v>
      </c>
      <c r="U16">
        <f t="shared" si="17"/>
        <v>2</v>
      </c>
      <c r="V16">
        <f t="shared" si="18"/>
        <v>0</v>
      </c>
      <c r="W16">
        <f>COUNT(O3:O29)</f>
        <v>19</v>
      </c>
      <c r="Z16">
        <f t="shared" si="0"/>
        <v>0</v>
      </c>
      <c r="AA16">
        <v>14</v>
      </c>
      <c r="AB16">
        <f t="shared" si="30"/>
        <v>377</v>
      </c>
      <c r="AC16">
        <f t="shared" si="19"/>
        <v>1.449386190453605</v>
      </c>
      <c r="AD16">
        <f t="shared" si="20"/>
        <v>1.4530342194805583</v>
      </c>
      <c r="AE16">
        <f t="shared" si="29"/>
        <v>1.4101035054146716</v>
      </c>
      <c r="AF16">
        <f t="shared" si="22"/>
        <v>1.4516444941369571</v>
      </c>
      <c r="AG16">
        <f t="shared" si="23"/>
        <v>7.1121683479973441E-2</v>
      </c>
      <c r="AH16">
        <f t="shared" si="24"/>
        <v>7.1415802739601741E-2</v>
      </c>
      <c r="AI16">
        <f t="shared" si="25"/>
        <v>1</v>
      </c>
      <c r="AJ16">
        <f t="shared" si="26"/>
        <v>0</v>
      </c>
      <c r="AK16">
        <f t="shared" si="7"/>
        <v>5</v>
      </c>
      <c r="AM16">
        <f t="shared" si="8"/>
        <v>6</v>
      </c>
      <c r="AN16">
        <f t="shared" si="9"/>
        <v>7</v>
      </c>
    </row>
    <row r="17" spans="15:40" x14ac:dyDescent="0.25">
      <c r="O17">
        <f t="shared" si="11"/>
        <v>0.72355658596413031</v>
      </c>
      <c r="P17">
        <f t="shared" si="12"/>
        <v>0.72949016779626064</v>
      </c>
      <c r="Q17">
        <f t="shared" si="13"/>
        <v>0.72582301254749115</v>
      </c>
      <c r="R17">
        <f t="shared" si="14"/>
        <v>0.72722355970403818</v>
      </c>
      <c r="S17">
        <f t="shared" si="15"/>
        <v>0.36335792258129107</v>
      </c>
      <c r="T17">
        <f t="shared" si="16"/>
        <v>0.18142012351416981</v>
      </c>
      <c r="U17">
        <f t="shared" si="17"/>
        <v>2</v>
      </c>
      <c r="V17">
        <f t="shared" si="18"/>
        <v>0</v>
      </c>
      <c r="Z17">
        <f t="shared" si="0"/>
        <v>0</v>
      </c>
      <c r="AA17">
        <v>15</v>
      </c>
      <c r="AB17">
        <f t="shared" si="30"/>
        <v>610</v>
      </c>
      <c r="AC17">
        <f t="shared" si="19"/>
        <v>1.449386190453605</v>
      </c>
      <c r="AD17">
        <f t="shared" si="20"/>
        <v>1.4516444941369571</v>
      </c>
      <c r="AE17">
        <f t="shared" si="29"/>
        <v>1.450233054334862</v>
      </c>
      <c r="AF17">
        <f t="shared" si="22"/>
        <v>1.4101035054146716</v>
      </c>
      <c r="AG17">
        <f t="shared" si="23"/>
        <v>7.1393867523278309E-2</v>
      </c>
      <c r="AH17">
        <f t="shared" si="24"/>
        <v>7.1121683479973441E-2</v>
      </c>
      <c r="AI17">
        <f t="shared" si="25"/>
        <v>2</v>
      </c>
      <c r="AJ17">
        <f t="shared" si="26"/>
        <v>0</v>
      </c>
      <c r="AK17">
        <f t="shared" si="7"/>
        <v>4</v>
      </c>
      <c r="AM17">
        <f t="shared" si="8"/>
        <v>5</v>
      </c>
      <c r="AN17">
        <f t="shared" si="9"/>
        <v>6</v>
      </c>
    </row>
    <row r="18" spans="15:40" x14ac:dyDescent="0.25">
      <c r="O18">
        <f t="shared" si="11"/>
        <v>0.72582301254749115</v>
      </c>
      <c r="P18">
        <f t="shared" si="12"/>
        <v>0.72949016779626064</v>
      </c>
      <c r="Q18">
        <f t="shared" si="13"/>
        <v>0.72722355970403818</v>
      </c>
      <c r="R18">
        <f t="shared" si="14"/>
        <v>0.72808932695552464</v>
      </c>
      <c r="S18">
        <f t="shared" si="15"/>
        <v>0.36335792258129107</v>
      </c>
      <c r="T18">
        <f t="shared" si="16"/>
        <v>0.18114130413932117</v>
      </c>
      <c r="U18">
        <f t="shared" si="17"/>
        <v>2</v>
      </c>
      <c r="V18">
        <f t="shared" si="18"/>
        <v>0</v>
      </c>
      <c r="Y18">
        <v>16</v>
      </c>
      <c r="Z18">
        <f t="shared" si="0"/>
        <v>0</v>
      </c>
      <c r="AA18">
        <v>16</v>
      </c>
      <c r="AB18">
        <f t="shared" si="30"/>
        <v>987</v>
      </c>
      <c r="AC18">
        <f t="shared" si="19"/>
        <v>1.450233054334862</v>
      </c>
      <c r="AD18">
        <f t="shared" si="20"/>
        <v>1.4516444941369571</v>
      </c>
      <c r="AE18">
        <f t="shared" si="29"/>
        <v>1.4101035054146716</v>
      </c>
      <c r="AF18">
        <f>IF(AI17=1,AE17,AC18+(AB37/AB36)*(AD18-AC18))</f>
        <v>1.4511152042111715</v>
      </c>
      <c r="AG18">
        <f t="shared" si="23"/>
        <v>7.1121683479973441E-2</v>
      </c>
      <c r="AH18">
        <f t="shared" si="24"/>
        <v>7.140747961172117E-2</v>
      </c>
      <c r="AI18">
        <f t="shared" si="25"/>
        <v>1</v>
      </c>
      <c r="AJ18">
        <f t="shared" si="26"/>
        <v>0</v>
      </c>
      <c r="AK18">
        <f t="shared" si="7"/>
        <v>3</v>
      </c>
      <c r="AM18">
        <f t="shared" si="8"/>
        <v>4</v>
      </c>
      <c r="AN18">
        <f t="shared" si="9"/>
        <v>5</v>
      </c>
    </row>
    <row r="19" spans="15:40" x14ac:dyDescent="0.25">
      <c r="O19">
        <f t="shared" si="11"/>
        <v>0.72722355970403818</v>
      </c>
      <c r="P19">
        <f t="shared" si="12"/>
        <v>0.72949016779626064</v>
      </c>
      <c r="Q19">
        <f t="shared" si="13"/>
        <v>0.72808932695552464</v>
      </c>
      <c r="R19">
        <f t="shared" si="14"/>
        <v>0.72862433120900594</v>
      </c>
      <c r="S19">
        <f t="shared" si="15"/>
        <v>0.36335792258129107</v>
      </c>
      <c r="T19">
        <f t="shared" si="16"/>
        <v>0.18096916998915163</v>
      </c>
      <c r="U19">
        <f t="shared" si="17"/>
        <v>2</v>
      </c>
      <c r="V19">
        <f t="shared" si="18"/>
        <v>0</v>
      </c>
      <c r="Y19" s="1">
        <v>17</v>
      </c>
      <c r="Z19" s="1">
        <f t="shared" si="0"/>
        <v>0</v>
      </c>
      <c r="AA19" s="1">
        <v>17</v>
      </c>
      <c r="AB19" s="1">
        <f t="shared" si="30"/>
        <v>1597</v>
      </c>
      <c r="AC19" s="1">
        <f t="shared" si="19"/>
        <v>1.450233054334862</v>
      </c>
      <c r="AD19" s="1">
        <f t="shared" si="20"/>
        <v>1.4511152042111715</v>
      </c>
      <c r="AE19" s="1">
        <f t="shared" si="29"/>
        <v>1.4505271042936319</v>
      </c>
      <c r="AF19" s="1">
        <f t="shared" si="22"/>
        <v>1.4101035054146716</v>
      </c>
      <c r="AG19" s="1">
        <f t="shared" si="23"/>
        <v>7.1398368793459677E-2</v>
      </c>
      <c r="AH19" s="1">
        <f t="shared" si="24"/>
        <v>7.1121683479973441E-2</v>
      </c>
      <c r="AI19" s="1">
        <f t="shared" si="25"/>
        <v>2</v>
      </c>
      <c r="AJ19" s="1">
        <f t="shared" si="26"/>
        <v>1</v>
      </c>
      <c r="AK19" s="1">
        <f t="shared" si="7"/>
        <v>2</v>
      </c>
      <c r="AL19" s="1"/>
      <c r="AM19" s="1">
        <f t="shared" si="8"/>
        <v>3</v>
      </c>
      <c r="AN19" s="1">
        <f t="shared" si="9"/>
        <v>4</v>
      </c>
    </row>
    <row r="20" spans="15:40" x14ac:dyDescent="0.25">
      <c r="O20">
        <f t="shared" si="11"/>
        <v>0.72808932695552464</v>
      </c>
      <c r="P20">
        <f t="shared" si="12"/>
        <v>0.72949016779626064</v>
      </c>
      <c r="Q20">
        <f t="shared" si="13"/>
        <v>0.72862433120900594</v>
      </c>
      <c r="R20">
        <f t="shared" si="14"/>
        <v>0.72895505135641747</v>
      </c>
      <c r="S20">
        <f t="shared" si="15"/>
        <v>0.36335792258129107</v>
      </c>
      <c r="T20">
        <f t="shared" si="16"/>
        <v>0.18086282536784054</v>
      </c>
      <c r="U20">
        <f t="shared" si="17"/>
        <v>2</v>
      </c>
      <c r="V20">
        <f t="shared" si="18"/>
        <v>0</v>
      </c>
      <c r="Y20">
        <v>18</v>
      </c>
      <c r="Z20">
        <f t="shared" si="0"/>
        <v>0</v>
      </c>
      <c r="AA20">
        <v>18</v>
      </c>
      <c r="AB20">
        <f t="shared" si="30"/>
        <v>2584</v>
      </c>
    </row>
    <row r="21" spans="15:40" x14ac:dyDescent="0.25">
      <c r="O21" s="1">
        <f t="shared" si="11"/>
        <v>0.72862433120900594</v>
      </c>
      <c r="P21" s="1">
        <f>IF(U20=1,R20,P20)</f>
        <v>0.72949016779626064</v>
      </c>
      <c r="Q21" s="1">
        <f>IF(U20=1,O21+0.381966011*(P21-O21),R20*2)</f>
        <v>1.4579101027128349</v>
      </c>
      <c r="R21" s="1">
        <f>IF(U20=1,Q20,(O21+0.6180033989*(P21-O21))*2)</f>
        <v>1.4583188423256426</v>
      </c>
      <c r="S21" s="1">
        <f t="shared" si="15"/>
        <v>0.36335792258129107</v>
      </c>
      <c r="T21" s="1">
        <f t="shared" si="16"/>
        <v>7.1530768059846983E-2</v>
      </c>
      <c r="U21" s="1">
        <f t="shared" si="17"/>
        <v>2</v>
      </c>
      <c r="V21" s="1">
        <f t="shared" si="18"/>
        <v>1</v>
      </c>
      <c r="Y21" s="2">
        <v>19</v>
      </c>
      <c r="Z21" s="2">
        <f t="shared" si="0"/>
        <v>0</v>
      </c>
      <c r="AA21" s="2">
        <v>19</v>
      </c>
      <c r="AB21" s="2">
        <f t="shared" si="30"/>
        <v>4181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5:40" x14ac:dyDescent="0.25">
      <c r="Y22">
        <v>20</v>
      </c>
      <c r="Z22" s="1">
        <f t="shared" si="0"/>
        <v>18</v>
      </c>
      <c r="AA22">
        <v>20</v>
      </c>
      <c r="AB22">
        <f t="shared" si="30"/>
        <v>6765</v>
      </c>
    </row>
    <row r="23" spans="15:40" x14ac:dyDescent="0.25">
      <c r="Y23">
        <v>19</v>
      </c>
      <c r="Z23">
        <f t="shared" si="0"/>
        <v>0</v>
      </c>
      <c r="AA23" s="2"/>
      <c r="AB23">
        <f>AB21</f>
        <v>4181</v>
      </c>
    </row>
    <row r="24" spans="15:40" x14ac:dyDescent="0.25">
      <c r="Y24">
        <v>18</v>
      </c>
      <c r="Z24">
        <f t="shared" si="0"/>
        <v>0</v>
      </c>
      <c r="AB24">
        <f>AB20</f>
        <v>2584</v>
      </c>
    </row>
    <row r="25" spans="15:40" x14ac:dyDescent="0.25">
      <c r="Y25">
        <v>17</v>
      </c>
      <c r="Z25">
        <f t="shared" si="0"/>
        <v>0</v>
      </c>
      <c r="AB25">
        <f>AB19</f>
        <v>1597</v>
      </c>
    </row>
    <row r="26" spans="15:40" x14ac:dyDescent="0.25">
      <c r="Y26">
        <v>16</v>
      </c>
      <c r="Z26" s="2">
        <f t="shared" si="0"/>
        <v>0</v>
      </c>
      <c r="AB26">
        <f>AB18</f>
        <v>987</v>
      </c>
    </row>
    <row r="27" spans="15:40" x14ac:dyDescent="0.25">
      <c r="Y27">
        <v>15</v>
      </c>
      <c r="Z27" s="2">
        <f t="shared" si="0"/>
        <v>0</v>
      </c>
      <c r="AB27" s="2">
        <f>AB17</f>
        <v>610</v>
      </c>
    </row>
    <row r="28" spans="15:40" x14ac:dyDescent="0.25">
      <c r="Y28">
        <v>14</v>
      </c>
      <c r="Z28" s="2">
        <f t="shared" si="0"/>
        <v>0</v>
      </c>
      <c r="AA28" s="2"/>
      <c r="AB28" s="2">
        <f>AB16</f>
        <v>377</v>
      </c>
    </row>
    <row r="29" spans="15:40" x14ac:dyDescent="0.25">
      <c r="Y29">
        <v>13</v>
      </c>
      <c r="Z29" s="2">
        <f t="shared" si="0"/>
        <v>0</v>
      </c>
      <c r="AA29" s="2"/>
      <c r="AB29" s="2">
        <f>AB15</f>
        <v>233</v>
      </c>
    </row>
    <row r="30" spans="15:40" x14ac:dyDescent="0.25">
      <c r="Y30">
        <v>12</v>
      </c>
      <c r="Z30" s="2">
        <f t="shared" si="0"/>
        <v>0</v>
      </c>
      <c r="AA30" s="2"/>
      <c r="AB30" s="2">
        <f>AB14</f>
        <v>144</v>
      </c>
    </row>
    <row r="31" spans="15:40" x14ac:dyDescent="0.25">
      <c r="Y31">
        <v>11</v>
      </c>
      <c r="Z31" s="2">
        <f t="shared" si="0"/>
        <v>0</v>
      </c>
      <c r="AB31">
        <f>AB13</f>
        <v>89</v>
      </c>
    </row>
    <row r="32" spans="15:40" x14ac:dyDescent="0.25">
      <c r="Y32">
        <v>10</v>
      </c>
      <c r="Z32" s="2">
        <f t="shared" si="0"/>
        <v>0</v>
      </c>
      <c r="AB32">
        <f>AB12</f>
        <v>55</v>
      </c>
    </row>
    <row r="33" spans="25:28" x14ac:dyDescent="0.25">
      <c r="Y33">
        <v>9</v>
      </c>
      <c r="Z33" s="2">
        <f t="shared" si="0"/>
        <v>0</v>
      </c>
      <c r="AB33">
        <f>AB11</f>
        <v>34</v>
      </c>
    </row>
    <row r="34" spans="25:28" x14ac:dyDescent="0.25">
      <c r="Y34">
        <v>8</v>
      </c>
      <c r="Z34" s="2">
        <f t="shared" si="0"/>
        <v>0</v>
      </c>
      <c r="AB34">
        <f>AB10</f>
        <v>21</v>
      </c>
    </row>
    <row r="35" spans="25:28" x14ac:dyDescent="0.25">
      <c r="Y35">
        <v>7</v>
      </c>
      <c r="Z35" s="2">
        <f t="shared" si="0"/>
        <v>0</v>
      </c>
      <c r="AA35" s="2"/>
      <c r="AB35">
        <f>AB9</f>
        <v>13</v>
      </c>
    </row>
    <row r="36" spans="25:28" x14ac:dyDescent="0.25">
      <c r="Y36">
        <v>6</v>
      </c>
      <c r="AA36" s="2"/>
      <c r="AB36">
        <v>8</v>
      </c>
    </row>
    <row r="37" spans="25:28" x14ac:dyDescent="0.25">
      <c r="Y37">
        <v>5</v>
      </c>
      <c r="AB37">
        <v>5</v>
      </c>
    </row>
    <row r="38" spans="25:28" x14ac:dyDescent="0.25">
      <c r="Y38">
        <v>4</v>
      </c>
      <c r="AB38">
        <v>3</v>
      </c>
    </row>
    <row r="39" spans="25:28" x14ac:dyDescent="0.25">
      <c r="Y39">
        <v>3</v>
      </c>
      <c r="AB39">
        <v>2</v>
      </c>
    </row>
    <row r="40" spans="25:28" x14ac:dyDescent="0.25">
      <c r="Y40">
        <v>2</v>
      </c>
      <c r="AB40">
        <v>1</v>
      </c>
    </row>
    <row r="41" spans="25:28" x14ac:dyDescent="0.25">
      <c r="Y41">
        <v>1</v>
      </c>
      <c r="AB41">
        <v>1</v>
      </c>
    </row>
    <row r="42" spans="25:28" x14ac:dyDescent="0.25">
      <c r="AB42">
        <v>1</v>
      </c>
    </row>
    <row r="43" spans="25:28" x14ac:dyDescent="0.25">
      <c r="AB4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>NSTU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i.kondratev.2018</dc:creator>
  <cp:keywords/>
  <dc:description/>
  <cp:lastModifiedBy>Жопчики</cp:lastModifiedBy>
  <cp:revision/>
  <dcterms:created xsi:type="dcterms:W3CDTF">2021-02-09T02:06:51Z</dcterms:created>
  <dcterms:modified xsi:type="dcterms:W3CDTF">2021-02-22T07:26:03Z</dcterms:modified>
  <cp:category/>
  <cp:contentStatus/>
</cp:coreProperties>
</file>