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30" windowWidth="8580" windowHeight="7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21" i="1"/>
  <c r="C16" i="1"/>
  <c r="C17" i="1"/>
  <c r="C20" i="1"/>
  <c r="C19" i="1"/>
  <c r="C18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M6" i="1"/>
  <c r="M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4" i="1"/>
  <c r="J4" i="1" s="1"/>
  <c r="A5" i="1"/>
  <c r="A6" i="1" l="1"/>
  <c r="A7" i="1" s="1"/>
  <c r="A8" i="1" s="1"/>
  <c r="A9" i="1" l="1"/>
  <c r="A10" i="1" s="1"/>
  <c r="A11" i="1" s="1"/>
  <c r="A12" i="1" s="1"/>
  <c r="A13" i="1" s="1"/>
  <c r="M4" i="1" l="1"/>
</calcChain>
</file>

<file path=xl/sharedStrings.xml><?xml version="1.0" encoding="utf-8"?>
<sst xmlns="http://schemas.openxmlformats.org/spreadsheetml/2006/main" count="42" uniqueCount="28">
  <si>
    <t>No</t>
  </si>
  <si>
    <t>Nama</t>
  </si>
  <si>
    <t>Nilai</t>
  </si>
  <si>
    <t>Matematika</t>
  </si>
  <si>
    <t>IPA</t>
  </si>
  <si>
    <t>IPS</t>
  </si>
  <si>
    <t>ABDUL BASITH</t>
  </si>
  <si>
    <t>L</t>
  </si>
  <si>
    <t>ADE YUDIA PUTRI</t>
  </si>
  <si>
    <t>P</t>
  </si>
  <si>
    <t>AINA RAFIDA</t>
  </si>
  <si>
    <t>ALI ZAENAL ABIDIN</t>
  </si>
  <si>
    <t>AUFA DALILA</t>
  </si>
  <si>
    <t>BAGUS SETIAJI</t>
  </si>
  <si>
    <t>DEDE RUKMANA</t>
  </si>
  <si>
    <t>INTAN BAYYINATU SHALIHAH</t>
  </si>
  <si>
    <t>KEMAL FASYA</t>
  </si>
  <si>
    <t>MUHAMMAD RIZQI ALDIANSYAH</t>
  </si>
  <si>
    <t>Gender</t>
  </si>
  <si>
    <t>Rata - Rata</t>
  </si>
  <si>
    <t>Jurusan</t>
  </si>
  <si>
    <t>Jumlah Siswa</t>
  </si>
  <si>
    <t>Perempuan</t>
  </si>
  <si>
    <t>Laki - Laki</t>
  </si>
  <si>
    <t>Data Persiswa</t>
  </si>
  <si>
    <t>Jenis Kelamin</t>
  </si>
  <si>
    <t>Huruf Kecil</t>
  </si>
  <si>
    <t>Huruf Besar Didepan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</si>
</sst>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9" borderId="0" xfId="0" applyFont="1" applyFill="1"/>
    <xf numFmtId="0" fontId="1" fillId="0" borderId="0" xfId="0" applyFont="1" applyBorder="1" applyAlignment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abSelected="1" zoomScale="80" zoomScaleNormal="80" workbookViewId="0">
      <selection activeCell="G23" sqref="G23"/>
    </sheetView>
  </sheetViews>
  <sheetFormatPr defaultRowHeight="14.5" x14ac:dyDescent="0.35"/>
  <cols>
    <col min="2" max="2" width="35" customWidth="1"/>
    <col min="3" max="3" width="27.7265625" customWidth="1"/>
    <col min="4" max="4" width="28.08984375" customWidth="1"/>
    <col min="5" max="5" width="16.6328125" customWidth="1"/>
    <col min="7" max="7" width="11.54296875" customWidth="1"/>
    <col min="9" max="9" width="10.81640625" customWidth="1"/>
    <col min="10" max="10" width="12.453125" customWidth="1"/>
    <col min="12" max="12" width="12.36328125" customWidth="1"/>
  </cols>
  <sheetData>
    <row r="2" spans="1:13" ht="15.5" x14ac:dyDescent="0.35">
      <c r="A2" s="7" t="s">
        <v>0</v>
      </c>
      <c r="B2" s="7" t="s">
        <v>1</v>
      </c>
      <c r="C2" s="8" t="s">
        <v>26</v>
      </c>
      <c r="D2" s="9" t="s">
        <v>27</v>
      </c>
      <c r="E2" s="7" t="s">
        <v>2</v>
      </c>
      <c r="F2" s="7"/>
      <c r="G2" s="7"/>
      <c r="H2" s="7" t="s">
        <v>18</v>
      </c>
      <c r="I2" s="7" t="s">
        <v>19</v>
      </c>
      <c r="J2" s="7" t="s">
        <v>20</v>
      </c>
      <c r="K2" s="10"/>
      <c r="L2" s="10"/>
      <c r="M2" s="10"/>
    </row>
    <row r="3" spans="1:13" ht="15.5" x14ac:dyDescent="0.35">
      <c r="A3" s="7"/>
      <c r="B3" s="7"/>
      <c r="C3" s="11"/>
      <c r="D3" s="12"/>
      <c r="E3" s="13" t="s">
        <v>3</v>
      </c>
      <c r="F3" s="14" t="s">
        <v>4</v>
      </c>
      <c r="G3" s="15" t="s">
        <v>5</v>
      </c>
      <c r="H3" s="7"/>
      <c r="I3" s="7"/>
      <c r="J3" s="7"/>
      <c r="K3" s="10"/>
      <c r="L3" s="10"/>
      <c r="M3" s="10"/>
    </row>
    <row r="4" spans="1:13" ht="15.5" x14ac:dyDescent="0.35">
      <c r="A4" s="3">
        <v>1</v>
      </c>
      <c r="B4" s="1" t="s">
        <v>6</v>
      </c>
      <c r="C4" s="1" t="str">
        <f>LOWER(B4)</f>
        <v>abdul basith</v>
      </c>
      <c r="D4" s="5" t="str">
        <f>PROPER(B4)</f>
        <v>Abdul Basith</v>
      </c>
      <c r="E4" s="2">
        <v>25</v>
      </c>
      <c r="F4" s="2">
        <v>90</v>
      </c>
      <c r="G4" s="2">
        <v>80</v>
      </c>
      <c r="H4" s="2" t="s">
        <v>7</v>
      </c>
      <c r="I4" s="5">
        <f>AVERAGE(E4:G4)</f>
        <v>65</v>
      </c>
      <c r="J4" s="3" t="str">
        <f>IF($I$4:$I$13&lt;=64, "IPS", "IPA")</f>
        <v>IPA</v>
      </c>
      <c r="K4" s="10"/>
      <c r="L4" s="10" t="s">
        <v>21</v>
      </c>
      <c r="M4" s="10">
        <f>COUNT(A4:A13)</f>
        <v>10</v>
      </c>
    </row>
    <row r="5" spans="1:13" ht="15.5" x14ac:dyDescent="0.35">
      <c r="A5" s="3">
        <f>A4+1</f>
        <v>2</v>
      </c>
      <c r="B5" s="1" t="s">
        <v>8</v>
      </c>
      <c r="C5" s="1" t="str">
        <f>LOWER(B5)</f>
        <v>ade yudia putri</v>
      </c>
      <c r="D5" s="5" t="str">
        <f t="shared" ref="D5:D13" si="0">PROPER(B5)</f>
        <v>Ade Yudia Putri</v>
      </c>
      <c r="E5" s="2">
        <v>25</v>
      </c>
      <c r="F5" s="16">
        <v>75</v>
      </c>
      <c r="G5" s="16">
        <v>60</v>
      </c>
      <c r="H5" s="2" t="s">
        <v>9</v>
      </c>
      <c r="I5" s="6">
        <f t="shared" ref="I5:I13" si="1">AVERAGE(E5:G5)</f>
        <v>53.333333333333336</v>
      </c>
      <c r="J5" s="3" t="str">
        <f t="shared" ref="J5:J13" si="2">IF($I$4:$I$13&lt;=64, "IPS", "IPA")</f>
        <v>IPS</v>
      </c>
      <c r="K5" s="10"/>
      <c r="L5" s="17" t="s">
        <v>22</v>
      </c>
      <c r="M5" s="17">
        <f>COUNTIF($H$4:$H$13, "P")</f>
        <v>4</v>
      </c>
    </row>
    <row r="6" spans="1:13" ht="15.5" x14ac:dyDescent="0.35">
      <c r="A6" s="3">
        <f t="shared" ref="A6:A13" si="3">A5+1</f>
        <v>3</v>
      </c>
      <c r="B6" s="1" t="s">
        <v>10</v>
      </c>
      <c r="C6" s="1" t="str">
        <f>LOWER(B6)</f>
        <v>aina rafida</v>
      </c>
      <c r="D6" s="5" t="str">
        <f t="shared" si="0"/>
        <v>Aina Rafida</v>
      </c>
      <c r="E6" s="2">
        <v>30</v>
      </c>
      <c r="F6" s="2">
        <v>85</v>
      </c>
      <c r="G6" s="2">
        <v>72</v>
      </c>
      <c r="H6" s="2" t="s">
        <v>9</v>
      </c>
      <c r="I6" s="6">
        <f t="shared" si="1"/>
        <v>62.333333333333336</v>
      </c>
      <c r="J6" s="3" t="str">
        <f t="shared" si="2"/>
        <v>IPS</v>
      </c>
      <c r="K6" s="10"/>
      <c r="L6" s="18" t="s">
        <v>23</v>
      </c>
      <c r="M6" s="18">
        <f>COUNTIF($H$4:$H$13, "L")</f>
        <v>6</v>
      </c>
    </row>
    <row r="7" spans="1:13" ht="15.5" x14ac:dyDescent="0.35">
      <c r="A7" s="3">
        <f t="shared" si="3"/>
        <v>4</v>
      </c>
      <c r="B7" s="1" t="s">
        <v>11</v>
      </c>
      <c r="C7" s="1" t="str">
        <f>LOWER(B7)</f>
        <v>ali zaenal abidin</v>
      </c>
      <c r="D7" s="5" t="str">
        <f t="shared" si="0"/>
        <v>Ali Zaenal Abidin</v>
      </c>
      <c r="E7" s="2">
        <v>40</v>
      </c>
      <c r="F7" s="2">
        <v>95</v>
      </c>
      <c r="G7" s="2">
        <v>72</v>
      </c>
      <c r="H7" s="2" t="s">
        <v>7</v>
      </c>
      <c r="I7" s="5">
        <f t="shared" si="1"/>
        <v>69</v>
      </c>
      <c r="J7" s="3" t="str">
        <f t="shared" si="2"/>
        <v>IPA</v>
      </c>
      <c r="K7" s="10"/>
      <c r="L7" s="10"/>
      <c r="M7" s="10"/>
    </row>
    <row r="8" spans="1:13" ht="15.5" x14ac:dyDescent="0.35">
      <c r="A8" s="3">
        <f t="shared" si="3"/>
        <v>5</v>
      </c>
      <c r="B8" s="1" t="s">
        <v>12</v>
      </c>
      <c r="C8" s="1" t="str">
        <f>LOWER(B8)</f>
        <v>aufa dalila</v>
      </c>
      <c r="D8" s="5" t="str">
        <f t="shared" si="0"/>
        <v>Aufa Dalila</v>
      </c>
      <c r="E8" s="2">
        <v>30</v>
      </c>
      <c r="F8" s="2">
        <v>100</v>
      </c>
      <c r="G8" s="2">
        <v>76</v>
      </c>
      <c r="H8" s="2" t="s">
        <v>9</v>
      </c>
      <c r="I8" s="6">
        <f t="shared" si="1"/>
        <v>68.666666666666671</v>
      </c>
      <c r="J8" s="3" t="str">
        <f t="shared" si="2"/>
        <v>IPA</v>
      </c>
      <c r="K8" s="10"/>
      <c r="L8" s="10"/>
      <c r="M8" s="10"/>
    </row>
    <row r="9" spans="1:13" ht="15.5" x14ac:dyDescent="0.35">
      <c r="A9" s="3">
        <f t="shared" si="3"/>
        <v>6</v>
      </c>
      <c r="B9" s="1" t="s">
        <v>13</v>
      </c>
      <c r="C9" s="1" t="str">
        <f>LOWER(B9)</f>
        <v>bagus setiaji</v>
      </c>
      <c r="D9" s="5" t="str">
        <f t="shared" si="0"/>
        <v>Bagus Setiaji</v>
      </c>
      <c r="E9" s="2">
        <v>40</v>
      </c>
      <c r="F9" s="16">
        <v>55</v>
      </c>
      <c r="G9" s="16">
        <v>48</v>
      </c>
      <c r="H9" s="2" t="s">
        <v>7</v>
      </c>
      <c r="I9" s="6">
        <f t="shared" si="1"/>
        <v>47.666666666666664</v>
      </c>
      <c r="J9" s="3" t="str">
        <f t="shared" si="2"/>
        <v>IPS</v>
      </c>
      <c r="K9" s="10"/>
      <c r="L9" s="10"/>
      <c r="M9" s="10"/>
    </row>
    <row r="10" spans="1:13" ht="15.5" x14ac:dyDescent="0.35">
      <c r="A10" s="3">
        <f t="shared" si="3"/>
        <v>7</v>
      </c>
      <c r="B10" s="1" t="s">
        <v>14</v>
      </c>
      <c r="C10" s="1" t="str">
        <f>LOWER(B10)</f>
        <v>dede rukmana</v>
      </c>
      <c r="D10" s="5" t="str">
        <f t="shared" si="0"/>
        <v>Dede Rukmana</v>
      </c>
      <c r="E10" s="2">
        <v>30</v>
      </c>
      <c r="F10" s="2">
        <v>80</v>
      </c>
      <c r="G10" s="2">
        <v>48</v>
      </c>
      <c r="H10" s="2" t="s">
        <v>7</v>
      </c>
      <c r="I10" s="6">
        <f t="shared" si="1"/>
        <v>52.666666666666664</v>
      </c>
      <c r="J10" s="3" t="str">
        <f t="shared" si="2"/>
        <v>IPS</v>
      </c>
      <c r="K10" s="10"/>
      <c r="L10" s="10"/>
      <c r="M10" s="10"/>
    </row>
    <row r="11" spans="1:13" ht="15.5" x14ac:dyDescent="0.35">
      <c r="A11" s="3">
        <f t="shared" si="3"/>
        <v>8</v>
      </c>
      <c r="B11" s="1" t="s">
        <v>15</v>
      </c>
      <c r="C11" s="1" t="str">
        <f>LOWER(B11)</f>
        <v>intan bayyinatu shalihah</v>
      </c>
      <c r="D11" s="5" t="str">
        <f t="shared" si="0"/>
        <v>Intan Bayyinatu Shalihah</v>
      </c>
      <c r="E11" s="16">
        <v>40</v>
      </c>
      <c r="F11" s="16">
        <v>95</v>
      </c>
      <c r="G11" s="16">
        <v>76</v>
      </c>
      <c r="H11" s="2" t="s">
        <v>9</v>
      </c>
      <c r="I11" s="6">
        <f t="shared" si="1"/>
        <v>70.333333333333329</v>
      </c>
      <c r="J11" s="3" t="str">
        <f t="shared" si="2"/>
        <v>IPA</v>
      </c>
      <c r="K11" s="10"/>
      <c r="L11" s="10"/>
      <c r="M11" s="10"/>
    </row>
    <row r="12" spans="1:13" ht="15.5" x14ac:dyDescent="0.35">
      <c r="A12" s="3">
        <f t="shared" si="3"/>
        <v>9</v>
      </c>
      <c r="B12" s="1" t="s">
        <v>16</v>
      </c>
      <c r="C12" s="1" t="str">
        <f>LOWER(B12)</f>
        <v>kemal fasya</v>
      </c>
      <c r="D12" s="5" t="str">
        <f t="shared" si="0"/>
        <v>Kemal Fasya</v>
      </c>
      <c r="E12" s="2">
        <v>25</v>
      </c>
      <c r="F12" s="2">
        <v>30</v>
      </c>
      <c r="G12" s="2">
        <v>36</v>
      </c>
      <c r="H12" s="2" t="s">
        <v>7</v>
      </c>
      <c r="I12" s="6">
        <f t="shared" si="1"/>
        <v>30.333333333333332</v>
      </c>
      <c r="J12" s="3" t="str">
        <f t="shared" si="2"/>
        <v>IPS</v>
      </c>
      <c r="K12" s="10"/>
      <c r="L12" s="10"/>
      <c r="M12" s="10"/>
    </row>
    <row r="13" spans="1:13" ht="15.5" x14ac:dyDescent="0.35">
      <c r="A13" s="3">
        <f t="shared" si="3"/>
        <v>10</v>
      </c>
      <c r="B13" s="1" t="s">
        <v>17</v>
      </c>
      <c r="C13" s="1" t="str">
        <f>LOWER(B13)</f>
        <v>muhammad rizqi aldiansyah</v>
      </c>
      <c r="D13" s="5" t="str">
        <f t="shared" si="0"/>
        <v>Muhammad Rizqi Aldiansyah</v>
      </c>
      <c r="E13" s="2">
        <v>40</v>
      </c>
      <c r="F13" s="2">
        <v>85</v>
      </c>
      <c r="G13" s="2">
        <v>76</v>
      </c>
      <c r="H13" s="2" t="s">
        <v>7</v>
      </c>
      <c r="I13" s="5">
        <f t="shared" si="1"/>
        <v>67</v>
      </c>
      <c r="J13" s="3" t="str">
        <f t="shared" si="2"/>
        <v>IPA</v>
      </c>
      <c r="K13" s="10"/>
      <c r="L13" s="10"/>
      <c r="M13" s="10"/>
    </row>
    <row r="14" spans="1:13" ht="15.5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28" customHeight="1" x14ac:dyDescent="0.35">
      <c r="A15" s="19"/>
      <c r="B15" s="20" t="s">
        <v>24</v>
      </c>
      <c r="C15" s="21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5.5" x14ac:dyDescent="0.35">
      <c r="A16" s="10"/>
      <c r="B16" s="1" t="s">
        <v>1</v>
      </c>
      <c r="C16" s="4" t="str">
        <f>VLOOKUP($C$15,$A$4:$J$13,4)</f>
        <v>Muhammad Rizqi Aldiansyah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5.5" x14ac:dyDescent="0.35">
      <c r="A17" s="10"/>
      <c r="B17" s="1" t="s">
        <v>25</v>
      </c>
      <c r="C17" s="4" t="str">
        <f>VLOOKUP($C$15,$A$4:$J$13,8)</f>
        <v>L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5.5" x14ac:dyDescent="0.35">
      <c r="A18" s="10"/>
      <c r="B18" s="1" t="s">
        <v>3</v>
      </c>
      <c r="C18" s="5">
        <f>VLOOKUP($C$15,$A$4:$J$13,5)</f>
        <v>40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5.5" x14ac:dyDescent="0.35">
      <c r="A19" s="10"/>
      <c r="B19" s="1" t="s">
        <v>4</v>
      </c>
      <c r="C19" s="5">
        <f>VLOOKUP($C$15,$A$4:$J$13,6)</f>
        <v>85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5" x14ac:dyDescent="0.35">
      <c r="A20" s="10"/>
      <c r="B20" s="1" t="s">
        <v>5</v>
      </c>
      <c r="C20" s="5">
        <f>VLOOKUP($C$15,$A$4:$J$13,7)</f>
        <v>76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5.5" x14ac:dyDescent="0.35">
      <c r="A21" s="10"/>
      <c r="B21" s="1" t="s">
        <v>19</v>
      </c>
      <c r="C21" s="6">
        <f>VLOOKUP($C$15,$A$4:$J$13,9)</f>
        <v>67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5.5" x14ac:dyDescent="0.35">
      <c r="A22" s="10"/>
      <c r="B22" s="1" t="s">
        <v>20</v>
      </c>
      <c r="C22" s="4" t="str">
        <f>VLOOKUP($C$15,$A$4:$J$13,10)</f>
        <v>IPA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</row>
  </sheetData>
  <mergeCells count="8">
    <mergeCell ref="C2:C3"/>
    <mergeCell ref="D2:D3"/>
    <mergeCell ref="E2:G2"/>
    <mergeCell ref="B2:B3"/>
    <mergeCell ref="A2:A3"/>
    <mergeCell ref="H2:H3"/>
    <mergeCell ref="I2:I3"/>
    <mergeCell ref="J2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2022-02-22T13:13:22Z</dcterms:created>
  <dcterms:modified xsi:type="dcterms:W3CDTF">2022-02-22T13:58:45Z</dcterms:modified>
</cp:coreProperties>
</file>