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ne\Documents\2018\junio 2018\publicacion junio 2018\junio 2018 final\junio 2018 ultima\"/>
    </mc:Choice>
  </mc:AlternateContent>
  <bookViews>
    <workbookView xWindow="0" yWindow="0" windowWidth="19200" windowHeight="11580" tabRatio="592"/>
  </bookViews>
  <sheets>
    <sheet name="Portada" sheetId="9" r:id="rId1"/>
    <sheet name="C01" sheetId="21" r:id="rId2"/>
    <sheet name="C01 (2)" sheetId="29" r:id="rId3"/>
    <sheet name="C02" sheetId="24" r:id="rId4"/>
    <sheet name="C03" sheetId="15" r:id="rId5"/>
    <sheet name="C04" sheetId="16" r:id="rId6"/>
    <sheet name="C05" sheetId="25" r:id="rId7"/>
    <sheet name="C05 (2)" sheetId="30" r:id="rId8"/>
    <sheet name="C06" sheetId="26" r:id="rId9"/>
    <sheet name="C07" sheetId="27" r:id="rId10"/>
    <sheet name="C08" sheetId="28" r:id="rId11"/>
  </sheets>
  <calcPr calcId="152511" iterate="1" iterateCount="1000"/>
</workbook>
</file>

<file path=xl/calcChain.xml><?xml version="1.0" encoding="utf-8"?>
<calcChain xmlns="http://schemas.openxmlformats.org/spreadsheetml/2006/main">
  <c r="G65" i="28" l="1"/>
  <c r="F65" i="28"/>
  <c r="E65" i="28"/>
  <c r="C65" i="28"/>
  <c r="D65" i="28"/>
  <c r="A109" i="24" l="1"/>
  <c r="A51" i="29"/>
  <c r="A106" i="16" l="1"/>
  <c r="A43" i="25"/>
  <c r="A53" i="26" s="1"/>
  <c r="A42" i="25"/>
  <c r="A104" i="16"/>
  <c r="A105" i="16"/>
  <c r="A52" i="16"/>
  <c r="A53" i="16"/>
  <c r="A52" i="15"/>
  <c r="A105" i="15" s="1"/>
  <c r="A52" i="24"/>
  <c r="I65" i="28"/>
  <c r="H65" i="28"/>
  <c r="B65" i="28"/>
  <c r="G66" i="27"/>
  <c r="F66" i="27"/>
  <c r="E66" i="27"/>
  <c r="D66" i="27"/>
  <c r="B66" i="27"/>
  <c r="A109" i="26"/>
  <c r="D93" i="26"/>
  <c r="D68" i="26"/>
  <c r="D45" i="26"/>
  <c r="D24" i="26"/>
  <c r="D17" i="26"/>
  <c r="I63" i="16"/>
  <c r="H63" i="16"/>
  <c r="G63" i="16"/>
  <c r="F63" i="16"/>
  <c r="E63" i="16"/>
  <c r="D63" i="16"/>
  <c r="B63" i="16"/>
  <c r="G64" i="15"/>
  <c r="F64" i="15"/>
  <c r="E64" i="15"/>
  <c r="D64" i="15"/>
  <c r="B64" i="15"/>
  <c r="D69" i="24"/>
  <c r="D45" i="24"/>
  <c r="D35" i="24"/>
  <c r="D24" i="24"/>
  <c r="D17" i="24"/>
  <c r="A53" i="15"/>
  <c r="A106" i="15"/>
  <c r="A53" i="24"/>
  <c r="A110" i="24"/>
  <c r="A107" i="27"/>
  <c r="A55" i="27"/>
  <c r="A108" i="28" l="1"/>
  <c r="A52" i="30"/>
  <c r="A52" i="26"/>
  <c r="A106" i="27"/>
  <c r="A51" i="30"/>
  <c r="A54" i="27"/>
  <c r="H36" i="16"/>
  <c r="C64" i="15"/>
  <c r="H37" i="28"/>
  <c r="A53" i="28"/>
  <c r="I11" i="16"/>
  <c r="H11" i="16"/>
  <c r="I36" i="16"/>
  <c r="I37" i="28"/>
  <c r="A107" i="28"/>
  <c r="A108" i="26"/>
  <c r="C66" i="27"/>
  <c r="C63" i="16"/>
  <c r="A54" i="28"/>
  <c r="I11" i="28"/>
  <c r="H11" i="28"/>
  <c r="B68" i="24" l="1"/>
  <c r="C20" i="24"/>
  <c r="I20" i="26"/>
  <c r="C22" i="24"/>
  <c r="I22" i="26"/>
  <c r="C26" i="24"/>
  <c r="I26" i="26"/>
  <c r="C28" i="24"/>
  <c r="I28" i="26"/>
  <c r="C30" i="24"/>
  <c r="I30" i="26"/>
  <c r="C32" i="24"/>
  <c r="I32" i="26"/>
  <c r="C33" i="24"/>
  <c r="I33" i="26"/>
  <c r="C34" i="24"/>
  <c r="I34" i="26"/>
  <c r="C36" i="24"/>
  <c r="I36" i="26"/>
  <c r="C39" i="24"/>
  <c r="I39" i="26"/>
  <c r="C40" i="24"/>
  <c r="I40" i="26"/>
  <c r="C41" i="24"/>
  <c r="I41" i="26"/>
  <c r="C42" i="24"/>
  <c r="I42" i="26"/>
  <c r="C43" i="24"/>
  <c r="I43" i="26"/>
  <c r="C44" i="24"/>
  <c r="I44" i="26"/>
  <c r="C47" i="24"/>
  <c r="I47" i="26"/>
  <c r="C48" i="24"/>
  <c r="I48" i="26"/>
  <c r="C49" i="24"/>
  <c r="I49" i="26"/>
  <c r="C50" i="24"/>
  <c r="I50" i="26"/>
  <c r="C71" i="24"/>
  <c r="I70" i="26"/>
  <c r="C72" i="24"/>
  <c r="I71" i="26"/>
  <c r="C73" i="24"/>
  <c r="I72" i="26"/>
  <c r="C74" i="24"/>
  <c r="I73" i="26"/>
  <c r="C75" i="24"/>
  <c r="I74" i="26"/>
  <c r="C76" i="24"/>
  <c r="I75" i="26"/>
  <c r="C77" i="24"/>
  <c r="I76" i="26"/>
  <c r="C78" i="24"/>
  <c r="I77" i="26"/>
  <c r="C79" i="24"/>
  <c r="I78" i="26"/>
  <c r="K78" i="26"/>
  <c r="C80" i="24"/>
  <c r="I79" i="26"/>
  <c r="C81" i="24"/>
  <c r="I80" i="26"/>
  <c r="K80" i="26"/>
  <c r="C82" i="24"/>
  <c r="I81" i="26"/>
  <c r="C83" i="24"/>
  <c r="I82" i="26"/>
  <c r="K82" i="26"/>
  <c r="C84" i="24"/>
  <c r="I83" i="26"/>
  <c r="C85" i="24"/>
  <c r="I84" i="26"/>
  <c r="K84" i="26"/>
  <c r="C86" i="24"/>
  <c r="I85" i="26"/>
  <c r="C87" i="24"/>
  <c r="I86" i="26"/>
  <c r="K86" i="26"/>
  <c r="C88" i="24"/>
  <c r="I87" i="26"/>
  <c r="C89" i="24"/>
  <c r="I88" i="26"/>
  <c r="K88" i="26"/>
  <c r="C90" i="24"/>
  <c r="I89" i="26"/>
  <c r="C91" i="24"/>
  <c r="I90" i="26"/>
  <c r="K90" i="26"/>
  <c r="C92" i="24"/>
  <c r="I91" i="26"/>
  <c r="C93" i="24"/>
  <c r="I92" i="26"/>
  <c r="K92" i="26"/>
  <c r="C96" i="24"/>
  <c r="I95" i="26"/>
  <c r="C97" i="24"/>
  <c r="I96" i="26"/>
  <c r="K96" i="26"/>
  <c r="C98" i="24"/>
  <c r="I97" i="26"/>
  <c r="C99" i="24"/>
  <c r="I98" i="26"/>
  <c r="K98" i="26"/>
  <c r="C100" i="24"/>
  <c r="I99" i="26"/>
  <c r="C101" i="24"/>
  <c r="I100" i="26"/>
  <c r="K100" i="26"/>
  <c r="C102" i="24"/>
  <c r="I101" i="26"/>
  <c r="C103" i="24"/>
  <c r="I102" i="26"/>
  <c r="K102" i="26"/>
  <c r="C104" i="24"/>
  <c r="I103" i="26"/>
  <c r="K103" i="26"/>
  <c r="C105" i="24"/>
  <c r="I104" i="26"/>
  <c r="K104" i="26"/>
  <c r="C106" i="24"/>
  <c r="I105" i="26"/>
  <c r="K105" i="26"/>
  <c r="C107" i="24"/>
  <c r="I106" i="26"/>
  <c r="I16" i="26" l="1"/>
  <c r="K101" i="26"/>
  <c r="K99" i="26"/>
  <c r="K97" i="26"/>
  <c r="K95" i="26"/>
  <c r="K91" i="26"/>
  <c r="K89" i="26"/>
  <c r="K87" i="26"/>
  <c r="K85" i="26"/>
  <c r="K83" i="26"/>
  <c r="K81" i="26"/>
  <c r="K79" i="26"/>
  <c r="K77" i="26"/>
  <c r="K75" i="26"/>
  <c r="K73" i="26"/>
  <c r="K71" i="26"/>
  <c r="K50" i="26"/>
  <c r="I31" i="26"/>
  <c r="C31" i="24"/>
  <c r="I29" i="26"/>
  <c r="C29" i="24"/>
  <c r="I27" i="26"/>
  <c r="C27" i="24"/>
  <c r="C23" i="24"/>
  <c r="K48" i="26"/>
  <c r="K44" i="26"/>
  <c r="C16" i="24"/>
  <c r="K76" i="26"/>
  <c r="K74" i="26"/>
  <c r="K72" i="26"/>
  <c r="K70" i="26"/>
  <c r="K49" i="26"/>
  <c r="K47" i="26"/>
  <c r="K43" i="26"/>
  <c r="K41" i="26"/>
  <c r="K39" i="26"/>
  <c r="K36" i="26"/>
  <c r="K33" i="26"/>
  <c r="K31" i="26"/>
  <c r="K29" i="26"/>
  <c r="K27" i="26"/>
  <c r="K23" i="26"/>
  <c r="I14" i="26"/>
  <c r="C14" i="24"/>
  <c r="K49" i="24"/>
  <c r="K47" i="24"/>
  <c r="K43" i="24"/>
  <c r="K41" i="24"/>
  <c r="K39" i="24"/>
  <c r="K50" i="24"/>
  <c r="K48" i="24"/>
  <c r="K44" i="24"/>
  <c r="K42" i="24"/>
  <c r="K40" i="24"/>
  <c r="K34" i="24"/>
  <c r="K32" i="24"/>
  <c r="K30" i="24"/>
  <c r="M101" i="26"/>
  <c r="K36" i="24"/>
  <c r="K33" i="24"/>
  <c r="K31" i="24"/>
  <c r="K29" i="24"/>
  <c r="K27" i="24"/>
  <c r="K23" i="24"/>
  <c r="K21" i="24"/>
  <c r="K19" i="24"/>
  <c r="M106" i="26"/>
  <c r="M104" i="26"/>
  <c r="M102" i="26"/>
  <c r="M100" i="26"/>
  <c r="M98" i="26"/>
  <c r="M96" i="26"/>
  <c r="M92" i="26"/>
  <c r="M90" i="26"/>
  <c r="M88" i="26"/>
  <c r="M86" i="26"/>
  <c r="M84" i="26"/>
  <c r="M82" i="26"/>
  <c r="M80" i="26"/>
  <c r="M78" i="26"/>
  <c r="M76" i="26"/>
  <c r="M74" i="26"/>
  <c r="M72" i="26"/>
  <c r="M70" i="26"/>
  <c r="M49" i="26"/>
  <c r="I49" i="24"/>
  <c r="M47" i="26"/>
  <c r="I47" i="24"/>
  <c r="M83" i="26"/>
  <c r="M71" i="26"/>
  <c r="M105" i="26"/>
  <c r="M103" i="26"/>
  <c r="M99" i="26"/>
  <c r="M97" i="26"/>
  <c r="M95" i="26"/>
  <c r="M91" i="26"/>
  <c r="M89" i="26"/>
  <c r="M87" i="26"/>
  <c r="M85" i="26"/>
  <c r="M81" i="26"/>
  <c r="M79" i="26"/>
  <c r="M77" i="26"/>
  <c r="M75" i="26"/>
  <c r="M73" i="26"/>
  <c r="K28" i="24"/>
  <c r="K26" i="24"/>
  <c r="K22" i="24"/>
  <c r="K20" i="24"/>
  <c r="K42" i="26"/>
  <c r="K40" i="26"/>
  <c r="K34" i="26"/>
  <c r="K32" i="26"/>
  <c r="K30" i="26"/>
  <c r="K28" i="26"/>
  <c r="K26" i="26"/>
  <c r="K22" i="26"/>
  <c r="K16" i="26"/>
  <c r="K14" i="26"/>
  <c r="C95" i="26"/>
  <c r="C89" i="26"/>
  <c r="M49" i="24"/>
  <c r="M47" i="24"/>
  <c r="M43" i="24"/>
  <c r="M41" i="24"/>
  <c r="M39" i="24"/>
  <c r="M36" i="24"/>
  <c r="M33" i="24"/>
  <c r="M31" i="24"/>
  <c r="M29" i="24"/>
  <c r="M27" i="24"/>
  <c r="M23" i="24"/>
  <c r="M21" i="24"/>
  <c r="M19" i="24"/>
  <c r="C105" i="26"/>
  <c r="C103" i="26"/>
  <c r="C101" i="26"/>
  <c r="C99" i="26"/>
  <c r="C97" i="26"/>
  <c r="C91" i="26"/>
  <c r="C87" i="26"/>
  <c r="C79" i="26"/>
  <c r="C77" i="26"/>
  <c r="C44" i="26"/>
  <c r="C42" i="26"/>
  <c r="C40" i="26"/>
  <c r="C22" i="26"/>
  <c r="C20" i="26"/>
  <c r="C14" i="26"/>
  <c r="C85" i="26"/>
  <c r="C83" i="26"/>
  <c r="C81" i="26"/>
  <c r="C75" i="26"/>
  <c r="C73" i="26"/>
  <c r="C71" i="26"/>
  <c r="C50" i="26"/>
  <c r="C48" i="26"/>
  <c r="C34" i="26"/>
  <c r="C32" i="26"/>
  <c r="C30" i="26"/>
  <c r="C28" i="26"/>
  <c r="C26" i="26"/>
  <c r="C16" i="26"/>
  <c r="C104" i="26"/>
  <c r="C102" i="26"/>
  <c r="C100" i="26"/>
  <c r="C98" i="26"/>
  <c r="C96" i="26"/>
  <c r="C92" i="26"/>
  <c r="C90" i="26"/>
  <c r="C88" i="26"/>
  <c r="C86" i="26"/>
  <c r="C84" i="26"/>
  <c r="C82" i="26"/>
  <c r="C80" i="26"/>
  <c r="C78" i="26"/>
  <c r="C76" i="26"/>
  <c r="C74" i="26"/>
  <c r="C72" i="26"/>
  <c r="C70" i="26"/>
  <c r="M50" i="26"/>
  <c r="I50" i="24"/>
  <c r="C49" i="26"/>
  <c r="M48" i="26"/>
  <c r="I48" i="24"/>
  <c r="C47" i="26"/>
  <c r="M44" i="26"/>
  <c r="I44" i="24"/>
  <c r="C43" i="26"/>
  <c r="M42" i="26"/>
  <c r="I42" i="24"/>
  <c r="C41" i="26"/>
  <c r="M40" i="26"/>
  <c r="I40" i="24"/>
  <c r="C39" i="26"/>
  <c r="C36" i="26"/>
  <c r="M34" i="26"/>
  <c r="I34" i="24"/>
  <c r="C33" i="26"/>
  <c r="M32" i="26"/>
  <c r="I32" i="24"/>
  <c r="C31" i="26"/>
  <c r="M30" i="26"/>
  <c r="I30" i="24"/>
  <c r="C29" i="26"/>
  <c r="M28" i="26"/>
  <c r="I28" i="24"/>
  <c r="C27" i="26"/>
  <c r="M26" i="26"/>
  <c r="I26" i="24"/>
  <c r="C23" i="26"/>
  <c r="M22" i="26"/>
  <c r="I22" i="24"/>
  <c r="C21" i="26"/>
  <c r="M20" i="26"/>
  <c r="C19" i="26"/>
  <c r="C15" i="26"/>
  <c r="M15" i="24"/>
  <c r="K15" i="24"/>
  <c r="O14" i="24"/>
  <c r="M50" i="24"/>
  <c r="M48" i="24"/>
  <c r="M44" i="24"/>
  <c r="M42" i="24"/>
  <c r="M40" i="24"/>
  <c r="M34" i="24"/>
  <c r="M32" i="24"/>
  <c r="M30" i="24"/>
  <c r="M28" i="24"/>
  <c r="M26" i="24"/>
  <c r="M22" i="24"/>
  <c r="M20" i="24"/>
  <c r="M14" i="24"/>
  <c r="O42" i="24"/>
  <c r="O40" i="24"/>
  <c r="O34" i="24"/>
  <c r="O30" i="24"/>
  <c r="O28" i="24"/>
  <c r="O50" i="24"/>
  <c r="O48" i="24"/>
  <c r="O44" i="24"/>
  <c r="O32" i="24"/>
  <c r="O26" i="24"/>
  <c r="O22" i="24"/>
  <c r="O20" i="24"/>
  <c r="O16" i="24"/>
  <c r="O49" i="24"/>
  <c r="O47" i="24"/>
  <c r="O43" i="24"/>
  <c r="O41" i="24"/>
  <c r="O39" i="24"/>
  <c r="O36" i="24"/>
  <c r="O33" i="24"/>
  <c r="O31" i="24"/>
  <c r="O29" i="24"/>
  <c r="O27" i="24"/>
  <c r="O23" i="24"/>
  <c r="O21" i="24"/>
  <c r="O19" i="24"/>
  <c r="O15" i="24"/>
  <c r="M43" i="26"/>
  <c r="I43" i="24"/>
  <c r="M41" i="26"/>
  <c r="I41" i="24"/>
  <c r="M39" i="26"/>
  <c r="I39" i="24"/>
  <c r="M36" i="26"/>
  <c r="I36" i="24"/>
  <c r="M33" i="26"/>
  <c r="I33" i="24"/>
  <c r="M31" i="26"/>
  <c r="I31" i="24"/>
  <c r="M29" i="26"/>
  <c r="I29" i="24"/>
  <c r="M27" i="26"/>
  <c r="I27" i="24"/>
  <c r="M23" i="26"/>
  <c r="I23" i="24"/>
  <c r="M21" i="26"/>
  <c r="I21" i="24"/>
  <c r="M19" i="26"/>
  <c r="M15" i="26"/>
  <c r="K21" i="26"/>
  <c r="I23" i="26"/>
  <c r="I21" i="26"/>
  <c r="C21" i="24"/>
  <c r="I19" i="26"/>
  <c r="C19" i="24"/>
  <c r="I15" i="26"/>
  <c r="C15" i="24"/>
  <c r="I16" i="24"/>
  <c r="I14" i="24"/>
  <c r="I38" i="26"/>
  <c r="H37" i="26"/>
  <c r="I37" i="26" s="1"/>
  <c r="H12" i="26"/>
  <c r="I12" i="26" s="1"/>
  <c r="I13" i="26"/>
  <c r="D107" i="24"/>
  <c r="D104" i="26"/>
  <c r="G104" i="26"/>
  <c r="D100" i="24"/>
  <c r="D96" i="26"/>
  <c r="G96" i="26"/>
  <c r="D92" i="24"/>
  <c r="D88" i="26"/>
  <c r="G88" i="26"/>
  <c r="D84" i="24"/>
  <c r="D80" i="26"/>
  <c r="G80" i="26"/>
  <c r="D76" i="24"/>
  <c r="D72" i="26"/>
  <c r="G72" i="26"/>
  <c r="G50" i="24"/>
  <c r="D50" i="24"/>
  <c r="D47" i="26"/>
  <c r="G47" i="26"/>
  <c r="G41" i="24"/>
  <c r="D41" i="24"/>
  <c r="F37" i="26"/>
  <c r="G38" i="26"/>
  <c r="D38" i="26"/>
  <c r="B37" i="24"/>
  <c r="C37" i="24" s="1"/>
  <c r="C38" i="24"/>
  <c r="D34" i="24"/>
  <c r="G34" i="24"/>
  <c r="G31" i="26"/>
  <c r="D31" i="26"/>
  <c r="G26" i="24"/>
  <c r="D26" i="24"/>
  <c r="G22" i="26"/>
  <c r="D22" i="26"/>
  <c r="K20" i="26"/>
  <c r="I20" i="24"/>
  <c r="G16" i="24"/>
  <c r="D16" i="24"/>
  <c r="M14" i="26"/>
  <c r="K14" i="24"/>
  <c r="G13" i="26"/>
  <c r="D13" i="26"/>
  <c r="F12" i="26"/>
  <c r="G12" i="26" s="1"/>
  <c r="B12" i="24"/>
  <c r="C12" i="24" s="1"/>
  <c r="C13" i="24"/>
  <c r="N68" i="24"/>
  <c r="O99" i="24" s="1"/>
  <c r="O9" i="24"/>
  <c r="O68" i="24" s="1"/>
  <c r="G47" i="24"/>
  <c r="D47" i="24"/>
  <c r="D103" i="24"/>
  <c r="D99" i="26"/>
  <c r="G99" i="26"/>
  <c r="D91" i="26"/>
  <c r="G91" i="26"/>
  <c r="D87" i="24"/>
  <c r="D83" i="26"/>
  <c r="G83" i="26"/>
  <c r="D79" i="24"/>
  <c r="D75" i="26"/>
  <c r="G75" i="26"/>
  <c r="D71" i="24"/>
  <c r="D50" i="26"/>
  <c r="G50" i="26"/>
  <c r="G44" i="24"/>
  <c r="D44" i="24"/>
  <c r="G41" i="26"/>
  <c r="D41" i="26"/>
  <c r="B37" i="26"/>
  <c r="C37" i="26" s="1"/>
  <c r="C38" i="26"/>
  <c r="D34" i="26"/>
  <c r="G34" i="26"/>
  <c r="D29" i="24"/>
  <c r="G29" i="24"/>
  <c r="G26" i="26"/>
  <c r="D26" i="26"/>
  <c r="D20" i="24"/>
  <c r="G20" i="24"/>
  <c r="G16" i="26"/>
  <c r="D16" i="26"/>
  <c r="B12" i="26"/>
  <c r="C12" i="26" s="1"/>
  <c r="C13" i="26"/>
  <c r="L68" i="24"/>
  <c r="M85" i="24" s="1"/>
  <c r="M9" i="24"/>
  <c r="M68" i="24" s="1"/>
  <c r="D92" i="26"/>
  <c r="G92" i="26"/>
  <c r="G43" i="26"/>
  <c r="D43" i="26"/>
  <c r="G38" i="24"/>
  <c r="D38" i="24"/>
  <c r="F37" i="24"/>
  <c r="D106" i="26"/>
  <c r="D98" i="24"/>
  <c r="D90" i="24"/>
  <c r="D86" i="26"/>
  <c r="G86" i="26"/>
  <c r="D82" i="24"/>
  <c r="D78" i="26"/>
  <c r="G78" i="26"/>
  <c r="D74" i="24"/>
  <c r="D70" i="26"/>
  <c r="G70" i="26"/>
  <c r="G48" i="24"/>
  <c r="D48" i="24"/>
  <c r="D44" i="26"/>
  <c r="G44" i="26"/>
  <c r="G39" i="24"/>
  <c r="D39" i="24"/>
  <c r="G32" i="24"/>
  <c r="D32" i="24"/>
  <c r="D29" i="26"/>
  <c r="G29" i="26"/>
  <c r="D23" i="24"/>
  <c r="G23" i="24"/>
  <c r="G20" i="26"/>
  <c r="D20" i="26"/>
  <c r="G14" i="24"/>
  <c r="D14" i="24"/>
  <c r="M9" i="26"/>
  <c r="M67" i="26" s="1"/>
  <c r="L67" i="26"/>
  <c r="K9" i="24"/>
  <c r="K68" i="24" s="1"/>
  <c r="J68" i="24"/>
  <c r="K106" i="24" s="1"/>
  <c r="D97" i="24"/>
  <c r="D106" i="24"/>
  <c r="D89" i="26"/>
  <c r="G89" i="26"/>
  <c r="D85" i="24"/>
  <c r="D81" i="26"/>
  <c r="G81" i="26"/>
  <c r="D77" i="24"/>
  <c r="D73" i="26"/>
  <c r="G73" i="26"/>
  <c r="G48" i="26"/>
  <c r="D48" i="26"/>
  <c r="G42" i="24"/>
  <c r="D42" i="24"/>
  <c r="G39" i="26"/>
  <c r="D39" i="26"/>
  <c r="N37" i="24"/>
  <c r="O37" i="24" s="1"/>
  <c r="O38" i="24"/>
  <c r="G32" i="26"/>
  <c r="D32" i="26"/>
  <c r="D27" i="24"/>
  <c r="G27" i="24"/>
  <c r="D23" i="26"/>
  <c r="G23" i="26"/>
  <c r="D14" i="26"/>
  <c r="G14" i="26"/>
  <c r="O13" i="24"/>
  <c r="N12" i="24"/>
  <c r="O12" i="24" s="1"/>
  <c r="K106" i="26"/>
  <c r="K9" i="26"/>
  <c r="K67" i="26" s="1"/>
  <c r="J67" i="26"/>
  <c r="H68" i="24"/>
  <c r="I77" i="24" s="1"/>
  <c r="I9" i="24"/>
  <c r="I68" i="24" s="1"/>
  <c r="D89" i="24"/>
  <c r="G19" i="26"/>
  <c r="D19" i="26"/>
  <c r="G13" i="24"/>
  <c r="D13" i="24"/>
  <c r="F12" i="24"/>
  <c r="G12" i="24" s="1"/>
  <c r="D104" i="24"/>
  <c r="D100" i="26"/>
  <c r="G100" i="26"/>
  <c r="D96" i="24"/>
  <c r="D88" i="24"/>
  <c r="D84" i="26"/>
  <c r="G84" i="26"/>
  <c r="D80" i="24"/>
  <c r="D76" i="26"/>
  <c r="G76" i="26"/>
  <c r="D72" i="24"/>
  <c r="D42" i="26"/>
  <c r="G42" i="26"/>
  <c r="N37" i="26"/>
  <c r="M38" i="24"/>
  <c r="L37" i="24"/>
  <c r="M37" i="24" s="1"/>
  <c r="G36" i="24"/>
  <c r="D36" i="24"/>
  <c r="G30" i="24"/>
  <c r="D30" i="24"/>
  <c r="G27" i="26"/>
  <c r="D27" i="26"/>
  <c r="G21" i="24"/>
  <c r="D21" i="24"/>
  <c r="K15" i="26"/>
  <c r="I15" i="24"/>
  <c r="N12" i="26"/>
  <c r="N9" i="26" s="1"/>
  <c r="O89" i="26" s="1"/>
  <c r="M13" i="24"/>
  <c r="L12" i="24"/>
  <c r="M12" i="24" s="1"/>
  <c r="I9" i="26"/>
  <c r="I67" i="26" s="1"/>
  <c r="H67" i="26"/>
  <c r="D9" i="24"/>
  <c r="F68" i="24"/>
  <c r="G71" i="24" s="1"/>
  <c r="G9" i="24"/>
  <c r="G68" i="24" s="1"/>
  <c r="D105" i="24"/>
  <c r="D77" i="26"/>
  <c r="G77" i="26"/>
  <c r="D73" i="24"/>
  <c r="D102" i="26"/>
  <c r="G102" i="26"/>
  <c r="D105" i="26"/>
  <c r="G105" i="26"/>
  <c r="D101" i="24"/>
  <c r="D103" i="26"/>
  <c r="G103" i="26"/>
  <c r="D99" i="24"/>
  <c r="D95" i="26"/>
  <c r="G95" i="26"/>
  <c r="D91" i="24"/>
  <c r="D87" i="26"/>
  <c r="G87" i="26"/>
  <c r="D83" i="24"/>
  <c r="D79" i="26"/>
  <c r="G79" i="26"/>
  <c r="D75" i="24"/>
  <c r="D71" i="26"/>
  <c r="G71" i="26"/>
  <c r="G49" i="24"/>
  <c r="D49" i="24"/>
  <c r="G40" i="24"/>
  <c r="D40" i="24"/>
  <c r="M38" i="26"/>
  <c r="L37" i="26"/>
  <c r="M37" i="26" s="1"/>
  <c r="K38" i="24"/>
  <c r="J37" i="24"/>
  <c r="K37" i="24" s="1"/>
  <c r="D36" i="26"/>
  <c r="G36" i="26"/>
  <c r="G33" i="24"/>
  <c r="D33" i="24"/>
  <c r="G30" i="26"/>
  <c r="D30" i="26"/>
  <c r="D21" i="26"/>
  <c r="G21" i="26"/>
  <c r="K19" i="26"/>
  <c r="I19" i="24"/>
  <c r="M16" i="24"/>
  <c r="G15" i="24"/>
  <c r="D15" i="24"/>
  <c r="M13" i="26"/>
  <c r="L12" i="26"/>
  <c r="M12" i="26" s="1"/>
  <c r="J12" i="24"/>
  <c r="K12" i="24" s="1"/>
  <c r="K13" i="24"/>
  <c r="G106" i="26"/>
  <c r="D9" i="26"/>
  <c r="F67" i="26"/>
  <c r="G9" i="26"/>
  <c r="G67" i="26" s="1"/>
  <c r="D101" i="26"/>
  <c r="G101" i="26"/>
  <c r="D85" i="26"/>
  <c r="G85" i="26"/>
  <c r="D81" i="24"/>
  <c r="D31" i="24"/>
  <c r="G31" i="24"/>
  <c r="G28" i="26"/>
  <c r="D28" i="26"/>
  <c r="D22" i="24"/>
  <c r="G22" i="24"/>
  <c r="D97" i="26"/>
  <c r="G97" i="26"/>
  <c r="D102" i="24"/>
  <c r="D98" i="26"/>
  <c r="G98" i="26"/>
  <c r="D93" i="24"/>
  <c r="D90" i="26"/>
  <c r="G90" i="26"/>
  <c r="D86" i="24"/>
  <c r="D82" i="26"/>
  <c r="G82" i="26"/>
  <c r="D78" i="24"/>
  <c r="D74" i="26"/>
  <c r="G74" i="26"/>
  <c r="N67" i="26"/>
  <c r="D49" i="26"/>
  <c r="G49" i="26"/>
  <c r="D43" i="24"/>
  <c r="G43" i="24"/>
  <c r="G40" i="26"/>
  <c r="D40" i="26"/>
  <c r="J37" i="26"/>
  <c r="K37" i="26" s="1"/>
  <c r="K38" i="26"/>
  <c r="H37" i="24"/>
  <c r="I37" i="24" s="1"/>
  <c r="I38" i="24"/>
  <c r="G33" i="26"/>
  <c r="D33" i="26"/>
  <c r="D28" i="24"/>
  <c r="G28" i="24"/>
  <c r="G19" i="24"/>
  <c r="D19" i="24"/>
  <c r="M16" i="26"/>
  <c r="K16" i="24"/>
  <c r="G15" i="26"/>
  <c r="D15" i="26"/>
  <c r="K13" i="26"/>
  <c r="J12" i="26"/>
  <c r="K12" i="26" s="1"/>
  <c r="I13" i="24"/>
  <c r="H12" i="24"/>
  <c r="I12" i="24" s="1"/>
  <c r="C106" i="26"/>
  <c r="B67" i="26"/>
  <c r="L8" i="30"/>
  <c r="J8" i="30"/>
  <c r="G8" i="30"/>
  <c r="E8" i="30"/>
  <c r="D8" i="30"/>
  <c r="B8" i="30"/>
  <c r="L8" i="29"/>
  <c r="J8" i="29"/>
  <c r="G8" i="29"/>
  <c r="E8" i="29"/>
  <c r="D8" i="29"/>
  <c r="B8" i="29"/>
  <c r="K97" i="24" l="1"/>
  <c r="K78" i="24"/>
  <c r="K79" i="24"/>
  <c r="G81" i="24"/>
  <c r="K92" i="24"/>
  <c r="K93" i="24"/>
  <c r="K84" i="24"/>
  <c r="K100" i="24"/>
  <c r="K89" i="24"/>
  <c r="K105" i="24"/>
  <c r="K86" i="24"/>
  <c r="O107" i="24"/>
  <c r="K91" i="24"/>
  <c r="K99" i="24"/>
  <c r="K75" i="24"/>
  <c r="K107" i="24"/>
  <c r="O79" i="24"/>
  <c r="O92" i="24"/>
  <c r="I97" i="24"/>
  <c r="E31" i="24"/>
  <c r="I86" i="24"/>
  <c r="O86" i="24"/>
  <c r="E19" i="24"/>
  <c r="O98" i="24"/>
  <c r="K71" i="24"/>
  <c r="E15" i="24"/>
  <c r="G75" i="24"/>
  <c r="O87" i="24"/>
  <c r="M105" i="24"/>
  <c r="E33" i="24"/>
  <c r="E40" i="24"/>
  <c r="I78" i="24"/>
  <c r="E14" i="24"/>
  <c r="E28" i="24"/>
  <c r="E22" i="24"/>
  <c r="E49" i="24"/>
  <c r="O29" i="26"/>
  <c r="K76" i="24"/>
  <c r="G102" i="24"/>
  <c r="O97" i="24"/>
  <c r="O84" i="24"/>
  <c r="E42" i="24"/>
  <c r="G83" i="24"/>
  <c r="I92" i="24"/>
  <c r="E43" i="24"/>
  <c r="G78" i="24"/>
  <c r="O106" i="24"/>
  <c r="G105" i="24"/>
  <c r="K102" i="24"/>
  <c r="K83" i="24"/>
  <c r="O74" i="24"/>
  <c r="M89" i="24"/>
  <c r="I100" i="24"/>
  <c r="O73" i="24"/>
  <c r="O75" i="24"/>
  <c r="O91" i="24"/>
  <c r="I89" i="24"/>
  <c r="O71" i="24"/>
  <c r="I102" i="24"/>
  <c r="I99" i="24"/>
  <c r="O89" i="24"/>
  <c r="M82" i="24"/>
  <c r="I82" i="24"/>
  <c r="O90" i="24"/>
  <c r="I104" i="24"/>
  <c r="O103" i="24"/>
  <c r="O76" i="24"/>
  <c r="O100" i="24"/>
  <c r="O85" i="24"/>
  <c r="O81" i="24"/>
  <c r="O102" i="24"/>
  <c r="K101" i="24"/>
  <c r="O78" i="26"/>
  <c r="O105" i="24"/>
  <c r="I76" i="24"/>
  <c r="K81" i="24"/>
  <c r="G88" i="24"/>
  <c r="K104" i="24"/>
  <c r="K87" i="24"/>
  <c r="O93" i="24"/>
  <c r="G103" i="24"/>
  <c r="E82" i="26"/>
  <c r="M100" i="24"/>
  <c r="I73" i="24"/>
  <c r="O82" i="24"/>
  <c r="O77" i="24"/>
  <c r="K73" i="24"/>
  <c r="K96" i="24"/>
  <c r="I81" i="24"/>
  <c r="O23" i="26"/>
  <c r="E101" i="26"/>
  <c r="I106" i="24"/>
  <c r="O31" i="26"/>
  <c r="I83" i="24"/>
  <c r="I91" i="24"/>
  <c r="M102" i="24"/>
  <c r="O77" i="26"/>
  <c r="I88" i="24"/>
  <c r="I107" i="24"/>
  <c r="K72" i="24"/>
  <c r="O84" i="26"/>
  <c r="M93" i="24"/>
  <c r="O72" i="26"/>
  <c r="G104" i="24"/>
  <c r="E32" i="26"/>
  <c r="I80" i="24"/>
  <c r="K77" i="24"/>
  <c r="I71" i="24"/>
  <c r="O85" i="26"/>
  <c r="E74" i="26"/>
  <c r="E90" i="26"/>
  <c r="E97" i="26"/>
  <c r="G73" i="24"/>
  <c r="I75" i="24"/>
  <c r="M75" i="24"/>
  <c r="O90" i="26"/>
  <c r="O20" i="26"/>
  <c r="M71" i="24"/>
  <c r="M103" i="24"/>
  <c r="O16" i="26"/>
  <c r="I96" i="24"/>
  <c r="O70" i="26"/>
  <c r="M99" i="24"/>
  <c r="O34" i="26"/>
  <c r="M92" i="24"/>
  <c r="O49" i="26"/>
  <c r="O102" i="26"/>
  <c r="M79" i="24"/>
  <c r="M87" i="24"/>
  <c r="I105" i="24"/>
  <c r="M74" i="24"/>
  <c r="M98" i="24"/>
  <c r="M76" i="24"/>
  <c r="M84" i="24"/>
  <c r="I93" i="24"/>
  <c r="O92" i="26"/>
  <c r="O21" i="26"/>
  <c r="O48" i="26"/>
  <c r="L12" i="25"/>
  <c r="K11" i="25"/>
  <c r="L11" i="25" s="1"/>
  <c r="L14" i="25"/>
  <c r="L15" i="25"/>
  <c r="L21" i="25"/>
  <c r="L27" i="25"/>
  <c r="L28" i="25"/>
  <c r="L29" i="25"/>
  <c r="L33" i="25"/>
  <c r="L36" i="25"/>
  <c r="L39" i="25"/>
  <c r="F13" i="30"/>
  <c r="F14" i="30"/>
  <c r="F15" i="30"/>
  <c r="F16" i="30"/>
  <c r="F17" i="30"/>
  <c r="F18" i="30"/>
  <c r="L13" i="25"/>
  <c r="L20" i="25"/>
  <c r="L22" i="25"/>
  <c r="L26" i="25"/>
  <c r="L30" i="25"/>
  <c r="L31" i="25"/>
  <c r="L32" i="25"/>
  <c r="L37" i="25"/>
  <c r="L38" i="25"/>
  <c r="L40" i="25"/>
  <c r="F11" i="30"/>
  <c r="F12" i="30"/>
  <c r="L18" i="25"/>
  <c r="L19" i="25"/>
  <c r="L25" i="25"/>
  <c r="H8" i="30"/>
  <c r="I14" i="30" s="1"/>
  <c r="Q8" i="25"/>
  <c r="K8" i="30" s="1"/>
  <c r="B11" i="25"/>
  <c r="C11" i="25" s="1"/>
  <c r="C12" i="25"/>
  <c r="Q12" i="25"/>
  <c r="N11" i="25"/>
  <c r="O12" i="25"/>
  <c r="C13" i="25"/>
  <c r="O13" i="25"/>
  <c r="Q13" i="25"/>
  <c r="C14" i="25"/>
  <c r="O14" i="25"/>
  <c r="Q14" i="25"/>
  <c r="C15" i="25"/>
  <c r="O15" i="25"/>
  <c r="Q15" i="25"/>
  <c r="C18" i="25"/>
  <c r="Q18" i="25"/>
  <c r="O18" i="25"/>
  <c r="C19" i="25"/>
  <c r="Q19" i="25"/>
  <c r="O19" i="25"/>
  <c r="C20" i="25"/>
  <c r="O20" i="25"/>
  <c r="Q20" i="25"/>
  <c r="C21" i="25"/>
  <c r="Q21" i="25"/>
  <c r="O21" i="25"/>
  <c r="C22" i="25"/>
  <c r="Q22" i="25"/>
  <c r="O22" i="25"/>
  <c r="C25" i="25"/>
  <c r="O25" i="25"/>
  <c r="Q25" i="25"/>
  <c r="F19" i="30"/>
  <c r="F20" i="30"/>
  <c r="F21" i="30"/>
  <c r="F22" i="30"/>
  <c r="F23" i="30"/>
  <c r="F24" i="30"/>
  <c r="F25" i="30"/>
  <c r="F26" i="30"/>
  <c r="F27" i="30"/>
  <c r="F28" i="30"/>
  <c r="F29" i="30"/>
  <c r="F30" i="30"/>
  <c r="F31" i="30"/>
  <c r="F32" i="30"/>
  <c r="F33" i="30"/>
  <c r="F34" i="30"/>
  <c r="F37" i="30"/>
  <c r="F38" i="30"/>
  <c r="F39" i="30"/>
  <c r="F40" i="30"/>
  <c r="F41" i="30"/>
  <c r="F42" i="30"/>
  <c r="F43" i="30"/>
  <c r="F44" i="30"/>
  <c r="F45" i="30"/>
  <c r="F46" i="30"/>
  <c r="F47" i="30"/>
  <c r="F48" i="30"/>
  <c r="F49" i="30"/>
  <c r="E16" i="26"/>
  <c r="C26" i="25"/>
  <c r="O26" i="25"/>
  <c r="Q26" i="25"/>
  <c r="C27" i="25"/>
  <c r="Q27" i="25"/>
  <c r="O27" i="25"/>
  <c r="C28" i="25"/>
  <c r="O28" i="25"/>
  <c r="Q28" i="25"/>
  <c r="C29" i="25"/>
  <c r="O29" i="25"/>
  <c r="Q29" i="25"/>
  <c r="C30" i="25"/>
  <c r="Q30" i="25"/>
  <c r="O30" i="25"/>
  <c r="C31" i="25"/>
  <c r="Q31" i="25"/>
  <c r="O31" i="25"/>
  <c r="C32" i="25"/>
  <c r="O32" i="25"/>
  <c r="Q32" i="25"/>
  <c r="C33" i="25"/>
  <c r="Q33" i="25"/>
  <c r="O33" i="25"/>
  <c r="C36" i="25"/>
  <c r="O36" i="25"/>
  <c r="Q36" i="25"/>
  <c r="C37" i="25"/>
  <c r="O37" i="25"/>
  <c r="Q37" i="25"/>
  <c r="C38" i="25"/>
  <c r="O38" i="25"/>
  <c r="Q38" i="25"/>
  <c r="C39" i="25"/>
  <c r="Q39" i="25"/>
  <c r="O39" i="25"/>
  <c r="C40" i="25"/>
  <c r="Q40" i="25"/>
  <c r="O40" i="25"/>
  <c r="K11" i="30"/>
  <c r="I11" i="30"/>
  <c r="K12" i="30"/>
  <c r="K13" i="30"/>
  <c r="K14" i="30"/>
  <c r="K15" i="30"/>
  <c r="K16" i="30"/>
  <c r="K17" i="30"/>
  <c r="K18" i="30"/>
  <c r="K19" i="30"/>
  <c r="K20" i="30"/>
  <c r="K21" i="30"/>
  <c r="K22" i="30"/>
  <c r="K23" i="30"/>
  <c r="K24" i="30"/>
  <c r="K25" i="30"/>
  <c r="K26" i="30"/>
  <c r="K27" i="30"/>
  <c r="K28" i="30"/>
  <c r="K29" i="30"/>
  <c r="K30" i="30"/>
  <c r="K31" i="30"/>
  <c r="K32" i="30"/>
  <c r="K33" i="30"/>
  <c r="K34" i="30"/>
  <c r="K37" i="30"/>
  <c r="K38" i="30"/>
  <c r="K39" i="30"/>
  <c r="K40" i="30"/>
  <c r="K41" i="30"/>
  <c r="K42" i="30"/>
  <c r="K43" i="30"/>
  <c r="K44" i="30"/>
  <c r="K45" i="30"/>
  <c r="K46" i="30"/>
  <c r="K47" i="30"/>
  <c r="K48" i="30"/>
  <c r="K49" i="30"/>
  <c r="E92" i="26"/>
  <c r="I18" i="21"/>
  <c r="I21" i="21"/>
  <c r="I29" i="21"/>
  <c r="I31" i="21"/>
  <c r="I33" i="21"/>
  <c r="I39" i="21"/>
  <c r="C11" i="29"/>
  <c r="C13" i="29"/>
  <c r="C15" i="29"/>
  <c r="C16" i="29"/>
  <c r="C17" i="29"/>
  <c r="C18" i="29"/>
  <c r="C19" i="29"/>
  <c r="C20" i="29"/>
  <c r="C21" i="29"/>
  <c r="C22" i="29"/>
  <c r="C23" i="29"/>
  <c r="C25" i="29"/>
  <c r="C26" i="29"/>
  <c r="C27" i="29"/>
  <c r="C28" i="29"/>
  <c r="C29" i="29"/>
  <c r="C30" i="29"/>
  <c r="C31" i="29"/>
  <c r="C32" i="29"/>
  <c r="C33" i="29"/>
  <c r="C34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I22" i="21"/>
  <c r="I26" i="21"/>
  <c r="I30" i="21"/>
  <c r="I36" i="21"/>
  <c r="I37" i="21"/>
  <c r="I38" i="21"/>
  <c r="I40" i="21"/>
  <c r="C12" i="29"/>
  <c r="C14" i="29"/>
  <c r="I12" i="21"/>
  <c r="H11" i="21"/>
  <c r="I11" i="21" s="1"/>
  <c r="I13" i="21"/>
  <c r="I14" i="21"/>
  <c r="I19" i="21"/>
  <c r="I20" i="21"/>
  <c r="I27" i="21"/>
  <c r="F14" i="25"/>
  <c r="F15" i="25"/>
  <c r="F18" i="25"/>
  <c r="F19" i="25"/>
  <c r="F20" i="25"/>
  <c r="F21" i="25"/>
  <c r="F22" i="25"/>
  <c r="F27" i="25"/>
  <c r="F32" i="25"/>
  <c r="F36" i="25"/>
  <c r="F37" i="25"/>
  <c r="F38" i="25"/>
  <c r="F39" i="25"/>
  <c r="L12" i="21"/>
  <c r="K11" i="21"/>
  <c r="L11" i="21" s="1"/>
  <c r="E103" i="26"/>
  <c r="E27" i="26"/>
  <c r="I25" i="21"/>
  <c r="I28" i="21"/>
  <c r="I32" i="21"/>
  <c r="C24" i="29"/>
  <c r="F12" i="25"/>
  <c r="E11" i="25"/>
  <c r="F11" i="25" s="1"/>
  <c r="F13" i="25"/>
  <c r="F28" i="25"/>
  <c r="F29" i="25"/>
  <c r="F31" i="25"/>
  <c r="F33" i="25"/>
  <c r="F40" i="25"/>
  <c r="H11" i="25"/>
  <c r="I11" i="25" s="1"/>
  <c r="I12" i="25"/>
  <c r="I13" i="25"/>
  <c r="I14" i="25"/>
  <c r="E36" i="26"/>
  <c r="E77" i="26"/>
  <c r="I15" i="21"/>
  <c r="F25" i="25"/>
  <c r="F26" i="25"/>
  <c r="F30" i="25"/>
  <c r="H8" i="29"/>
  <c r="I13" i="29" s="1"/>
  <c r="Q8" i="21"/>
  <c r="K8" i="29" s="1"/>
  <c r="B11" i="21"/>
  <c r="C11" i="21" s="1"/>
  <c r="C12" i="21"/>
  <c r="N11" i="21"/>
  <c r="Q12" i="21"/>
  <c r="O12" i="21"/>
  <c r="C13" i="21"/>
  <c r="O13" i="21"/>
  <c r="Q13" i="21"/>
  <c r="C14" i="21"/>
  <c r="Q14" i="21"/>
  <c r="O14" i="21"/>
  <c r="C15" i="21"/>
  <c r="O15" i="21"/>
  <c r="Q15" i="21"/>
  <c r="C18" i="21"/>
  <c r="Q18" i="21"/>
  <c r="O18" i="21"/>
  <c r="C19" i="21"/>
  <c r="Q19" i="21"/>
  <c r="O19" i="21"/>
  <c r="C20" i="21"/>
  <c r="O20" i="21"/>
  <c r="Q20" i="21"/>
  <c r="C21" i="21"/>
  <c r="Q21" i="21"/>
  <c r="O21" i="21"/>
  <c r="C22" i="21"/>
  <c r="O22" i="21"/>
  <c r="Q22" i="21"/>
  <c r="C25" i="21"/>
  <c r="O25" i="21"/>
  <c r="Q25" i="21"/>
  <c r="C26" i="21"/>
  <c r="Q26" i="21"/>
  <c r="O26" i="21"/>
  <c r="C27" i="21"/>
  <c r="Q27" i="21"/>
  <c r="O27" i="21"/>
  <c r="C28" i="21"/>
  <c r="O28" i="21"/>
  <c r="Q28" i="21"/>
  <c r="C29" i="21"/>
  <c r="O29" i="21"/>
  <c r="Q29" i="21"/>
  <c r="C30" i="21"/>
  <c r="Q30" i="21"/>
  <c r="O30" i="21"/>
  <c r="C31" i="21"/>
  <c r="O31" i="21"/>
  <c r="Q31" i="21"/>
  <c r="C32" i="21"/>
  <c r="Q32" i="21"/>
  <c r="O32" i="21"/>
  <c r="C33" i="21"/>
  <c r="Q33" i="21"/>
  <c r="O33" i="21"/>
  <c r="C36" i="21"/>
  <c r="Q36" i="21"/>
  <c r="O36" i="21"/>
  <c r="C37" i="21"/>
  <c r="Q37" i="21"/>
  <c r="O37" i="21"/>
  <c r="C38" i="21"/>
  <c r="O38" i="21"/>
  <c r="Q38" i="21"/>
  <c r="C39" i="21"/>
  <c r="O39" i="21"/>
  <c r="Q39" i="21"/>
  <c r="C40" i="21"/>
  <c r="Q40" i="21"/>
  <c r="O40" i="21"/>
  <c r="K11" i="29"/>
  <c r="K12" i="29"/>
  <c r="K13" i="29"/>
  <c r="K14" i="29"/>
  <c r="K15" i="29"/>
  <c r="K16" i="29"/>
  <c r="K17" i="29"/>
  <c r="K18" i="29"/>
  <c r="K19" i="29"/>
  <c r="K20" i="29"/>
  <c r="K21" i="29"/>
  <c r="K22" i="29"/>
  <c r="K23" i="29"/>
  <c r="K24" i="29"/>
  <c r="K25" i="29"/>
  <c r="K26" i="29"/>
  <c r="K27" i="29"/>
  <c r="K28" i="29"/>
  <c r="K29" i="29"/>
  <c r="K30" i="29"/>
  <c r="K31" i="29"/>
  <c r="K32" i="29"/>
  <c r="K33" i="29"/>
  <c r="K34" i="29"/>
  <c r="K37" i="29"/>
  <c r="K38" i="29"/>
  <c r="K39" i="29"/>
  <c r="K40" i="29"/>
  <c r="K41" i="29"/>
  <c r="K42" i="29"/>
  <c r="K43" i="29"/>
  <c r="K44" i="29"/>
  <c r="K45" i="29"/>
  <c r="K46" i="29"/>
  <c r="K47" i="29"/>
  <c r="K48" i="29"/>
  <c r="K49" i="29"/>
  <c r="E9" i="26"/>
  <c r="E67" i="26" s="1"/>
  <c r="D67" i="26"/>
  <c r="F12" i="21"/>
  <c r="E11" i="21"/>
  <c r="F11" i="21" s="1"/>
  <c r="F13" i="21"/>
  <c r="F14" i="21"/>
  <c r="F15" i="21"/>
  <c r="F18" i="21"/>
  <c r="F19" i="21"/>
  <c r="F20" i="21"/>
  <c r="F21" i="21"/>
  <c r="F22" i="21"/>
  <c r="F25" i="21"/>
  <c r="F26" i="21"/>
  <c r="F27" i="21"/>
  <c r="F28" i="21"/>
  <c r="F29" i="21"/>
  <c r="F30" i="21"/>
  <c r="F31" i="21"/>
  <c r="F32" i="21"/>
  <c r="F33" i="21"/>
  <c r="F36" i="21"/>
  <c r="F37" i="21"/>
  <c r="F38" i="21"/>
  <c r="F39" i="21"/>
  <c r="F40" i="21"/>
  <c r="E15" i="26"/>
  <c r="E40" i="26"/>
  <c r="O44" i="26"/>
  <c r="O67" i="26"/>
  <c r="G86" i="24"/>
  <c r="G93" i="24"/>
  <c r="E98" i="26"/>
  <c r="O14" i="26"/>
  <c r="O32" i="26"/>
  <c r="E85" i="26"/>
  <c r="O26" i="26"/>
  <c r="O91" i="26"/>
  <c r="O99" i="26"/>
  <c r="O101" i="26"/>
  <c r="M81" i="24"/>
  <c r="E84" i="26"/>
  <c r="M97" i="24"/>
  <c r="E100" i="26"/>
  <c r="D12" i="24"/>
  <c r="E12" i="24" s="1"/>
  <c r="E13" i="24"/>
  <c r="O39" i="26"/>
  <c r="I72" i="24"/>
  <c r="E44" i="26"/>
  <c r="O78" i="24"/>
  <c r="I85" i="24"/>
  <c r="G98" i="24"/>
  <c r="G37" i="24"/>
  <c r="D37" i="24"/>
  <c r="E37" i="24" s="1"/>
  <c r="O101" i="24"/>
  <c r="E41" i="26"/>
  <c r="G79" i="24"/>
  <c r="O83" i="24"/>
  <c r="I90" i="24"/>
  <c r="M96" i="24"/>
  <c r="E99" i="26"/>
  <c r="E26" i="24"/>
  <c r="E41" i="24"/>
  <c r="I79" i="24"/>
  <c r="K90" i="24"/>
  <c r="O96" i="24"/>
  <c r="I103" i="24"/>
  <c r="O73" i="26"/>
  <c r="E71" i="26"/>
  <c r="E42" i="26"/>
  <c r="O80" i="26"/>
  <c r="O96" i="26"/>
  <c r="O19" i="26"/>
  <c r="E39" i="26"/>
  <c r="O43" i="26"/>
  <c r="G97" i="24"/>
  <c r="O15" i="26"/>
  <c r="E23" i="24"/>
  <c r="E70" i="26"/>
  <c r="G74" i="24"/>
  <c r="G82" i="24"/>
  <c r="E38" i="24"/>
  <c r="E29" i="24"/>
  <c r="M72" i="24"/>
  <c r="E75" i="26"/>
  <c r="G87" i="24"/>
  <c r="O95" i="26"/>
  <c r="E38" i="26"/>
  <c r="O72" i="24"/>
  <c r="G100" i="24"/>
  <c r="G107" i="24"/>
  <c r="I84" i="24"/>
  <c r="O13" i="26"/>
  <c r="E19" i="26"/>
  <c r="E48" i="26"/>
  <c r="G106" i="24"/>
  <c r="E20" i="26"/>
  <c r="E32" i="24"/>
  <c r="E39" i="24"/>
  <c r="E78" i="26"/>
  <c r="O98" i="26"/>
  <c r="E26" i="26"/>
  <c r="O30" i="26"/>
  <c r="O71" i="26"/>
  <c r="E83" i="26"/>
  <c r="M104" i="24"/>
  <c r="O27" i="26"/>
  <c r="O42" i="26"/>
  <c r="G76" i="24"/>
  <c r="O80" i="24"/>
  <c r="I87" i="24"/>
  <c r="E96" i="26"/>
  <c r="O104" i="24"/>
  <c r="E30" i="26"/>
  <c r="E79" i="26"/>
  <c r="E105" i="26"/>
  <c r="E9" i="24"/>
  <c r="D68" i="24"/>
  <c r="E86" i="24" s="1"/>
  <c r="O12" i="26"/>
  <c r="O9" i="26"/>
  <c r="G72" i="24"/>
  <c r="O88" i="26"/>
  <c r="O104" i="26"/>
  <c r="E27" i="24"/>
  <c r="G85" i="24"/>
  <c r="G90" i="24"/>
  <c r="E106" i="26"/>
  <c r="E43" i="26"/>
  <c r="O36" i="26"/>
  <c r="E50" i="26"/>
  <c r="M80" i="24"/>
  <c r="O103" i="26"/>
  <c r="O97" i="26"/>
  <c r="G37" i="26"/>
  <c r="D37" i="26"/>
  <c r="E37" i="26" s="1"/>
  <c r="E50" i="24"/>
  <c r="E72" i="26"/>
  <c r="G84" i="24"/>
  <c r="L13" i="21"/>
  <c r="L14" i="21"/>
  <c r="L15" i="21"/>
  <c r="L18" i="21"/>
  <c r="L19" i="21"/>
  <c r="L20" i="21"/>
  <c r="L21" i="21"/>
  <c r="L22" i="21"/>
  <c r="L25" i="21"/>
  <c r="L26" i="21"/>
  <c r="L27" i="21"/>
  <c r="L28" i="21"/>
  <c r="L29" i="21"/>
  <c r="L30" i="21"/>
  <c r="L31" i="21"/>
  <c r="L32" i="21"/>
  <c r="L33" i="21"/>
  <c r="L36" i="21"/>
  <c r="L37" i="21"/>
  <c r="L38" i="21"/>
  <c r="L39" i="21"/>
  <c r="L40" i="21"/>
  <c r="F11" i="29"/>
  <c r="F12" i="29"/>
  <c r="F13" i="29"/>
  <c r="F14" i="29"/>
  <c r="F15" i="29"/>
  <c r="F16" i="29"/>
  <c r="F17" i="29"/>
  <c r="F18" i="29"/>
  <c r="F19" i="29"/>
  <c r="F20" i="29"/>
  <c r="F21" i="29"/>
  <c r="F22" i="29"/>
  <c r="F23" i="29"/>
  <c r="F24" i="29"/>
  <c r="F25" i="29"/>
  <c r="F26" i="29"/>
  <c r="F27" i="29"/>
  <c r="F28" i="29"/>
  <c r="F29" i="29"/>
  <c r="F30" i="29"/>
  <c r="F31" i="29"/>
  <c r="F32" i="29"/>
  <c r="F33" i="29"/>
  <c r="F34" i="29"/>
  <c r="F37" i="29"/>
  <c r="F38" i="29"/>
  <c r="F39" i="29"/>
  <c r="F40" i="29"/>
  <c r="F41" i="29"/>
  <c r="F42" i="29"/>
  <c r="F43" i="29"/>
  <c r="F44" i="29"/>
  <c r="F45" i="29"/>
  <c r="F46" i="29"/>
  <c r="F47" i="29"/>
  <c r="F48" i="29"/>
  <c r="F49" i="29"/>
  <c r="E49" i="26"/>
  <c r="O86" i="26"/>
  <c r="E28" i="26"/>
  <c r="O41" i="26"/>
  <c r="O75" i="26"/>
  <c r="G91" i="24"/>
  <c r="G99" i="24"/>
  <c r="E21" i="24"/>
  <c r="O38" i="26"/>
  <c r="O47" i="26"/>
  <c r="G89" i="24"/>
  <c r="O28" i="26"/>
  <c r="E73" i="26"/>
  <c r="G77" i="24"/>
  <c r="E89" i="26"/>
  <c r="O81" i="26"/>
  <c r="O33" i="26"/>
  <c r="O40" i="26"/>
  <c r="O74" i="26"/>
  <c r="K80" i="24"/>
  <c r="M83" i="24"/>
  <c r="E86" i="26"/>
  <c r="O79" i="26"/>
  <c r="K85" i="24"/>
  <c r="M88" i="24"/>
  <c r="E91" i="26"/>
  <c r="I98" i="24"/>
  <c r="O105" i="26"/>
  <c r="E22" i="26"/>
  <c r="E34" i="24"/>
  <c r="M77" i="24"/>
  <c r="E80" i="26"/>
  <c r="O88" i="24"/>
  <c r="K98" i="24"/>
  <c r="M101" i="24"/>
  <c r="E104" i="26"/>
  <c r="I15" i="25"/>
  <c r="I18" i="25"/>
  <c r="I19" i="25"/>
  <c r="I20" i="25"/>
  <c r="I21" i="25"/>
  <c r="I22" i="25"/>
  <c r="I25" i="25"/>
  <c r="I26" i="25"/>
  <c r="I27" i="25"/>
  <c r="I28" i="25"/>
  <c r="I29" i="25"/>
  <c r="I30" i="25"/>
  <c r="I31" i="25"/>
  <c r="I32" i="25"/>
  <c r="I33" i="25"/>
  <c r="I36" i="25"/>
  <c r="I37" i="25"/>
  <c r="I38" i="25"/>
  <c r="I39" i="25"/>
  <c r="I40" i="25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E33" i="26"/>
  <c r="E21" i="26"/>
  <c r="O50" i="26"/>
  <c r="E87" i="26"/>
  <c r="E95" i="26"/>
  <c r="M107" i="24"/>
  <c r="G101" i="24"/>
  <c r="E102" i="26"/>
  <c r="E30" i="24"/>
  <c r="O37" i="26"/>
  <c r="E23" i="26"/>
  <c r="E29" i="26"/>
  <c r="E48" i="24"/>
  <c r="O82" i="26"/>
  <c r="I101" i="24"/>
  <c r="I74" i="24"/>
  <c r="O87" i="26"/>
  <c r="E13" i="26"/>
  <c r="D12" i="26"/>
  <c r="E12" i="26" s="1"/>
  <c r="E31" i="26"/>
  <c r="K74" i="24"/>
  <c r="O76" i="26"/>
  <c r="G92" i="24"/>
  <c r="O100" i="26"/>
  <c r="K103" i="24"/>
  <c r="O83" i="26"/>
  <c r="O106" i="26"/>
  <c r="O22" i="26"/>
  <c r="E36" i="24"/>
  <c r="M73" i="24"/>
  <c r="E76" i="26"/>
  <c r="G80" i="24"/>
  <c r="G96" i="24"/>
  <c r="M90" i="24"/>
  <c r="E14" i="26"/>
  <c r="M78" i="24"/>
  <c r="E81" i="26"/>
  <c r="M86" i="24"/>
  <c r="M106" i="24"/>
  <c r="K88" i="24"/>
  <c r="M91" i="24"/>
  <c r="E20" i="24"/>
  <c r="E34" i="26"/>
  <c r="E44" i="24"/>
  <c r="E47" i="24"/>
  <c r="E16" i="24"/>
  <c r="E47" i="26"/>
  <c r="K82" i="24"/>
  <c r="E88" i="26"/>
  <c r="I26" i="29" l="1"/>
  <c r="I19" i="30"/>
  <c r="I31" i="30"/>
  <c r="I44" i="29"/>
  <c r="I45" i="30"/>
  <c r="I34" i="29"/>
  <c r="I41" i="30"/>
  <c r="I23" i="30"/>
  <c r="I37" i="30"/>
  <c r="I49" i="30"/>
  <c r="I15" i="30"/>
  <c r="I27" i="30"/>
  <c r="I30" i="29"/>
  <c r="I22" i="29"/>
  <c r="I48" i="29"/>
  <c r="I14" i="29"/>
  <c r="I40" i="29"/>
  <c r="I18" i="29"/>
  <c r="E97" i="24"/>
  <c r="E92" i="24"/>
  <c r="E90" i="24"/>
  <c r="I42" i="29"/>
  <c r="I28" i="29"/>
  <c r="I16" i="29"/>
  <c r="E89" i="24"/>
  <c r="E99" i="24"/>
  <c r="E85" i="24"/>
  <c r="E107" i="24"/>
  <c r="E103" i="24"/>
  <c r="E78" i="24"/>
  <c r="I47" i="30"/>
  <c r="I43" i="30"/>
  <c r="I39" i="30"/>
  <c r="I33" i="30"/>
  <c r="I29" i="30"/>
  <c r="I25" i="30"/>
  <c r="I21" i="30"/>
  <c r="I17" i="30"/>
  <c r="I13" i="30"/>
  <c r="E98" i="24"/>
  <c r="I46" i="29"/>
  <c r="I32" i="29"/>
  <c r="I20" i="29"/>
  <c r="E96" i="24"/>
  <c r="E105" i="24"/>
  <c r="C9" i="26"/>
  <c r="C67" i="26" s="1"/>
  <c r="I49" i="29"/>
  <c r="I45" i="29"/>
  <c r="I41" i="29"/>
  <c r="I37" i="29"/>
  <c r="I31" i="29"/>
  <c r="I27" i="29"/>
  <c r="I23" i="29"/>
  <c r="I19" i="29"/>
  <c r="I15" i="29"/>
  <c r="I11" i="29"/>
  <c r="E84" i="24"/>
  <c r="I38" i="29"/>
  <c r="I24" i="29"/>
  <c r="I12" i="29"/>
  <c r="E80" i="24"/>
  <c r="E91" i="24"/>
  <c r="E106" i="24"/>
  <c r="E104" i="24"/>
  <c r="E75" i="24"/>
  <c r="I46" i="30"/>
  <c r="I42" i="30"/>
  <c r="I38" i="30"/>
  <c r="I32" i="30"/>
  <c r="I28" i="30"/>
  <c r="I24" i="30"/>
  <c r="I20" i="30"/>
  <c r="I16" i="30"/>
  <c r="I12" i="30"/>
  <c r="C8" i="25"/>
  <c r="E77" i="24"/>
  <c r="E72" i="24"/>
  <c r="E76" i="24"/>
  <c r="I47" i="29"/>
  <c r="I43" i="29"/>
  <c r="I39" i="29"/>
  <c r="I33" i="29"/>
  <c r="I29" i="29"/>
  <c r="I25" i="29"/>
  <c r="I21" i="29"/>
  <c r="I17" i="29"/>
  <c r="E101" i="24"/>
  <c r="E82" i="24"/>
  <c r="I48" i="30"/>
  <c r="I44" i="30"/>
  <c r="I40" i="30"/>
  <c r="I34" i="30"/>
  <c r="I30" i="30"/>
  <c r="I26" i="30"/>
  <c r="I22" i="30"/>
  <c r="I18" i="30"/>
  <c r="Q11" i="25"/>
  <c r="O11" i="25"/>
  <c r="O8" i="25" s="1"/>
  <c r="I8" i="30" s="1"/>
  <c r="E83" i="24"/>
  <c r="E74" i="24"/>
  <c r="E93" i="24"/>
  <c r="E100" i="24"/>
  <c r="E73" i="24"/>
  <c r="O11" i="21"/>
  <c r="O8" i="21" s="1"/>
  <c r="I8" i="29" s="1"/>
  <c r="Q11" i="21"/>
  <c r="I8" i="25"/>
  <c r="C8" i="30" s="1"/>
  <c r="F8" i="25"/>
  <c r="I8" i="21"/>
  <c r="C8" i="29" s="1"/>
  <c r="L8" i="25"/>
  <c r="F8" i="30" s="1"/>
  <c r="E68" i="24"/>
  <c r="C9" i="24"/>
  <c r="C68" i="24" s="1"/>
  <c r="E87" i="24"/>
  <c r="E71" i="24"/>
  <c r="L8" i="21"/>
  <c r="F8" i="29" s="1"/>
  <c r="E81" i="24"/>
  <c r="E79" i="24"/>
  <c r="E88" i="24"/>
  <c r="E102" i="24"/>
  <c r="F8" i="21"/>
  <c r="C8" i="21"/>
</calcChain>
</file>

<file path=xl/sharedStrings.xml><?xml version="1.0" encoding="utf-8"?>
<sst xmlns="http://schemas.openxmlformats.org/spreadsheetml/2006/main" count="938" uniqueCount="143">
  <si>
    <t>Total</t>
  </si>
  <si>
    <t>Cuenta propia</t>
  </si>
  <si>
    <t>Trab. fam. no remu.</t>
  </si>
  <si>
    <t>Total Asalariados</t>
  </si>
  <si>
    <t>No.</t>
  </si>
  <si>
    <t>Total Ocupados</t>
  </si>
  <si>
    <t>Asalariados</t>
  </si>
  <si>
    <t xml:space="preserve">No. </t>
  </si>
  <si>
    <t xml:space="preserve">Total </t>
  </si>
  <si>
    <t>Privado</t>
  </si>
  <si>
    <t>Dominios</t>
  </si>
  <si>
    <t>Nivel Educativo</t>
  </si>
  <si>
    <t>Rama de Actividad</t>
  </si>
  <si>
    <t>Rama de Actividad (1 dig.)</t>
  </si>
  <si>
    <t>Ocupación a (1 Dig.)</t>
  </si>
  <si>
    <t>Ocupación (1 Dig.)</t>
  </si>
  <si>
    <t>Rango de Edad</t>
  </si>
  <si>
    <t>....... Continuación</t>
  </si>
  <si>
    <t>Rama de Actividad (1 Dig.)</t>
  </si>
  <si>
    <t>Población en Edad de Trabajar (PET)</t>
  </si>
  <si>
    <t>Población Total</t>
  </si>
  <si>
    <t>TDA</t>
  </si>
  <si>
    <t>MBT</t>
  </si>
  <si>
    <t>Ocupados</t>
  </si>
  <si>
    <t>Desocupados</t>
  </si>
  <si>
    <t>AEP</t>
  </si>
  <si>
    <t>Ingreso Promedio</t>
  </si>
  <si>
    <t>Declaran Ingresos</t>
  </si>
  <si>
    <t>Cuenta Propia</t>
  </si>
  <si>
    <t>No Declaran.</t>
  </si>
  <si>
    <t>Media</t>
  </si>
  <si>
    <t>Categorías</t>
  </si>
  <si>
    <t>Población Económicamente Activa (PEA)</t>
  </si>
  <si>
    <t>Ocupación Principal</t>
  </si>
  <si>
    <t>Nivel  Educativo</t>
  </si>
  <si>
    <t>Dominio</t>
  </si>
  <si>
    <t>Trab. Fam. no Remu.</t>
  </si>
  <si>
    <t>Sin Nivel</t>
  </si>
  <si>
    <t>Primaria</t>
  </si>
  <si>
    <t>Secundaria</t>
  </si>
  <si>
    <t>Superior</t>
  </si>
  <si>
    <t>De 10 a 11 años</t>
  </si>
  <si>
    <t>De 12 a 14 años</t>
  </si>
  <si>
    <t>De 15 a 18 años</t>
  </si>
  <si>
    <t>De 19 a 24 años</t>
  </si>
  <si>
    <t>De 25 a 29 años</t>
  </si>
  <si>
    <t>No sabe, no responde</t>
  </si>
  <si>
    <t>De 30 a 35 años</t>
  </si>
  <si>
    <t>De 36 a 44 años</t>
  </si>
  <si>
    <t>De 45 a 59 años</t>
  </si>
  <si>
    <t>Terciaria</t>
  </si>
  <si>
    <t>Distrito Central</t>
  </si>
  <si>
    <t>San Pedro Sula</t>
  </si>
  <si>
    <t>Rural</t>
  </si>
  <si>
    <t>Industria manufacturera</t>
  </si>
  <si>
    <t xml:space="preserve"> Urbano</t>
  </si>
  <si>
    <t>Urbano</t>
  </si>
  <si>
    <t>Nivel educativo /2</t>
  </si>
  <si>
    <t>Total Nacional</t>
  </si>
  <si>
    <t xml:space="preserve">Total Nacional </t>
  </si>
  <si>
    <t>AEP= Años de Estudio Promedio</t>
  </si>
  <si>
    <t>TDA= Tasa de Desempleo Abierto</t>
  </si>
  <si>
    <t>MBT= Meses promedio en Busca de Trabajo</t>
  </si>
  <si>
    <t>nivel educativo, rango de edad, sexo, número de salarios mínimos, rama de actividad y ocupación</t>
  </si>
  <si>
    <t xml:space="preserve">número de salarios mínimos, rama de actividad y ocupación </t>
  </si>
  <si>
    <t>Ocupación Principal, Lps/Mes/Persona</t>
  </si>
  <si>
    <t>% 1/</t>
  </si>
  <si>
    <t>1/ Porcentaje por columna</t>
  </si>
  <si>
    <t>2/ El nivel educativo incluye la población menor de cinco años</t>
  </si>
  <si>
    <t>1/ Porcentaje por columnas</t>
  </si>
  <si>
    <t>2/ Porcentaje  por filas</t>
  </si>
  <si>
    <t>Resto urbano</t>
  </si>
  <si>
    <t>De 60 años y más</t>
  </si>
  <si>
    <t>Busca trabajo por primera vez</t>
  </si>
  <si>
    <t>3/ No. de salarios mínimos (personas que declaran ingresos) y trabajan 36 Hrs. o mas</t>
  </si>
  <si>
    <t>Menos de un salario</t>
  </si>
  <si>
    <t>De 1 a 2 salarios</t>
  </si>
  <si>
    <t>De 2 a 3 salarios</t>
  </si>
  <si>
    <t>De 3 a 4 salarios</t>
  </si>
  <si>
    <t>De 4 salarios y más</t>
  </si>
  <si>
    <t>No. de Salarios Mínimos 3/</t>
  </si>
  <si>
    <t>Total  Nacional 2/</t>
  </si>
  <si>
    <t>No. de Salarios Mínimos 1/</t>
  </si>
  <si>
    <t>1/ No. de salarios mínimos (personas que declaran ingresos) y trabajan 36 Hrs. o mas</t>
  </si>
  <si>
    <t>Menos de 1 salario y trab &lt;36 horas</t>
  </si>
  <si>
    <t>Menos de 1 salario y trab &gt;=36 horas</t>
  </si>
  <si>
    <t>Menos de 1 salario y no decl. horas</t>
  </si>
  <si>
    <t>Público</t>
  </si>
  <si>
    <t>Doméstico</t>
  </si>
  <si>
    <t>Hombres</t>
  </si>
  <si>
    <t>Mujeres</t>
  </si>
  <si>
    <t>Nivel educativo</t>
  </si>
  <si>
    <t>Cuadro No. 1. Tasa de Desempleo Abierto (TDA) de la Población en Edad de Trabajar (PET) y Población Económicamente Activa (PEA),</t>
  </si>
  <si>
    <t>Total Nacional 2/</t>
  </si>
  <si>
    <t>(Promedio de salarios mínimos por rama)</t>
  </si>
  <si>
    <t>según dominio,  nivel educativo, rango de edad, rama de actividad y ocupación</t>
  </si>
  <si>
    <t>Cuadro No. 2. Personas ocupadas por categoría ocupacional, según dominio, nivel educativo, rango de edad, sexo,</t>
  </si>
  <si>
    <t xml:space="preserve">Cuadro No. 2. Personas ocupadas por categoría ocupacional, según dominio, nivel educativo, rango de edad, </t>
  </si>
  <si>
    <t>Cuadro No. 3. Ingreso promedio de las personas ocupadas por categoría  ocupacional, según dominio,</t>
  </si>
  <si>
    <t>nivel educativo, rango de edad, número de salarios mínimos, rama de actividad y ocupación</t>
  </si>
  <si>
    <t>Cuadro No. 4. Años de estudio promedio de las personas ocupadas por categoría ocupacional, según dominio, nivel educativo,</t>
  </si>
  <si>
    <t>rangos de edad, número de salarios mínimos devengados, rama de actividad y ocupación</t>
  </si>
  <si>
    <t>Cuadro No. 5. Tasa de Desempleo Abierto (TDA) de la Población en Edad de Trabajar (PET) y Población Económicamente Activa (PEA),</t>
  </si>
  <si>
    <t xml:space="preserve">Cuadro No. 6. Personas ocupadas por categoría ocupacional, según dominio, nivel educativo, rango de edad,  </t>
  </si>
  <si>
    <t>Cuadro No. 6. Personas ocupadas por categoría ocupacional, según dominio, nivel educativo, rango de edad,</t>
  </si>
  <si>
    <t>Cuadro No. 7. Ingreso promedio de las personas ocupadas por categoría  ocupacional, según dominio,</t>
  </si>
  <si>
    <t>Cuadro No. 8. Años de estudio promedio de las personas ocupadas por categoría ocupacional, según dominio, nivel educativo,</t>
  </si>
  <si>
    <t xml:space="preserve">Rama de Actividad </t>
  </si>
  <si>
    <t>Agricultura, ganaderia, silvicultura y pesca</t>
  </si>
  <si>
    <t>Explotacion de minas y canteras</t>
  </si>
  <si>
    <t>Suministro de electricidad, gas, vapor y aire acondicionado</t>
  </si>
  <si>
    <t>Suministro de agua, evacuacion de aguas residuales, gestion de desechos y descontaminacion</t>
  </si>
  <si>
    <t>Construccion</t>
  </si>
  <si>
    <t>Comercio al por mayor y al por menor, reparacion de vehiculos automotores y motocicletas</t>
  </si>
  <si>
    <t>Transporte y almacenamiento</t>
  </si>
  <si>
    <t>Actividades de alojamiento y de servicios de comida</t>
  </si>
  <si>
    <t>Informacion y comunicaciones</t>
  </si>
  <si>
    <t>Actividades finacieras y de seguros</t>
  </si>
  <si>
    <t>Actividades inmobiliarias</t>
  </si>
  <si>
    <t>Actividades profesionales, cientificas y tecnicas</t>
  </si>
  <si>
    <t>Actividades de servicios administrativos y de apoyo</t>
  </si>
  <si>
    <t>Aministracion publica y defensa, planes de seguridad social de afiliacion obligatoria</t>
  </si>
  <si>
    <t>Enseñanza</t>
  </si>
  <si>
    <t>Actividades de atencion de la salud humana y de asistencia social</t>
  </si>
  <si>
    <t>Actividades artisticas, de entretenimiento y recreativas</t>
  </si>
  <si>
    <t>Otras actividades de servicios</t>
  </si>
  <si>
    <t>Actividades de los hogares como empleadores y actividades no diferenciadas de los hogares como productores de bienes y s</t>
  </si>
  <si>
    <t>Actividades de organizaciones y organos extraterritoriales</t>
  </si>
  <si>
    <t>Ocupaciones NO especificadas</t>
  </si>
  <si>
    <t>NS/NR</t>
  </si>
  <si>
    <t xml:space="preserve">Ocupación </t>
  </si>
  <si>
    <t>Directores y gerentes</t>
  </si>
  <si>
    <t>Profesionales cientificos e intelectuales</t>
  </si>
  <si>
    <t>Tecnicos y profesionales de nivel medio</t>
  </si>
  <si>
    <t>Personal de apoyo administrativo</t>
  </si>
  <si>
    <t>Trabajadores de los servicios y vendedores de comercios y mercados</t>
  </si>
  <si>
    <t>Agricultores y trabajadores calificados agropecuarios forestales y pesqueros</t>
  </si>
  <si>
    <t>Oficiales, operarios y artesanos de artes mecanicas y de otros oficios</t>
  </si>
  <si>
    <t>Operadores de instalaciones y maquinas y ensambladores</t>
  </si>
  <si>
    <t>Ocupaciones elementales</t>
  </si>
  <si>
    <t>Ocupaciones militares</t>
  </si>
  <si>
    <t>Rama de actividad NO especificadas</t>
  </si>
  <si>
    <t>Fuente: Instituto Nacional de Estadística (INE). Encuesta Permanente de Hogares de Propósitos Múltiples, LXI 2018.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</si>
</sst>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* #,##0.00_);_(* \(#,##0.00\);_(* &quot;-&quot;??_);_(@_)"/>
    <numFmt numFmtId="165" formatCode="_-* #,##0_-;\-* #,##0_-;_-* &quot;-&quot;_-;_-@_-"/>
    <numFmt numFmtId="166" formatCode="_-* #,##0.00_-;\-* #,##0.00_-;_-* &quot;-&quot;??_-;_-@_-"/>
    <numFmt numFmtId="167" formatCode="_-* #,##0.0_-;\-* #,##0.0_-;_-* &quot;-&quot;??_-;_-@_-"/>
    <numFmt numFmtId="168" formatCode="_-* #,##0_-;\-* #,##0_-;_-* &quot;-&quot;??_-;_-@_-"/>
    <numFmt numFmtId="169" formatCode="_-* #,##0.0_-;\-* #,##0.0_-;_-* &quot;-&quot;?_-;_-@_-"/>
    <numFmt numFmtId="170" formatCode="0.0"/>
    <numFmt numFmtId="171" formatCode="_-[$€]* #,##0.00_-;\-[$€]* #,##0.00_-;_-[$€]* &quot;-&quot;??_-;_-@_-"/>
  </numFmts>
  <fonts count="13" x14ac:knownFonts="1">
    <font>
      <sz val="8"/>
      <name val="Arial"/>
    </font>
    <font>
      <sz val="8"/>
      <name val="Arial"/>
      <family val="2"/>
    </font>
    <font>
      <b/>
      <sz val="8"/>
      <name val="Arial"/>
      <family val="2"/>
    </font>
    <font>
      <b/>
      <sz val="7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u val="singleAccounting"/>
      <sz val="8"/>
      <name val="Arial"/>
      <family val="2"/>
    </font>
    <font>
      <b/>
      <u/>
      <sz val="8"/>
      <name val="Arial"/>
      <family val="2"/>
    </font>
    <font>
      <sz val="10"/>
      <name val="Arial"/>
      <family val="2"/>
    </font>
    <font>
      <sz val="8"/>
      <color indexed="23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171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1" fillId="0" borderId="0" applyFont="0" applyFill="0" applyBorder="0" applyAlignment="0" applyProtection="0"/>
    <xf numFmtId="164" fontId="10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0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166" fontId="1" fillId="0" borderId="0" applyFont="0" applyFill="0" applyBorder="0" applyAlignment="0" applyProtection="0"/>
  </cellStyleXfs>
  <cellXfs count="383">
    <xf numFmtId="0" fontId="0" fillId="0" borderId="0" xfId="0"/>
    <xf numFmtId="168" fontId="0" fillId="0" borderId="0" xfId="2" applyNumberFormat="1" applyFont="1"/>
    <xf numFmtId="0" fontId="3" fillId="0" borderId="0" xfId="0" applyFont="1" applyFill="1" applyBorder="1" applyAlignment="1">
      <alignment horizontal="left" indent="1"/>
    </xf>
    <xf numFmtId="0" fontId="2" fillId="0" borderId="0" xfId="0" applyFont="1" applyAlignment="1">
      <alignment horizontal="center"/>
    </xf>
    <xf numFmtId="168" fontId="2" fillId="0" borderId="0" xfId="2" applyNumberFormat="1" applyFont="1" applyBorder="1"/>
    <xf numFmtId="0" fontId="3" fillId="0" borderId="0" xfId="0" applyFont="1"/>
    <xf numFmtId="168" fontId="2" fillId="0" borderId="0" xfId="2" applyNumberFormat="1" applyFont="1" applyBorder="1" applyAlignment="1">
      <alignment horizontal="center"/>
    </xf>
    <xf numFmtId="168" fontId="2" fillId="0" borderId="0" xfId="2" applyNumberFormat="1" applyFont="1" applyBorder="1" applyAlignment="1">
      <alignment horizontal="center" vertical="center" wrapText="1"/>
    </xf>
    <xf numFmtId="168" fontId="0" fillId="0" borderId="0" xfId="2" applyNumberFormat="1" applyFont="1" applyFill="1"/>
    <xf numFmtId="168" fontId="0" fillId="0" borderId="0" xfId="0" applyNumberFormat="1"/>
    <xf numFmtId="168" fontId="0" fillId="0" borderId="0" xfId="2" applyNumberFormat="1" applyFont="1" applyBorder="1" applyAlignment="1">
      <alignment horizontal="left" indent="1"/>
    </xf>
    <xf numFmtId="167" fontId="2" fillId="0" borderId="1" xfId="2" applyNumberFormat="1" applyFont="1" applyBorder="1" applyAlignment="1">
      <alignment horizontal="center"/>
    </xf>
    <xf numFmtId="167" fontId="0" fillId="0" borderId="2" xfId="2" applyNumberFormat="1" applyFont="1" applyBorder="1"/>
    <xf numFmtId="0" fontId="2" fillId="0" borderId="0" xfId="14" applyFont="1" applyAlignment="1">
      <alignment horizontal="center"/>
    </xf>
    <xf numFmtId="0" fontId="5" fillId="0" borderId="0" xfId="14" applyFont="1" applyAlignment="1">
      <alignment horizontal="center"/>
    </xf>
    <xf numFmtId="0" fontId="3" fillId="0" borderId="0" xfId="14" applyFont="1" applyFill="1" applyBorder="1" applyAlignment="1">
      <alignment horizontal="left" indent="1"/>
    </xf>
    <xf numFmtId="167" fontId="2" fillId="0" borderId="2" xfId="2" applyNumberFormat="1" applyFont="1" applyBorder="1" applyAlignment="1">
      <alignment horizontal="center" vertical="center" wrapText="1"/>
    </xf>
    <xf numFmtId="0" fontId="2" fillId="0" borderId="0" xfId="14" applyFont="1" applyBorder="1"/>
    <xf numFmtId="0" fontId="2" fillId="0" borderId="0" xfId="0" applyFont="1" applyBorder="1" applyAlignment="1">
      <alignment horizontal="left" vertical="center" wrapText="1" indent="1"/>
    </xf>
    <xf numFmtId="0" fontId="2" fillId="0" borderId="0" xfId="0" applyFont="1" applyBorder="1" applyAlignment="1">
      <alignment horizontal="left" indent="1"/>
    </xf>
    <xf numFmtId="169" fontId="0" fillId="0" borderId="0" xfId="0" applyNumberFormat="1"/>
    <xf numFmtId="169" fontId="0" fillId="0" borderId="2" xfId="2" applyNumberFormat="1" applyFont="1" applyBorder="1"/>
    <xf numFmtId="169" fontId="0" fillId="0" borderId="0" xfId="2" applyNumberFormat="1" applyFont="1" applyBorder="1"/>
    <xf numFmtId="169" fontId="2" fillId="0" borderId="1" xfId="2" applyNumberFormat="1" applyFont="1" applyBorder="1" applyAlignment="1">
      <alignment horizontal="center"/>
    </xf>
    <xf numFmtId="168" fontId="2" fillId="0" borderId="0" xfId="2" applyNumberFormat="1" applyFont="1" applyFill="1" applyBorder="1"/>
    <xf numFmtId="0" fontId="0" fillId="0" borderId="0" xfId="0" applyFill="1"/>
    <xf numFmtId="168" fontId="0" fillId="0" borderId="0" xfId="2" applyNumberFormat="1" applyFont="1" applyFill="1" applyBorder="1"/>
    <xf numFmtId="169" fontId="2" fillId="0" borderId="0" xfId="2" applyNumberFormat="1" applyFont="1" applyFill="1" applyBorder="1" applyAlignment="1">
      <alignment horizontal="center"/>
    </xf>
    <xf numFmtId="168" fontId="2" fillId="0" borderId="1" xfId="2" applyNumberFormat="1" applyFont="1" applyBorder="1" applyAlignment="1">
      <alignment horizontal="center" vertical="center" wrapText="1"/>
    </xf>
    <xf numFmtId="168" fontId="2" fillId="0" borderId="0" xfId="7" applyNumberFormat="1" applyFont="1" applyFill="1" applyBorder="1"/>
    <xf numFmtId="0" fontId="3" fillId="0" borderId="0" xfId="12" applyFont="1" applyFill="1" applyBorder="1" applyAlignment="1">
      <alignment horizontal="left" indent="1"/>
    </xf>
    <xf numFmtId="168" fontId="2" fillId="0" borderId="0" xfId="2" applyNumberFormat="1" applyFont="1" applyBorder="1" applyAlignment="1">
      <alignment horizontal="left" vertical="justify"/>
    </xf>
    <xf numFmtId="167" fontId="0" fillId="0" borderId="0" xfId="2" applyNumberFormat="1" applyFont="1" applyFill="1" applyBorder="1"/>
    <xf numFmtId="170" fontId="2" fillId="0" borderId="0" xfId="14" applyNumberFormat="1" applyFont="1" applyBorder="1"/>
    <xf numFmtId="170" fontId="2" fillId="0" borderId="0" xfId="0" applyNumberFormat="1" applyFont="1" applyBorder="1" applyAlignment="1">
      <alignment horizontal="left" indent="1"/>
    </xf>
    <xf numFmtId="170" fontId="4" fillId="0" borderId="0" xfId="7" applyNumberFormat="1" applyFont="1" applyBorder="1" applyAlignment="1">
      <alignment horizontal="left" indent="2"/>
    </xf>
    <xf numFmtId="170" fontId="4" fillId="0" borderId="0" xfId="7" applyNumberFormat="1" applyFont="1" applyBorder="1" applyAlignment="1">
      <alignment horizontal="left" indent="3"/>
    </xf>
    <xf numFmtId="170" fontId="3" fillId="0" borderId="0" xfId="14" applyNumberFormat="1" applyFont="1" applyFill="1" applyBorder="1" applyAlignment="1">
      <alignment horizontal="left" indent="1"/>
    </xf>
    <xf numFmtId="170" fontId="2" fillId="0" borderId="0" xfId="14" applyNumberFormat="1" applyFont="1" applyAlignment="1">
      <alignment horizontal="center"/>
    </xf>
    <xf numFmtId="170" fontId="2" fillId="0" borderId="2" xfId="2" applyNumberFormat="1" applyFont="1" applyBorder="1" applyAlignment="1">
      <alignment horizontal="center" vertical="center" wrapText="1"/>
    </xf>
    <xf numFmtId="170" fontId="2" fillId="0" borderId="1" xfId="2" applyNumberFormat="1" applyFont="1" applyBorder="1" applyAlignment="1">
      <alignment horizontal="center"/>
    </xf>
    <xf numFmtId="170" fontId="2" fillId="0" borderId="2" xfId="2" applyNumberFormat="1" applyFont="1" applyBorder="1" applyAlignment="1">
      <alignment horizontal="center"/>
    </xf>
    <xf numFmtId="170" fontId="2" fillId="0" borderId="0" xfId="2" applyNumberFormat="1" applyFont="1" applyBorder="1"/>
    <xf numFmtId="170" fontId="2" fillId="0" borderId="0" xfId="2" applyNumberFormat="1" applyFont="1" applyBorder="1" applyAlignment="1">
      <alignment horizontal="left" indent="1"/>
    </xf>
    <xf numFmtId="169" fontId="0" fillId="0" borderId="0" xfId="0" applyNumberFormat="1" applyFill="1"/>
    <xf numFmtId="0" fontId="2" fillId="0" borderId="0" xfId="0" applyFont="1" applyFill="1" applyBorder="1" applyAlignment="1"/>
    <xf numFmtId="0" fontId="2" fillId="0" borderId="0" xfId="0" applyFont="1" applyFill="1"/>
    <xf numFmtId="170" fontId="0" fillId="0" borderId="0" xfId="0" applyNumberFormat="1" applyFill="1" applyBorder="1"/>
    <xf numFmtId="0" fontId="2" fillId="0" borderId="0" xfId="0" applyFont="1" applyFill="1" applyBorder="1" applyAlignment="1">
      <alignment horizontal="left" indent="1"/>
    </xf>
    <xf numFmtId="168" fontId="0" fillId="0" borderId="0" xfId="2" applyNumberFormat="1" applyFont="1" applyFill="1" applyBorder="1" applyAlignment="1">
      <alignment horizontal="left" indent="2"/>
    </xf>
    <xf numFmtId="168" fontId="0" fillId="0" borderId="0" xfId="2" applyNumberFormat="1" applyFont="1" applyFill="1" applyBorder="1" applyAlignment="1">
      <alignment horizontal="left" indent="1"/>
    </xf>
    <xf numFmtId="169" fontId="0" fillId="0" borderId="0" xfId="2" applyNumberFormat="1" applyFont="1" applyFill="1" applyBorder="1" applyAlignment="1">
      <alignment horizontal="center"/>
    </xf>
    <xf numFmtId="168" fontId="0" fillId="0" borderId="0" xfId="2" applyNumberFormat="1" applyFont="1" applyFill="1" applyBorder="1" applyAlignment="1">
      <alignment horizontal="left" indent="3"/>
    </xf>
    <xf numFmtId="0" fontId="0" fillId="0" borderId="0" xfId="0" applyFill="1" applyBorder="1"/>
    <xf numFmtId="168" fontId="4" fillId="0" borderId="0" xfId="7" applyNumberFormat="1" applyFont="1" applyFill="1" applyBorder="1" applyAlignment="1">
      <alignment horizontal="left" indent="2"/>
    </xf>
    <xf numFmtId="168" fontId="4" fillId="0" borderId="0" xfId="7" applyNumberFormat="1" applyFont="1" applyFill="1" applyBorder="1" applyAlignment="1">
      <alignment horizontal="left" indent="3"/>
    </xf>
    <xf numFmtId="0" fontId="2" fillId="0" borderId="0" xfId="0" applyFont="1" applyFill="1" applyBorder="1" applyAlignment="1">
      <alignment horizontal="left" vertical="center" wrapText="1" indent="1"/>
    </xf>
    <xf numFmtId="167" fontId="2" fillId="0" borderId="0" xfId="2" applyNumberFormat="1" applyFont="1" applyFill="1" applyBorder="1"/>
    <xf numFmtId="0" fontId="2" fillId="0" borderId="0" xfId="0" applyFont="1" applyBorder="1" applyAlignment="1">
      <alignment vertical="center" wrapText="1"/>
    </xf>
    <xf numFmtId="168" fontId="4" fillId="0" borderId="0" xfId="2" applyNumberFormat="1" applyFont="1" applyFill="1" applyBorder="1"/>
    <xf numFmtId="167" fontId="4" fillId="0" borderId="0" xfId="2" applyNumberFormat="1" applyFont="1" applyFill="1" applyBorder="1"/>
    <xf numFmtId="0" fontId="1" fillId="0" borderId="0" xfId="12" applyFill="1"/>
    <xf numFmtId="0" fontId="2" fillId="0" borderId="1" xfId="12" applyFont="1" applyFill="1" applyBorder="1" applyAlignment="1">
      <alignment horizontal="center" vertical="justify"/>
    </xf>
    <xf numFmtId="169" fontId="2" fillId="0" borderId="1" xfId="12" applyNumberFormat="1" applyFont="1" applyFill="1" applyBorder="1" applyAlignment="1">
      <alignment horizontal="center" vertical="justify"/>
    </xf>
    <xf numFmtId="168" fontId="2" fillId="0" borderId="0" xfId="7" applyNumberFormat="1" applyFont="1" applyFill="1" applyBorder="1" applyAlignment="1">
      <alignment horizontal="left"/>
    </xf>
    <xf numFmtId="168" fontId="2" fillId="0" borderId="0" xfId="7" applyNumberFormat="1" applyFont="1" applyFill="1" applyBorder="1" applyAlignment="1">
      <alignment horizontal="left" indent="1"/>
    </xf>
    <xf numFmtId="0" fontId="2" fillId="0" borderId="0" xfId="12" applyFont="1" applyFill="1"/>
    <xf numFmtId="169" fontId="1" fillId="0" borderId="0" xfId="12" applyNumberFormat="1" applyFill="1"/>
    <xf numFmtId="168" fontId="2" fillId="0" borderId="0" xfId="10" applyNumberFormat="1" applyFont="1" applyFill="1" applyBorder="1"/>
    <xf numFmtId="168" fontId="1" fillId="0" borderId="0" xfId="7" applyNumberFormat="1" applyFill="1"/>
    <xf numFmtId="169" fontId="1" fillId="0" borderId="0" xfId="7" applyNumberFormat="1" applyFill="1"/>
    <xf numFmtId="167" fontId="1" fillId="0" borderId="0" xfId="7" applyNumberFormat="1" applyFill="1"/>
    <xf numFmtId="168" fontId="2" fillId="0" borderId="0" xfId="7" applyNumberFormat="1" applyFont="1" applyFill="1" applyAlignment="1">
      <alignment horizontal="center"/>
    </xf>
    <xf numFmtId="167" fontId="1" fillId="0" borderId="0" xfId="12" applyNumberFormat="1" applyFill="1"/>
    <xf numFmtId="0" fontId="2" fillId="0" borderId="0" xfId="12" applyFont="1" applyFill="1" applyAlignment="1">
      <alignment horizontal="center"/>
    </xf>
    <xf numFmtId="168" fontId="2" fillId="0" borderId="0" xfId="0" applyNumberFormat="1" applyFont="1" applyFill="1" applyBorder="1"/>
    <xf numFmtId="169" fontId="2" fillId="0" borderId="1" xfId="2" applyNumberFormat="1" applyFont="1" applyFill="1" applyBorder="1" applyAlignment="1">
      <alignment horizontal="center"/>
    </xf>
    <xf numFmtId="168" fontId="0" fillId="0" borderId="0" xfId="0" applyNumberFormat="1" applyFill="1"/>
    <xf numFmtId="167" fontId="2" fillId="0" borderId="1" xfId="2" applyNumberFormat="1" applyFont="1" applyFill="1" applyBorder="1" applyAlignment="1">
      <alignment horizontal="center"/>
    </xf>
    <xf numFmtId="169" fontId="0" fillId="0" borderId="2" xfId="2" applyNumberFormat="1" applyFont="1" applyFill="1" applyBorder="1"/>
    <xf numFmtId="167" fontId="2" fillId="0" borderId="0" xfId="2" applyNumberFormat="1" applyFont="1" applyFill="1" applyBorder="1" applyAlignment="1">
      <alignment horizontal="right"/>
    </xf>
    <xf numFmtId="168" fontId="2" fillId="0" borderId="0" xfId="2" applyNumberFormat="1" applyFont="1" applyFill="1" applyBorder="1" applyAlignment="1">
      <alignment horizontal="right"/>
    </xf>
    <xf numFmtId="167" fontId="0" fillId="0" borderId="0" xfId="2" applyNumberFormat="1" applyFont="1" applyFill="1" applyBorder="1" applyAlignment="1">
      <alignment horizontal="right"/>
    </xf>
    <xf numFmtId="167" fontId="4" fillId="0" borderId="0" xfId="2" applyNumberFormat="1" applyFont="1" applyFill="1" applyBorder="1" applyAlignment="1">
      <alignment horizontal="right"/>
    </xf>
    <xf numFmtId="168" fontId="4" fillId="0" borderId="0" xfId="2" applyNumberFormat="1" applyFont="1" applyFill="1" applyBorder="1" applyAlignment="1">
      <alignment horizontal="right"/>
    </xf>
    <xf numFmtId="168" fontId="2" fillId="0" borderId="0" xfId="2" applyNumberFormat="1" applyFont="1" applyBorder="1" applyAlignment="1">
      <alignment horizontal="right" vertical="justify"/>
    </xf>
    <xf numFmtId="168" fontId="2" fillId="0" borderId="0" xfId="2" applyNumberFormat="1" applyFont="1" applyBorder="1" applyAlignment="1">
      <alignment horizontal="right"/>
    </xf>
    <xf numFmtId="167" fontId="0" fillId="0" borderId="0" xfId="2" applyNumberFormat="1" applyFont="1" applyFill="1" applyAlignment="1">
      <alignment horizontal="right"/>
    </xf>
    <xf numFmtId="167" fontId="2" fillId="0" borderId="0" xfId="2" applyNumberFormat="1" applyFont="1" applyBorder="1" applyAlignment="1">
      <alignment horizontal="right"/>
    </xf>
    <xf numFmtId="167" fontId="4" fillId="0" borderId="0" xfId="2" applyNumberFormat="1" applyFont="1" applyBorder="1" applyAlignment="1">
      <alignment horizontal="right"/>
    </xf>
    <xf numFmtId="167" fontId="0" fillId="0" borderId="0" xfId="2" applyNumberFormat="1" applyFont="1" applyFill="1"/>
    <xf numFmtId="168" fontId="2" fillId="0" borderId="0" xfId="2" applyNumberFormat="1" applyFont="1" applyFill="1" applyBorder="1" applyAlignment="1">
      <alignment horizontal="left" indent="1"/>
    </xf>
    <xf numFmtId="168" fontId="2" fillId="0" borderId="0" xfId="2" applyNumberFormat="1" applyFont="1" applyFill="1"/>
    <xf numFmtId="168" fontId="4" fillId="0" borderId="0" xfId="2" applyNumberFormat="1" applyFont="1" applyFill="1" applyBorder="1" applyAlignment="1">
      <alignment horizontal="left" indent="1"/>
    </xf>
    <xf numFmtId="168" fontId="4" fillId="0" borderId="0" xfId="2" applyNumberFormat="1" applyFont="1" applyFill="1"/>
    <xf numFmtId="167" fontId="4" fillId="0" borderId="0" xfId="2" applyNumberFormat="1" applyFont="1" applyFill="1"/>
    <xf numFmtId="168" fontId="0" fillId="0" borderId="0" xfId="2" applyNumberFormat="1" applyFont="1" applyBorder="1" applyAlignment="1">
      <alignment horizontal="left" indent="2"/>
    </xf>
    <xf numFmtId="170" fontId="2" fillId="0" borderId="0" xfId="14" applyNumberFormat="1" applyFont="1" applyBorder="1" applyAlignment="1">
      <alignment horizontal="left" indent="1"/>
    </xf>
    <xf numFmtId="170" fontId="2" fillId="0" borderId="0" xfId="2" applyNumberFormat="1" applyFont="1" applyBorder="1" applyAlignment="1">
      <alignment horizontal="left" vertical="justify"/>
    </xf>
    <xf numFmtId="167" fontId="4" fillId="0" borderId="0" xfId="2" applyNumberFormat="1" applyFont="1"/>
    <xf numFmtId="168" fontId="9" fillId="2" borderId="0" xfId="2" applyNumberFormat="1" applyFont="1" applyFill="1" applyBorder="1" applyAlignment="1">
      <alignment horizontal="right"/>
    </xf>
    <xf numFmtId="167" fontId="9" fillId="2" borderId="0" xfId="2" applyNumberFormat="1" applyFont="1" applyFill="1" applyBorder="1" applyAlignment="1">
      <alignment horizontal="right"/>
    </xf>
    <xf numFmtId="167" fontId="2" fillId="0" borderId="0" xfId="2" applyNumberFormat="1" applyFont="1"/>
    <xf numFmtId="167" fontId="2" fillId="3" borderId="0" xfId="2" applyNumberFormat="1" applyFont="1" applyFill="1"/>
    <xf numFmtId="0" fontId="11" fillId="0" borderId="2" xfId="12" applyFont="1" applyFill="1" applyBorder="1"/>
    <xf numFmtId="168" fontId="11" fillId="0" borderId="2" xfId="12" applyNumberFormat="1" applyFont="1" applyFill="1" applyBorder="1"/>
    <xf numFmtId="169" fontId="11" fillId="0" borderId="2" xfId="12" applyNumberFormat="1" applyFont="1" applyFill="1" applyBorder="1"/>
    <xf numFmtId="168" fontId="11" fillId="0" borderId="0" xfId="2" applyNumberFormat="1" applyFont="1" applyFill="1"/>
    <xf numFmtId="0" fontId="11" fillId="0" borderId="0" xfId="12" applyFont="1" applyFill="1"/>
    <xf numFmtId="169" fontId="11" fillId="0" borderId="0" xfId="7" applyNumberFormat="1" applyFont="1" applyFill="1" applyBorder="1"/>
    <xf numFmtId="168" fontId="11" fillId="0" borderId="0" xfId="7" applyNumberFormat="1" applyFont="1" applyFill="1" applyBorder="1"/>
    <xf numFmtId="167" fontId="11" fillId="0" borderId="0" xfId="7" applyNumberFormat="1" applyFont="1" applyFill="1" applyBorder="1"/>
    <xf numFmtId="168" fontId="11" fillId="0" borderId="0" xfId="7" applyNumberFormat="1" applyFont="1" applyFill="1"/>
    <xf numFmtId="169" fontId="11" fillId="0" borderId="0" xfId="7" applyNumberFormat="1" applyFont="1" applyFill="1"/>
    <xf numFmtId="167" fontId="11" fillId="0" borderId="0" xfId="7" applyNumberFormat="1" applyFont="1" applyFill="1"/>
    <xf numFmtId="169" fontId="11" fillId="0" borderId="0" xfId="12" applyNumberFormat="1" applyFont="1" applyFill="1"/>
    <xf numFmtId="168" fontId="11" fillId="0" borderId="2" xfId="7" applyNumberFormat="1" applyFont="1" applyFill="1" applyBorder="1"/>
    <xf numFmtId="169" fontId="11" fillId="0" borderId="2" xfId="7" applyNumberFormat="1" applyFont="1" applyFill="1" applyBorder="1"/>
    <xf numFmtId="167" fontId="11" fillId="0" borderId="0" xfId="12" applyNumberFormat="1" applyFont="1" applyFill="1"/>
    <xf numFmtId="0" fontId="11" fillId="0" borderId="0" xfId="14" applyFont="1"/>
    <xf numFmtId="0" fontId="11" fillId="0" borderId="2" xfId="14" applyFont="1" applyBorder="1"/>
    <xf numFmtId="168" fontId="11" fillId="0" borderId="0" xfId="2" applyNumberFormat="1" applyFont="1" applyBorder="1"/>
    <xf numFmtId="168" fontId="11" fillId="0" borderId="0" xfId="2" applyNumberFormat="1" applyFont="1"/>
    <xf numFmtId="0" fontId="11" fillId="0" borderId="0" xfId="14" applyFont="1" applyBorder="1"/>
    <xf numFmtId="167" fontId="11" fillId="0" borderId="2" xfId="2" applyNumberFormat="1" applyFont="1" applyBorder="1"/>
    <xf numFmtId="170" fontId="11" fillId="0" borderId="0" xfId="14" applyNumberFormat="1" applyFont="1" applyBorder="1"/>
    <xf numFmtId="167" fontId="11" fillId="0" borderId="0" xfId="2" applyNumberFormat="1" applyFont="1"/>
    <xf numFmtId="170" fontId="11" fillId="0" borderId="0" xfId="2" applyNumberFormat="1" applyFont="1" applyBorder="1" applyAlignment="1">
      <alignment horizontal="left" indent="2"/>
    </xf>
    <xf numFmtId="170" fontId="11" fillId="0" borderId="0" xfId="2" applyNumberFormat="1" applyFont="1" applyBorder="1" applyAlignment="1">
      <alignment horizontal="left" indent="3"/>
    </xf>
    <xf numFmtId="170" fontId="11" fillId="0" borderId="0" xfId="14" applyNumberFormat="1" applyFont="1" applyAlignment="1">
      <alignment horizontal="left" indent="1"/>
    </xf>
    <xf numFmtId="170" fontId="11" fillId="0" borderId="0" xfId="14" applyNumberFormat="1" applyFont="1"/>
    <xf numFmtId="167" fontId="2" fillId="0" borderId="1" xfId="5" applyNumberFormat="1" applyFont="1" applyBorder="1" applyAlignment="1">
      <alignment horizontal="center"/>
    </xf>
    <xf numFmtId="169" fontId="2" fillId="0" borderId="1" xfId="5" applyNumberFormat="1" applyFont="1" applyBorder="1" applyAlignment="1">
      <alignment horizontal="center"/>
    </xf>
    <xf numFmtId="167" fontId="2" fillId="0" borderId="1" xfId="5" applyNumberFormat="1" applyFont="1" applyFill="1" applyBorder="1" applyAlignment="1">
      <alignment horizontal="center"/>
    </xf>
    <xf numFmtId="169" fontId="2" fillId="0" borderId="1" xfId="5" applyNumberFormat="1" applyFont="1" applyFill="1" applyBorder="1" applyAlignment="1">
      <alignment horizontal="center"/>
    </xf>
    <xf numFmtId="167" fontId="0" fillId="0" borderId="2" xfId="5" applyNumberFormat="1" applyFont="1" applyBorder="1"/>
    <xf numFmtId="169" fontId="0" fillId="0" borderId="2" xfId="5" applyNumberFormat="1" applyFont="1" applyBorder="1"/>
    <xf numFmtId="169" fontId="0" fillId="0" borderId="2" xfId="5" applyNumberFormat="1" applyFont="1" applyFill="1" applyBorder="1"/>
    <xf numFmtId="167" fontId="2" fillId="0" borderId="0" xfId="5" applyNumberFormat="1" applyFont="1" applyFill="1" applyBorder="1" applyAlignment="1">
      <alignment horizontal="left" indent="1"/>
    </xf>
    <xf numFmtId="168" fontId="2" fillId="0" borderId="0" xfId="5" applyNumberFormat="1" applyFont="1" applyFill="1" applyBorder="1" applyAlignment="1">
      <alignment horizontal="right"/>
    </xf>
    <xf numFmtId="167" fontId="2" fillId="0" borderId="0" xfId="5" applyNumberFormat="1" applyFont="1" applyFill="1" applyBorder="1" applyAlignment="1">
      <alignment horizontal="right"/>
    </xf>
    <xf numFmtId="168" fontId="2" fillId="0" borderId="0" xfId="5" applyNumberFormat="1" applyFont="1" applyFill="1" applyBorder="1"/>
    <xf numFmtId="167" fontId="2" fillId="0" borderId="0" xfId="5" applyNumberFormat="1" applyFont="1" applyFill="1" applyBorder="1"/>
    <xf numFmtId="168" fontId="0" fillId="0" borderId="0" xfId="5" applyNumberFormat="1" applyFont="1"/>
    <xf numFmtId="168" fontId="0" fillId="0" borderId="0" xfId="5" applyNumberFormat="1" applyFont="1" applyFill="1"/>
    <xf numFmtId="167" fontId="0" fillId="0" borderId="0" xfId="5" applyNumberFormat="1" applyFont="1" applyFill="1"/>
    <xf numFmtId="168" fontId="0" fillId="0" borderId="0" xfId="5" applyNumberFormat="1" applyFont="1" applyFill="1" applyBorder="1" applyAlignment="1">
      <alignment horizontal="left" indent="2"/>
    </xf>
    <xf numFmtId="168" fontId="4" fillId="0" borderId="0" xfId="5" applyNumberFormat="1" applyFont="1" applyFill="1" applyBorder="1" applyAlignment="1">
      <alignment horizontal="right"/>
    </xf>
    <xf numFmtId="167" fontId="0" fillId="0" borderId="0" xfId="5" applyNumberFormat="1" applyFont="1" applyFill="1" applyBorder="1" applyAlignment="1">
      <alignment horizontal="right"/>
    </xf>
    <xf numFmtId="167" fontId="4" fillId="0" borderId="0" xfId="5" applyNumberFormat="1" applyFont="1" applyFill="1" applyBorder="1" applyAlignment="1">
      <alignment horizontal="right"/>
    </xf>
    <xf numFmtId="168" fontId="0" fillId="0" borderId="0" xfId="5" applyNumberFormat="1" applyFont="1" applyBorder="1" applyAlignment="1">
      <alignment horizontal="left" indent="2"/>
    </xf>
    <xf numFmtId="168" fontId="4" fillId="0" borderId="0" xfId="5" applyNumberFormat="1" applyFont="1" applyFill="1" applyBorder="1"/>
    <xf numFmtId="167" fontId="0" fillId="0" borderId="0" xfId="5" applyNumberFormat="1" applyFont="1" applyFill="1" applyBorder="1"/>
    <xf numFmtId="168" fontId="0" fillId="0" borderId="0" xfId="5" applyNumberFormat="1" applyFont="1" applyFill="1" applyBorder="1" applyAlignment="1">
      <alignment horizontal="left" indent="3"/>
    </xf>
    <xf numFmtId="168" fontId="4" fillId="0" borderId="0" xfId="5" applyNumberFormat="1" applyFont="1"/>
    <xf numFmtId="168" fontId="0" fillId="0" borderId="0" xfId="5" applyNumberFormat="1" applyFont="1" applyFill="1" applyBorder="1"/>
    <xf numFmtId="167" fontId="0" fillId="0" borderId="0" xfId="5" applyNumberFormat="1" applyFont="1" applyFill="1" applyAlignment="1">
      <alignment horizontal="right"/>
    </xf>
    <xf numFmtId="168" fontId="0" fillId="0" borderId="0" xfId="5" applyNumberFormat="1" applyFont="1" applyFill="1" applyBorder="1" applyAlignment="1">
      <alignment horizontal="left" indent="1"/>
    </xf>
    <xf numFmtId="0" fontId="3" fillId="0" borderId="0" xfId="15" applyFont="1" applyFill="1" applyBorder="1" applyAlignment="1">
      <alignment horizontal="left" indent="1"/>
    </xf>
    <xf numFmtId="168" fontId="9" fillId="2" borderId="0" xfId="5" applyNumberFormat="1" applyFont="1" applyFill="1" applyBorder="1" applyAlignment="1">
      <alignment horizontal="right"/>
    </xf>
    <xf numFmtId="167" fontId="9" fillId="2" borderId="0" xfId="5" applyNumberFormat="1" applyFont="1" applyFill="1" applyBorder="1" applyAlignment="1">
      <alignment horizontal="right"/>
    </xf>
    <xf numFmtId="169" fontId="0" fillId="0" borderId="0" xfId="5" applyNumberFormat="1" applyFont="1" applyBorder="1"/>
    <xf numFmtId="0" fontId="2" fillId="0" borderId="0" xfId="13" applyFont="1" applyFill="1" applyAlignment="1">
      <alignment horizontal="center"/>
    </xf>
    <xf numFmtId="0" fontId="11" fillId="0" borderId="0" xfId="13" applyFill="1"/>
    <xf numFmtId="0" fontId="2" fillId="0" borderId="1" xfId="13" applyFont="1" applyFill="1" applyBorder="1" applyAlignment="1">
      <alignment horizontal="center" vertical="justify"/>
    </xf>
    <xf numFmtId="169" fontId="2" fillId="0" borderId="1" xfId="13" applyNumberFormat="1" applyFont="1" applyFill="1" applyBorder="1" applyAlignment="1">
      <alignment horizontal="center" vertical="justify"/>
    </xf>
    <xf numFmtId="0" fontId="11" fillId="0" borderId="2" xfId="13" applyFont="1" applyFill="1" applyBorder="1"/>
    <xf numFmtId="168" fontId="11" fillId="0" borderId="2" xfId="13" applyNumberFormat="1" applyFont="1" applyFill="1" applyBorder="1"/>
    <xf numFmtId="169" fontId="11" fillId="0" borderId="2" xfId="13" applyNumberFormat="1" applyFont="1" applyFill="1" applyBorder="1"/>
    <xf numFmtId="168" fontId="2" fillId="0" borderId="0" xfId="5" applyNumberFormat="1" applyFont="1" applyFill="1" applyBorder="1" applyAlignment="1">
      <alignment horizontal="left" indent="1"/>
    </xf>
    <xf numFmtId="168" fontId="2" fillId="0" borderId="0" xfId="9" applyNumberFormat="1" applyFont="1" applyFill="1" applyBorder="1" applyAlignment="1">
      <alignment horizontal="left"/>
    </xf>
    <xf numFmtId="168" fontId="2" fillId="0" borderId="0" xfId="9" applyNumberFormat="1" applyFont="1" applyFill="1" applyBorder="1"/>
    <xf numFmtId="168" fontId="2" fillId="0" borderId="0" xfId="5" applyNumberFormat="1" applyFont="1" applyFill="1"/>
    <xf numFmtId="168" fontId="11" fillId="0" borderId="0" xfId="5" applyNumberFormat="1" applyFont="1" applyFill="1"/>
    <xf numFmtId="0" fontId="2" fillId="0" borderId="0" xfId="13" applyFont="1" applyFill="1"/>
    <xf numFmtId="168" fontId="2" fillId="0" borderId="0" xfId="9" applyNumberFormat="1" applyFont="1" applyFill="1" applyBorder="1" applyAlignment="1">
      <alignment horizontal="left" indent="1"/>
    </xf>
    <xf numFmtId="168" fontId="11" fillId="0" borderId="0" xfId="9" applyNumberFormat="1" applyFont="1" applyFill="1" applyBorder="1" applyAlignment="1">
      <alignment horizontal="left" indent="1"/>
    </xf>
    <xf numFmtId="167" fontId="4" fillId="0" borderId="0" xfId="5" applyNumberFormat="1" applyFont="1" applyFill="1" applyBorder="1"/>
    <xf numFmtId="168" fontId="11" fillId="0" borderId="0" xfId="9" applyNumberFormat="1" applyFont="1" applyFill="1" applyBorder="1" applyAlignment="1">
      <alignment horizontal="left" indent="2"/>
    </xf>
    <xf numFmtId="168" fontId="4" fillId="0" borderId="0" xfId="5" applyNumberFormat="1" applyFont="1" applyFill="1"/>
    <xf numFmtId="0" fontId="11" fillId="0" borderId="0" xfId="13" applyFont="1" applyFill="1"/>
    <xf numFmtId="167" fontId="4" fillId="0" borderId="0" xfId="5" applyNumberFormat="1" applyFont="1" applyFill="1"/>
    <xf numFmtId="167" fontId="2" fillId="0" borderId="0" xfId="9" applyNumberFormat="1" applyFont="1" applyFill="1" applyBorder="1" applyAlignment="1">
      <alignment horizontal="left" indent="1"/>
    </xf>
    <xf numFmtId="168" fontId="4" fillId="0" borderId="0" xfId="9" applyNumberFormat="1" applyFont="1" applyFill="1" applyBorder="1" applyAlignment="1">
      <alignment horizontal="left" indent="1"/>
    </xf>
    <xf numFmtId="168" fontId="4" fillId="0" borderId="0" xfId="9" applyNumberFormat="1" applyFont="1" applyFill="1" applyBorder="1" applyAlignment="1">
      <alignment horizontal="left" indent="2"/>
    </xf>
    <xf numFmtId="168" fontId="4" fillId="0" borderId="0" xfId="9" applyNumberFormat="1" applyFont="1" applyFill="1" applyBorder="1" applyAlignment="1">
      <alignment horizontal="left" indent="3"/>
    </xf>
    <xf numFmtId="169" fontId="11" fillId="0" borderId="0" xfId="9" applyNumberFormat="1" applyFont="1" applyFill="1" applyBorder="1"/>
    <xf numFmtId="168" fontId="11" fillId="0" borderId="0" xfId="9" applyNumberFormat="1" applyFont="1" applyFill="1" applyBorder="1"/>
    <xf numFmtId="167" fontId="11" fillId="0" borderId="0" xfId="9" applyNumberFormat="1" applyFont="1" applyFill="1" applyBorder="1"/>
    <xf numFmtId="168" fontId="11" fillId="0" borderId="0" xfId="9" applyNumberFormat="1" applyFont="1" applyFill="1"/>
    <xf numFmtId="169" fontId="11" fillId="0" borderId="0" xfId="9" applyNumberFormat="1" applyFont="1" applyFill="1"/>
    <xf numFmtId="167" fontId="11" fillId="0" borderId="0" xfId="9" applyNumberFormat="1" applyFont="1" applyFill="1"/>
    <xf numFmtId="169" fontId="11" fillId="0" borderId="0" xfId="13" applyNumberFormat="1" applyFont="1" applyFill="1"/>
    <xf numFmtId="0" fontId="3" fillId="0" borderId="0" xfId="13" applyFont="1" applyFill="1" applyBorder="1" applyAlignment="1">
      <alignment horizontal="left" indent="1"/>
    </xf>
    <xf numFmtId="168" fontId="2" fillId="0" borderId="0" xfId="9" applyNumberFormat="1" applyFont="1" applyFill="1" applyAlignment="1">
      <alignment horizontal="center"/>
    </xf>
    <xf numFmtId="168" fontId="11" fillId="0" borderId="2" xfId="9" applyNumberFormat="1" applyFont="1" applyFill="1" applyBorder="1"/>
    <xf numFmtId="169" fontId="11" fillId="0" borderId="2" xfId="9" applyNumberFormat="1" applyFont="1" applyFill="1" applyBorder="1"/>
    <xf numFmtId="167" fontId="11" fillId="0" borderId="0" xfId="13" applyNumberFormat="1" applyFont="1" applyFill="1"/>
    <xf numFmtId="167" fontId="11" fillId="0" borderId="0" xfId="9" applyNumberFormat="1" applyFill="1"/>
    <xf numFmtId="169" fontId="11" fillId="0" borderId="0" xfId="9" applyNumberFormat="1" applyFill="1"/>
    <xf numFmtId="167" fontId="11" fillId="0" borderId="0" xfId="13" applyNumberFormat="1" applyFill="1"/>
    <xf numFmtId="169" fontId="11" fillId="0" borderId="0" xfId="13" applyNumberFormat="1" applyFill="1"/>
    <xf numFmtId="168" fontId="11" fillId="0" borderId="0" xfId="9" applyNumberFormat="1" applyFill="1"/>
    <xf numFmtId="0" fontId="2" fillId="0" borderId="0" xfId="15" applyFont="1" applyAlignment="1">
      <alignment horizontal="center"/>
    </xf>
    <xf numFmtId="0" fontId="11" fillId="0" borderId="0" xfId="15" applyFont="1"/>
    <xf numFmtId="0" fontId="5" fillId="0" borderId="0" xfId="15" applyFont="1" applyAlignment="1">
      <alignment horizontal="center"/>
    </xf>
    <xf numFmtId="168" fontId="2" fillId="0" borderId="0" xfId="5" applyNumberFormat="1" applyFont="1" applyBorder="1" applyAlignment="1">
      <alignment horizontal="center"/>
    </xf>
    <xf numFmtId="168" fontId="2" fillId="0" borderId="0" xfId="5" applyNumberFormat="1" applyFont="1" applyBorder="1" applyAlignment="1">
      <alignment horizontal="center" vertical="center" wrapText="1"/>
    </xf>
    <xf numFmtId="0" fontId="11" fillId="0" borderId="2" xfId="15" applyFont="1" applyBorder="1"/>
    <xf numFmtId="168" fontId="11" fillId="0" borderId="0" xfId="5" applyNumberFormat="1" applyFont="1" applyBorder="1"/>
    <xf numFmtId="169" fontId="2" fillId="0" borderId="0" xfId="5" applyNumberFormat="1" applyFont="1" applyFill="1" applyBorder="1" applyAlignment="1">
      <alignment horizontal="center"/>
    </xf>
    <xf numFmtId="169" fontId="0" fillId="0" borderId="0" xfId="5" applyNumberFormat="1" applyFont="1" applyFill="1" applyBorder="1" applyAlignment="1">
      <alignment horizontal="center"/>
    </xf>
    <xf numFmtId="168" fontId="11" fillId="0" borderId="0" xfId="5" applyNumberFormat="1" applyFont="1"/>
    <xf numFmtId="168" fontId="2" fillId="0" borderId="1" xfId="5" applyNumberFormat="1" applyFont="1" applyBorder="1" applyAlignment="1">
      <alignment horizontal="center" vertical="center" wrapText="1"/>
    </xf>
    <xf numFmtId="0" fontId="11" fillId="0" borderId="0" xfId="15" applyFont="1" applyBorder="1"/>
    <xf numFmtId="168" fontId="2" fillId="0" borderId="0" xfId="5" applyNumberFormat="1" applyFont="1" applyBorder="1" applyAlignment="1">
      <alignment horizontal="left" vertical="justify"/>
    </xf>
    <xf numFmtId="168" fontId="2" fillId="0" borderId="0" xfId="5" applyNumberFormat="1" applyFont="1" applyBorder="1" applyAlignment="1">
      <alignment horizontal="right" vertical="justify"/>
    </xf>
    <xf numFmtId="168" fontId="2" fillId="0" borderId="0" xfId="5" applyNumberFormat="1" applyFont="1" applyBorder="1"/>
    <xf numFmtId="168" fontId="2" fillId="0" borderId="0" xfId="5" applyNumberFormat="1" applyFont="1" applyBorder="1" applyAlignment="1">
      <alignment horizontal="right"/>
    </xf>
    <xf numFmtId="170" fontId="2" fillId="0" borderId="2" xfId="5" applyNumberFormat="1" applyFont="1" applyBorder="1" applyAlignment="1">
      <alignment horizontal="center" vertical="center" wrapText="1"/>
    </xf>
    <xf numFmtId="170" fontId="2" fillId="0" borderId="1" xfId="5" applyNumberFormat="1" applyFont="1" applyBorder="1" applyAlignment="1">
      <alignment horizontal="center"/>
    </xf>
    <xf numFmtId="167" fontId="11" fillId="0" borderId="2" xfId="5" applyNumberFormat="1" applyFont="1" applyBorder="1"/>
    <xf numFmtId="167" fontId="2" fillId="0" borderId="2" xfId="5" applyNumberFormat="1" applyFont="1" applyBorder="1" applyAlignment="1">
      <alignment horizontal="center" vertical="center" wrapText="1"/>
    </xf>
    <xf numFmtId="170" fontId="2" fillId="0" borderId="0" xfId="15" applyNumberFormat="1" applyFont="1" applyBorder="1"/>
    <xf numFmtId="167" fontId="2" fillId="0" borderId="0" xfId="5" applyNumberFormat="1" applyFont="1" applyBorder="1" applyAlignment="1">
      <alignment horizontal="right"/>
    </xf>
    <xf numFmtId="0" fontId="2" fillId="0" borderId="0" xfId="15" applyFont="1" applyBorder="1"/>
    <xf numFmtId="170" fontId="11" fillId="0" borderId="0" xfId="15" applyNumberFormat="1" applyFont="1" applyBorder="1"/>
    <xf numFmtId="170" fontId="2" fillId="0" borderId="0" xfId="15" applyNumberFormat="1" applyFont="1" applyBorder="1" applyAlignment="1">
      <alignment horizontal="left" indent="1"/>
    </xf>
    <xf numFmtId="170" fontId="11" fillId="0" borderId="0" xfId="5" applyNumberFormat="1" applyFont="1" applyBorder="1" applyAlignment="1">
      <alignment horizontal="left" indent="2"/>
    </xf>
    <xf numFmtId="167" fontId="4" fillId="0" borderId="0" xfId="5" applyNumberFormat="1" applyFont="1" applyBorder="1" applyAlignment="1">
      <alignment horizontal="right"/>
    </xf>
    <xf numFmtId="170" fontId="11" fillId="0" borderId="0" xfId="5" applyNumberFormat="1" applyFont="1" applyBorder="1" applyAlignment="1">
      <alignment horizontal="left" indent="3"/>
    </xf>
    <xf numFmtId="170" fontId="11" fillId="0" borderId="0" xfId="15" applyNumberFormat="1" applyFont="1" applyAlignment="1">
      <alignment horizontal="left" indent="1"/>
    </xf>
    <xf numFmtId="170" fontId="11" fillId="0" borderId="0" xfId="15" applyNumberFormat="1" applyFont="1" applyBorder="1" applyAlignment="1">
      <alignment horizontal="left" indent="1"/>
    </xf>
    <xf numFmtId="170" fontId="4" fillId="0" borderId="0" xfId="9" applyNumberFormat="1" applyFont="1" applyBorder="1" applyAlignment="1">
      <alignment horizontal="left" indent="2"/>
    </xf>
    <xf numFmtId="170" fontId="4" fillId="0" borderId="0" xfId="9" applyNumberFormat="1" applyFont="1" applyBorder="1" applyAlignment="1">
      <alignment horizontal="left" indent="3"/>
    </xf>
    <xf numFmtId="170" fontId="0" fillId="0" borderId="0" xfId="5" applyNumberFormat="1" applyFont="1" applyBorder="1" applyAlignment="1">
      <alignment horizontal="left" indent="2"/>
    </xf>
    <xf numFmtId="170" fontId="11" fillId="0" borderId="0" xfId="15" applyNumberFormat="1" applyFont="1"/>
    <xf numFmtId="170" fontId="3" fillId="0" borderId="0" xfId="15" applyNumberFormat="1" applyFont="1" applyFill="1" applyBorder="1" applyAlignment="1">
      <alignment horizontal="left" indent="1"/>
    </xf>
    <xf numFmtId="170" fontId="2" fillId="0" borderId="0" xfId="15" applyNumberFormat="1" applyFont="1" applyAlignment="1">
      <alignment horizontal="center"/>
    </xf>
    <xf numFmtId="170" fontId="2" fillId="0" borderId="2" xfId="5" applyNumberFormat="1" applyFont="1" applyBorder="1" applyAlignment="1">
      <alignment horizontal="center"/>
    </xf>
    <xf numFmtId="170" fontId="2" fillId="0" borderId="0" xfId="5" applyNumberFormat="1" applyFont="1" applyBorder="1" applyAlignment="1">
      <alignment horizontal="left" vertical="justify"/>
    </xf>
    <xf numFmtId="170" fontId="2" fillId="0" borderId="0" xfId="5" applyNumberFormat="1" applyFont="1" applyBorder="1"/>
    <xf numFmtId="170" fontId="2" fillId="0" borderId="0" xfId="5" applyNumberFormat="1" applyFont="1" applyBorder="1" applyAlignment="1">
      <alignment horizontal="left" indent="1"/>
    </xf>
    <xf numFmtId="0" fontId="12" fillId="0" borderId="0" xfId="0" applyFont="1" applyAlignment="1"/>
    <xf numFmtId="168" fontId="0" fillId="0" borderId="0" xfId="6" applyNumberFormat="1" applyFont="1" applyFill="1" applyBorder="1" applyAlignment="1">
      <alignment horizontal="left" indent="2"/>
    </xf>
    <xf numFmtId="168" fontId="0" fillId="0" borderId="0" xfId="6" applyNumberFormat="1" applyFont="1" applyFill="1" applyBorder="1" applyAlignment="1">
      <alignment horizontal="left" indent="1"/>
    </xf>
    <xf numFmtId="167" fontId="2" fillId="0" borderId="0" xfId="6" applyNumberFormat="1" applyFont="1" applyFill="1" applyBorder="1"/>
    <xf numFmtId="167" fontId="2" fillId="0" borderId="0" xfId="6" applyNumberFormat="1" applyFont="1" applyFill="1" applyBorder="1" applyAlignment="1">
      <alignment horizontal="left" indent="1"/>
    </xf>
    <xf numFmtId="168" fontId="0" fillId="0" borderId="1" xfId="2" applyNumberFormat="1" applyFont="1" applyFill="1" applyBorder="1" applyAlignment="1">
      <alignment horizontal="left" indent="2"/>
    </xf>
    <xf numFmtId="168" fontId="0" fillId="0" borderId="1" xfId="2" applyNumberFormat="1" applyFont="1" applyFill="1" applyBorder="1"/>
    <xf numFmtId="169" fontId="0" fillId="0" borderId="1" xfId="2" applyNumberFormat="1" applyFont="1" applyFill="1" applyBorder="1"/>
    <xf numFmtId="167" fontId="0" fillId="0" borderId="1" xfId="2" applyNumberFormat="1" applyFont="1" applyFill="1" applyBorder="1"/>
    <xf numFmtId="0" fontId="0" fillId="0" borderId="1" xfId="0" applyFill="1" applyBorder="1"/>
    <xf numFmtId="168" fontId="0" fillId="0" borderId="1" xfId="2" applyNumberFormat="1" applyFont="1" applyFill="1" applyBorder="1" applyAlignment="1">
      <alignment horizontal="left" indent="1"/>
    </xf>
    <xf numFmtId="168" fontId="4" fillId="0" borderId="1" xfId="7" applyNumberFormat="1" applyFont="1" applyFill="1" applyBorder="1" applyAlignment="1">
      <alignment horizontal="left" indent="2"/>
    </xf>
    <xf numFmtId="168" fontId="4" fillId="0" borderId="1" xfId="7" applyNumberFormat="1" applyFont="1" applyFill="1" applyBorder="1" applyAlignment="1">
      <alignment horizontal="left" indent="1"/>
    </xf>
    <xf numFmtId="168" fontId="2" fillId="0" borderId="0" xfId="8" applyNumberFormat="1" applyFont="1" applyFill="1" applyBorder="1"/>
    <xf numFmtId="168" fontId="4" fillId="0" borderId="0" xfId="8" applyNumberFormat="1" applyFont="1" applyFill="1" applyBorder="1" applyAlignment="1">
      <alignment horizontal="left" indent="2"/>
    </xf>
    <xf numFmtId="168" fontId="4" fillId="0" borderId="0" xfId="8" applyNumberFormat="1" applyFont="1" applyFill="1" applyBorder="1" applyAlignment="1">
      <alignment horizontal="left" indent="3"/>
    </xf>
    <xf numFmtId="168" fontId="2" fillId="0" borderId="0" xfId="8" applyNumberFormat="1" applyFont="1" applyFill="1" applyBorder="1" applyAlignment="1">
      <alignment horizontal="left"/>
    </xf>
    <xf numFmtId="168" fontId="2" fillId="0" borderId="0" xfId="8" applyNumberFormat="1" applyFont="1" applyFill="1" applyBorder="1" applyAlignment="1">
      <alignment horizontal="left" indent="1"/>
    </xf>
    <xf numFmtId="168" fontId="11" fillId="0" borderId="0" xfId="8" applyNumberFormat="1" applyFont="1" applyFill="1" applyBorder="1" applyAlignment="1">
      <alignment horizontal="left" indent="2"/>
    </xf>
    <xf numFmtId="168" fontId="11" fillId="0" borderId="0" xfId="8" applyNumberFormat="1" applyFill="1" applyBorder="1" applyAlignment="1">
      <alignment horizontal="left" indent="2"/>
    </xf>
    <xf numFmtId="168" fontId="4" fillId="0" borderId="0" xfId="8" applyNumberFormat="1" applyFont="1" applyFill="1" applyBorder="1" applyAlignment="1">
      <alignment horizontal="left" indent="1"/>
    </xf>
    <xf numFmtId="167" fontId="2" fillId="0" borderId="0" xfId="8" applyNumberFormat="1" applyFont="1" applyFill="1" applyBorder="1" applyAlignment="1">
      <alignment horizontal="left" indent="1"/>
    </xf>
    <xf numFmtId="168" fontId="11" fillId="0" borderId="0" xfId="8" applyNumberFormat="1" applyFont="1" applyFill="1" applyBorder="1" applyAlignment="1">
      <alignment horizontal="left" indent="3"/>
    </xf>
    <xf numFmtId="169" fontId="11" fillId="0" borderId="1" xfId="7" applyNumberFormat="1" applyFont="1" applyFill="1" applyBorder="1"/>
    <xf numFmtId="167" fontId="11" fillId="0" borderId="1" xfId="7" applyNumberFormat="1" applyFont="1" applyFill="1" applyBorder="1"/>
    <xf numFmtId="0" fontId="11" fillId="0" borderId="1" xfId="14" applyFont="1" applyBorder="1"/>
    <xf numFmtId="168" fontId="11" fillId="0" borderId="1" xfId="2" applyNumberFormat="1" applyFont="1" applyBorder="1" applyAlignment="1">
      <alignment horizontal="left" indent="2"/>
    </xf>
    <xf numFmtId="170" fontId="0" fillId="0" borderId="1" xfId="2" applyNumberFormat="1" applyFont="1" applyBorder="1" applyAlignment="1">
      <alignment horizontal="left" indent="2"/>
    </xf>
    <xf numFmtId="170" fontId="11" fillId="0" borderId="1" xfId="14" applyNumberFormat="1" applyFont="1" applyBorder="1"/>
    <xf numFmtId="170" fontId="4" fillId="0" borderId="1" xfId="14" applyNumberFormat="1" applyFont="1" applyBorder="1"/>
    <xf numFmtId="168" fontId="0" fillId="0" borderId="1" xfId="5" applyNumberFormat="1" applyFont="1" applyFill="1" applyBorder="1" applyAlignment="1">
      <alignment horizontal="left" indent="2"/>
    </xf>
    <xf numFmtId="168" fontId="0" fillId="0" borderId="1" xfId="5" applyNumberFormat="1" applyFont="1" applyFill="1" applyBorder="1"/>
    <xf numFmtId="169" fontId="0" fillId="0" borderId="1" xfId="5" applyNumberFormat="1" applyFont="1" applyFill="1" applyBorder="1"/>
    <xf numFmtId="167" fontId="0" fillId="0" borderId="1" xfId="5" applyNumberFormat="1" applyFont="1" applyFill="1" applyBorder="1"/>
    <xf numFmtId="168" fontId="0" fillId="0" borderId="1" xfId="5" applyNumberFormat="1" applyFont="1" applyFill="1" applyBorder="1" applyAlignment="1">
      <alignment horizontal="left" indent="1"/>
    </xf>
    <xf numFmtId="168" fontId="4" fillId="0" borderId="1" xfId="5" applyNumberFormat="1" applyFont="1" applyFill="1" applyBorder="1"/>
    <xf numFmtId="168" fontId="4" fillId="0" borderId="1" xfId="9" applyNumberFormat="1" applyFont="1" applyFill="1" applyBorder="1" applyAlignment="1">
      <alignment horizontal="left" indent="2"/>
    </xf>
    <xf numFmtId="168" fontId="4" fillId="0" borderId="1" xfId="9" applyNumberFormat="1" applyFont="1" applyFill="1" applyBorder="1" applyAlignment="1">
      <alignment horizontal="left" indent="1"/>
    </xf>
    <xf numFmtId="169" fontId="11" fillId="0" borderId="1" xfId="9" applyNumberFormat="1" applyFont="1" applyFill="1" applyBorder="1"/>
    <xf numFmtId="167" fontId="11" fillId="0" borderId="1" xfId="9" applyNumberFormat="1" applyFont="1" applyFill="1" applyBorder="1"/>
    <xf numFmtId="0" fontId="11" fillId="0" borderId="1" xfId="15" applyFont="1" applyBorder="1"/>
    <xf numFmtId="165" fontId="0" fillId="0" borderId="1" xfId="3" applyFont="1" applyFill="1" applyBorder="1" applyAlignment="1">
      <alignment horizontal="right"/>
    </xf>
    <xf numFmtId="170" fontId="0" fillId="0" borderId="1" xfId="5" applyNumberFormat="1" applyFont="1" applyBorder="1" applyAlignment="1">
      <alignment horizontal="left" indent="2"/>
    </xf>
    <xf numFmtId="170" fontId="11" fillId="0" borderId="1" xfId="15" applyNumberFormat="1" applyFont="1" applyBorder="1"/>
    <xf numFmtId="170" fontId="4" fillId="0" borderId="1" xfId="15" applyNumberFormat="1" applyFont="1" applyBorder="1"/>
    <xf numFmtId="0" fontId="2" fillId="0" borderId="0" xfId="14" applyFont="1" applyAlignment="1"/>
    <xf numFmtId="170" fontId="2" fillId="0" borderId="0" xfId="14" applyNumberFormat="1" applyFont="1" applyAlignment="1"/>
    <xf numFmtId="0" fontId="2" fillId="0" borderId="0" xfId="15" applyFont="1" applyAlignment="1"/>
    <xf numFmtId="170" fontId="2" fillId="0" borderId="0" xfId="15" applyNumberFormat="1" applyFont="1" applyAlignment="1"/>
    <xf numFmtId="168" fontId="2" fillId="0" borderId="0" xfId="2" applyNumberFormat="1" applyFont="1" applyFill="1" applyBorder="1" applyAlignment="1">
      <alignment horizontal="right" vertical="justify"/>
    </xf>
    <xf numFmtId="0" fontId="11" fillId="0" borderId="0" xfId="14" applyFont="1" applyFill="1"/>
    <xf numFmtId="167" fontId="11" fillId="0" borderId="0" xfId="2" applyNumberFormat="1" applyFont="1" applyFill="1" applyBorder="1" applyAlignment="1">
      <alignment horizontal="right"/>
    </xf>
    <xf numFmtId="167" fontId="2" fillId="0" borderId="0" xfId="2" applyNumberFormat="1" applyFont="1" applyFill="1"/>
    <xf numFmtId="168" fontId="2" fillId="0" borderId="0" xfId="5" applyNumberFormat="1" applyFont="1" applyFill="1" applyBorder="1" applyAlignment="1">
      <alignment horizontal="right" vertical="justify"/>
    </xf>
    <xf numFmtId="167" fontId="11" fillId="0" borderId="0" xfId="5" applyNumberFormat="1" applyFont="1" applyFill="1" applyBorder="1" applyAlignment="1">
      <alignment horizontal="right"/>
    </xf>
    <xf numFmtId="0" fontId="11" fillId="0" borderId="0" xfId="15" applyFont="1" applyFill="1"/>
    <xf numFmtId="167" fontId="2" fillId="0" borderId="0" xfId="5" applyNumberFormat="1" applyFont="1" applyFill="1"/>
    <xf numFmtId="167" fontId="11" fillId="0" borderId="0" xfId="5" applyNumberFormat="1" applyFont="1" applyFill="1"/>
    <xf numFmtId="167" fontId="1" fillId="0" borderId="0" xfId="5" applyNumberFormat="1" applyFont="1" applyBorder="1" applyAlignment="1">
      <alignment horizontal="right"/>
    </xf>
    <xf numFmtId="167" fontId="1" fillId="0" borderId="0" xfId="2" applyNumberFormat="1" applyFont="1" applyBorder="1" applyAlignment="1">
      <alignment horizontal="right"/>
    </xf>
    <xf numFmtId="0" fontId="3" fillId="0" borderId="0" xfId="16" applyFont="1" applyFill="1" applyBorder="1" applyAlignment="1">
      <alignment horizontal="left" indent="1"/>
    </xf>
    <xf numFmtId="168" fontId="1" fillId="0" borderId="0" xfId="5" applyNumberFormat="1" applyFont="1" applyFill="1" applyBorder="1" applyAlignment="1">
      <alignment horizontal="right"/>
    </xf>
    <xf numFmtId="168" fontId="1" fillId="0" borderId="0" xfId="2" applyNumberFormat="1" applyFont="1" applyFill="1" applyBorder="1" applyAlignment="1">
      <alignment horizontal="right"/>
    </xf>
    <xf numFmtId="0" fontId="0" fillId="0" borderId="0" xfId="0"/>
    <xf numFmtId="168" fontId="0" fillId="0" borderId="1" xfId="2" applyNumberFormat="1" applyFont="1" applyBorder="1" applyAlignment="1">
      <alignment horizontal="left" indent="2"/>
    </xf>
    <xf numFmtId="169" fontId="0" fillId="0" borderId="1" xfId="0" applyNumberFormat="1" applyFill="1" applyBorder="1"/>
    <xf numFmtId="168" fontId="1" fillId="0" borderId="0" xfId="17" applyNumberFormat="1" applyFont="1" applyFill="1" applyBorder="1" applyAlignment="1">
      <alignment horizontal="left" indent="2"/>
    </xf>
    <xf numFmtId="168" fontId="11" fillId="0" borderId="1" xfId="2" applyNumberFormat="1" applyFont="1" applyBorder="1"/>
    <xf numFmtId="168" fontId="1" fillId="0" borderId="1" xfId="5" applyNumberFormat="1" applyFont="1" applyFill="1" applyBorder="1" applyAlignment="1">
      <alignment horizontal="right"/>
    </xf>
    <xf numFmtId="168" fontId="0" fillId="0" borderId="1" xfId="5" applyNumberFormat="1" applyFont="1" applyBorder="1" applyAlignment="1">
      <alignment horizontal="left" indent="2"/>
    </xf>
    <xf numFmtId="0" fontId="1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7" fontId="2" fillId="0" borderId="2" xfId="2" applyNumberFormat="1" applyFont="1" applyBorder="1" applyAlignment="1">
      <alignment horizontal="center" vertical="center"/>
    </xf>
    <xf numFmtId="167" fontId="2" fillId="0" borderId="0" xfId="2" applyNumberFormat="1" applyFont="1" applyBorder="1" applyAlignment="1">
      <alignment horizontal="center" vertical="center"/>
    </xf>
    <xf numFmtId="167" fontId="2" fillId="0" borderId="1" xfId="2" applyNumberFormat="1" applyFont="1" applyBorder="1" applyAlignment="1">
      <alignment horizontal="center" vertical="center"/>
    </xf>
    <xf numFmtId="167" fontId="6" fillId="0" borderId="2" xfId="2" applyNumberFormat="1" applyFont="1" applyBorder="1" applyAlignment="1">
      <alignment horizontal="center"/>
    </xf>
    <xf numFmtId="0" fontId="0" fillId="0" borderId="2" xfId="0" applyBorder="1"/>
    <xf numFmtId="0" fontId="0" fillId="0" borderId="0" xfId="0"/>
    <xf numFmtId="167" fontId="6" fillId="0" borderId="2" xfId="2" applyNumberFormat="1" applyFont="1" applyBorder="1" applyAlignment="1">
      <alignment horizontal="center" wrapText="1"/>
    </xf>
    <xf numFmtId="167" fontId="2" fillId="0" borderId="3" xfId="2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167" fontId="6" fillId="0" borderId="2" xfId="2" applyNumberFormat="1" applyFont="1" applyFill="1" applyBorder="1" applyAlignment="1">
      <alignment horizontal="center"/>
    </xf>
    <xf numFmtId="167" fontId="2" fillId="0" borderId="2" xfId="2" applyNumberFormat="1" applyFont="1" applyFill="1" applyBorder="1" applyAlignment="1">
      <alignment horizontal="center" vertical="center"/>
    </xf>
    <xf numFmtId="167" fontId="2" fillId="0" borderId="0" xfId="2" applyNumberFormat="1" applyFont="1" applyFill="1" applyBorder="1" applyAlignment="1">
      <alignment horizontal="center" vertical="center"/>
    </xf>
    <xf numFmtId="167" fontId="2" fillId="0" borderId="1" xfId="2" applyNumberFormat="1" applyFont="1" applyFill="1" applyBorder="1" applyAlignment="1">
      <alignment horizontal="center" vertical="center"/>
    </xf>
    <xf numFmtId="167" fontId="6" fillId="0" borderId="0" xfId="2" applyNumberFormat="1" applyFont="1" applyFill="1" applyBorder="1" applyAlignment="1">
      <alignment horizontal="center"/>
    </xf>
    <xf numFmtId="0" fontId="2" fillId="0" borderId="0" xfId="12" applyFont="1" applyFill="1" applyAlignment="1">
      <alignment horizontal="center"/>
    </xf>
    <xf numFmtId="168" fontId="2" fillId="0" borderId="2" xfId="7" applyNumberFormat="1" applyFont="1" applyFill="1" applyBorder="1" applyAlignment="1">
      <alignment horizontal="center" vertical="center"/>
    </xf>
    <xf numFmtId="168" fontId="2" fillId="0" borderId="0" xfId="7" applyNumberFormat="1" applyFont="1" applyFill="1" applyBorder="1" applyAlignment="1">
      <alignment horizontal="center" vertical="center"/>
    </xf>
    <xf numFmtId="168" fontId="2" fillId="0" borderId="1" xfId="7" applyNumberFormat="1" applyFont="1" applyFill="1" applyBorder="1" applyAlignment="1">
      <alignment horizontal="center" vertical="center"/>
    </xf>
    <xf numFmtId="0" fontId="7" fillId="0" borderId="2" xfId="12" applyFont="1" applyFill="1" applyBorder="1" applyAlignment="1">
      <alignment horizontal="center"/>
    </xf>
    <xf numFmtId="0" fontId="7" fillId="0" borderId="0" xfId="12" applyFont="1" applyFill="1" applyBorder="1" applyAlignment="1">
      <alignment horizontal="center"/>
    </xf>
    <xf numFmtId="168" fontId="6" fillId="0" borderId="0" xfId="7" applyNumberFormat="1" applyFont="1" applyFill="1" applyBorder="1" applyAlignment="1">
      <alignment horizontal="center"/>
    </xf>
    <xf numFmtId="168" fontId="6" fillId="0" borderId="2" xfId="7" applyNumberFormat="1" applyFont="1" applyFill="1" applyBorder="1" applyAlignment="1">
      <alignment horizontal="center" wrapText="1"/>
    </xf>
    <xf numFmtId="168" fontId="6" fillId="0" borderId="0" xfId="7" applyNumberFormat="1" applyFont="1" applyFill="1" applyBorder="1" applyAlignment="1">
      <alignment horizontal="center" wrapText="1"/>
    </xf>
    <xf numFmtId="0" fontId="2" fillId="0" borderId="3" xfId="12" applyFont="1" applyFill="1" applyBorder="1" applyAlignment="1">
      <alignment horizontal="center"/>
    </xf>
    <xf numFmtId="0" fontId="2" fillId="0" borderId="1" xfId="12" applyFont="1" applyFill="1" applyBorder="1" applyAlignment="1">
      <alignment horizontal="center"/>
    </xf>
    <xf numFmtId="0" fontId="2" fillId="0" borderId="0" xfId="14" applyFont="1" applyAlignment="1">
      <alignment horizontal="center"/>
    </xf>
    <xf numFmtId="168" fontId="2" fillId="0" borderId="0" xfId="2" applyNumberFormat="1" applyFont="1" applyBorder="1" applyAlignment="1">
      <alignment horizontal="center" vertical="center" wrapText="1"/>
    </xf>
    <xf numFmtId="168" fontId="2" fillId="0" borderId="1" xfId="2" applyNumberFormat="1" applyFont="1" applyBorder="1" applyAlignment="1">
      <alignment horizontal="center" vertical="center" wrapText="1"/>
    </xf>
    <xf numFmtId="168" fontId="2" fillId="0" borderId="3" xfId="2" applyNumberFormat="1" applyFont="1" applyBorder="1" applyAlignment="1">
      <alignment horizontal="center"/>
    </xf>
    <xf numFmtId="168" fontId="2" fillId="0" borderId="2" xfId="2" applyNumberFormat="1" applyFont="1" applyBorder="1" applyAlignment="1">
      <alignment horizontal="center" vertical="center" wrapText="1"/>
    </xf>
    <xf numFmtId="0" fontId="2" fillId="0" borderId="0" xfId="14" applyFont="1" applyBorder="1" applyAlignment="1">
      <alignment horizontal="center" vertical="center" wrapText="1"/>
    </xf>
    <xf numFmtId="170" fontId="2" fillId="0" borderId="2" xfId="2" applyNumberFormat="1" applyFont="1" applyBorder="1" applyAlignment="1">
      <alignment horizontal="center" vertical="center" wrapText="1"/>
    </xf>
    <xf numFmtId="170" fontId="11" fillId="0" borderId="1" xfId="14" applyNumberFormat="1" applyFont="1" applyBorder="1" applyAlignment="1">
      <alignment horizontal="center" vertical="center" wrapText="1"/>
    </xf>
    <xf numFmtId="170" fontId="2" fillId="0" borderId="3" xfId="2" applyNumberFormat="1" applyFont="1" applyBorder="1" applyAlignment="1">
      <alignment horizontal="center"/>
    </xf>
    <xf numFmtId="170" fontId="2" fillId="0" borderId="0" xfId="14" applyNumberFormat="1" applyFont="1" applyAlignment="1">
      <alignment horizontal="center"/>
    </xf>
    <xf numFmtId="167" fontId="2" fillId="0" borderId="2" xfId="5" applyNumberFormat="1" applyFont="1" applyBorder="1" applyAlignment="1">
      <alignment horizontal="center" vertical="center"/>
    </xf>
    <xf numFmtId="167" fontId="2" fillId="0" borderId="0" xfId="5" applyNumberFormat="1" applyFont="1" applyBorder="1" applyAlignment="1">
      <alignment horizontal="center" vertical="center"/>
    </xf>
    <xf numFmtId="167" fontId="2" fillId="0" borderId="1" xfId="5" applyNumberFormat="1" applyFont="1" applyBorder="1" applyAlignment="1">
      <alignment horizontal="center" vertical="center"/>
    </xf>
    <xf numFmtId="167" fontId="6" fillId="0" borderId="2" xfId="5" applyNumberFormat="1" applyFont="1" applyBorder="1" applyAlignment="1">
      <alignment horizontal="center"/>
    </xf>
    <xf numFmtId="167" fontId="6" fillId="0" borderId="2" xfId="5" applyNumberFormat="1" applyFont="1" applyBorder="1" applyAlignment="1">
      <alignment horizontal="center" wrapText="1"/>
    </xf>
    <xf numFmtId="167" fontId="2" fillId="0" borderId="3" xfId="5" applyNumberFormat="1" applyFont="1" applyBorder="1" applyAlignment="1">
      <alignment horizontal="center"/>
    </xf>
    <xf numFmtId="167" fontId="6" fillId="0" borderId="2" xfId="5" applyNumberFormat="1" applyFont="1" applyFill="1" applyBorder="1" applyAlignment="1">
      <alignment horizontal="center"/>
    </xf>
    <xf numFmtId="167" fontId="2" fillId="0" borderId="2" xfId="5" applyNumberFormat="1" applyFont="1" applyFill="1" applyBorder="1" applyAlignment="1">
      <alignment horizontal="center" vertical="center"/>
    </xf>
    <xf numFmtId="167" fontId="2" fillId="0" borderId="0" xfId="5" applyNumberFormat="1" applyFont="1" applyFill="1" applyBorder="1" applyAlignment="1">
      <alignment horizontal="center" vertical="center"/>
    </xf>
    <xf numFmtId="167" fontId="2" fillId="0" borderId="1" xfId="5" applyNumberFormat="1" applyFont="1" applyFill="1" applyBorder="1" applyAlignment="1">
      <alignment horizontal="center" vertical="center"/>
    </xf>
    <xf numFmtId="167" fontId="6" fillId="0" borderId="0" xfId="5" applyNumberFormat="1" applyFont="1" applyFill="1" applyBorder="1" applyAlignment="1">
      <alignment horizontal="center"/>
    </xf>
    <xf numFmtId="0" fontId="2" fillId="0" borderId="0" xfId="13" applyFont="1" applyFill="1" applyAlignment="1">
      <alignment horizontal="center"/>
    </xf>
    <xf numFmtId="168" fontId="2" fillId="0" borderId="2" xfId="9" applyNumberFormat="1" applyFont="1" applyFill="1" applyBorder="1" applyAlignment="1">
      <alignment horizontal="center" vertical="center"/>
    </xf>
    <xf numFmtId="168" fontId="2" fillId="0" borderId="0" xfId="9" applyNumberFormat="1" applyFont="1" applyFill="1" applyBorder="1" applyAlignment="1">
      <alignment horizontal="center" vertical="center"/>
    </xf>
    <xf numFmtId="168" fontId="2" fillId="0" borderId="1" xfId="9" applyNumberFormat="1" applyFont="1" applyFill="1" applyBorder="1" applyAlignment="1">
      <alignment horizontal="center" vertical="center"/>
    </xf>
    <xf numFmtId="0" fontId="7" fillId="0" borderId="2" xfId="13" applyFont="1" applyFill="1" applyBorder="1" applyAlignment="1">
      <alignment horizontal="center"/>
    </xf>
    <xf numFmtId="0" fontId="7" fillId="0" borderId="0" xfId="13" applyFont="1" applyFill="1" applyBorder="1" applyAlignment="1">
      <alignment horizontal="center"/>
    </xf>
    <xf numFmtId="0" fontId="2" fillId="0" borderId="3" xfId="13" applyFont="1" applyFill="1" applyBorder="1" applyAlignment="1">
      <alignment horizontal="center"/>
    </xf>
    <xf numFmtId="168" fontId="6" fillId="0" borderId="2" xfId="9" applyNumberFormat="1" applyFont="1" applyFill="1" applyBorder="1" applyAlignment="1">
      <alignment horizontal="center" wrapText="1"/>
    </xf>
    <xf numFmtId="168" fontId="6" fillId="0" borderId="0" xfId="9" applyNumberFormat="1" applyFont="1" applyFill="1" applyBorder="1" applyAlignment="1">
      <alignment horizontal="center" wrapText="1"/>
    </xf>
    <xf numFmtId="168" fontId="6" fillId="0" borderId="0" xfId="9" applyNumberFormat="1" applyFont="1" applyFill="1" applyBorder="1" applyAlignment="1">
      <alignment horizontal="center"/>
    </xf>
    <xf numFmtId="0" fontId="2" fillId="0" borderId="1" xfId="13" applyFont="1" applyFill="1" applyBorder="1" applyAlignment="1">
      <alignment horizontal="center"/>
    </xf>
    <xf numFmtId="0" fontId="2" fillId="0" borderId="0" xfId="15" applyFont="1" applyAlignment="1">
      <alignment horizontal="center"/>
    </xf>
    <xf numFmtId="168" fontId="2" fillId="0" borderId="2" xfId="5" applyNumberFormat="1" applyFont="1" applyBorder="1" applyAlignment="1">
      <alignment horizontal="center" vertical="center" wrapText="1"/>
    </xf>
    <xf numFmtId="168" fontId="2" fillId="0" borderId="0" xfId="5" applyNumberFormat="1" applyFont="1" applyBorder="1" applyAlignment="1">
      <alignment horizontal="center" vertical="center" wrapText="1"/>
    </xf>
    <xf numFmtId="168" fontId="2" fillId="0" borderId="3" xfId="5" applyNumberFormat="1" applyFont="1" applyBorder="1" applyAlignment="1">
      <alignment horizontal="center"/>
    </xf>
    <xf numFmtId="0" fontId="2" fillId="0" borderId="0" xfId="15" applyFont="1" applyBorder="1" applyAlignment="1">
      <alignment horizontal="center" vertical="center" wrapText="1"/>
    </xf>
    <xf numFmtId="168" fontId="2" fillId="0" borderId="1" xfId="5" applyNumberFormat="1" applyFont="1" applyBorder="1" applyAlignment="1">
      <alignment horizontal="center" vertical="center" wrapText="1"/>
    </xf>
    <xf numFmtId="170" fontId="2" fillId="0" borderId="2" xfId="5" applyNumberFormat="1" applyFont="1" applyBorder="1" applyAlignment="1">
      <alignment horizontal="center" vertical="center" wrapText="1"/>
    </xf>
    <xf numFmtId="170" fontId="11" fillId="0" borderId="1" xfId="15" applyNumberFormat="1" applyFont="1" applyBorder="1" applyAlignment="1">
      <alignment horizontal="center" vertical="center" wrapText="1"/>
    </xf>
    <xf numFmtId="170" fontId="2" fillId="0" borderId="3" xfId="5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0" fontId="2" fillId="0" borderId="0" xfId="15" applyNumberFormat="1" applyFont="1" applyAlignment="1">
      <alignment horizontal="center"/>
    </xf>
  </cellXfs>
  <cellStyles count="18">
    <cellStyle name="Euro" xfId="1"/>
    <cellStyle name="Millares" xfId="2" builtinId="3"/>
    <cellStyle name="Millares [0] 2" xfId="3"/>
    <cellStyle name="Millares 2" xfId="4"/>
    <cellStyle name="Millares 3" xfId="5"/>
    <cellStyle name="Millares 6" xfId="6"/>
    <cellStyle name="Millares_05. Mercado Laboral" xfId="7"/>
    <cellStyle name="Millares_05. Mercado Laboral 10" xfId="8"/>
    <cellStyle name="Millares_05. Mercado Laboral 15" xfId="17"/>
    <cellStyle name="Millares_05. Mercado Laboral 2" xfId="9"/>
    <cellStyle name="Millares_cruces de mercado laboral" xfId="10"/>
    <cellStyle name="Normal" xfId="0" builtinId="0"/>
    <cellStyle name="Normal 2" xfId="11"/>
    <cellStyle name="Normal_05. Mercado Laboral" xfId="12"/>
    <cellStyle name="Normal_05. Mercado Laboral 2" xfId="13"/>
    <cellStyle name="Normal_Mercado Laboral" xfId="14"/>
    <cellStyle name="Normal_Mercado Laboral 17" xfId="16"/>
    <cellStyle name="Normal_Mercado Laboral 2" xf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714375</xdr:colOff>
      <xdr:row>0</xdr:row>
      <xdr:rowOff>0</xdr:rowOff>
    </xdr:from>
    <xdr:to>
      <xdr:col>9</xdr:col>
      <xdr:colOff>666750</xdr:colOff>
      <xdr:row>12</xdr:row>
      <xdr:rowOff>76200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xmlns="" id="{00000000-0008-0000-0000-000002040000}"/>
            </a:ext>
          </a:extLst>
        </xdr:cNvPr>
        <xdr:cNvSpPr>
          <a:spLocks noChangeArrowheads="1"/>
        </xdr:cNvSpPr>
      </xdr:nvSpPr>
      <xdr:spPr bwMode="auto">
        <a:xfrm>
          <a:off x="714375" y="0"/>
          <a:ext cx="7524750" cy="17907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82296" tIns="82296" rIns="82296" bIns="0" anchor="t" upright="1"/>
        <a:lstStyle/>
        <a:p>
          <a:pPr algn="ctr" rtl="0">
            <a:defRPr sz="1000"/>
          </a:pPr>
          <a:r>
            <a:rPr lang="en-US" sz="4800" b="0" i="0" strike="noStrike">
              <a:solidFill>
                <a:srgbClr val="000000"/>
              </a:solidFill>
              <a:latin typeface="Times New Roman"/>
              <a:cs typeface="Times New Roman"/>
            </a:rPr>
            <a:t>Cuadros de Mercado Laboral por Género</a:t>
          </a:r>
        </a:p>
        <a:p>
          <a:pPr algn="ctr" rtl="0">
            <a:defRPr sz="1000"/>
          </a:pPr>
          <a:endParaRPr lang="en-US" sz="48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48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48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48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L6"/>
  <sheetViews>
    <sheetView tabSelected="1" workbookViewId="0">
      <selection activeCell="A4" sqref="A4"/>
    </sheetView>
  </sheetViews>
  <sheetFormatPr baseColWidth="10" defaultRowHeight="11.25" x14ac:dyDescent="0.2"/>
  <cols>
    <col min="1" max="1" width="17.83203125" customWidth="1"/>
    <col min="2" max="2" width="27" bestFit="1" customWidth="1"/>
    <col min="3" max="4" width="12.1640625" bestFit="1" customWidth="1"/>
    <col min="5" max="5" width="13" bestFit="1" customWidth="1"/>
    <col min="6" max="6" width="12.1640625" bestFit="1" customWidth="1"/>
    <col min="7" max="7" width="13" bestFit="1" customWidth="1"/>
    <col min="8" max="8" width="12.1640625" bestFit="1" customWidth="1"/>
    <col min="9" max="9" width="13" bestFit="1" customWidth="1"/>
    <col min="10" max="12" width="12.1640625" bestFit="1" customWidth="1"/>
  </cols>
  <sheetData>
    <row r="1" spans="1:12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</row>
    <row r="3" spans="1:12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</sheetData>
  <phoneticPr fontId="0" type="noConversion"/>
  <printOptions horizontalCentered="1" verticalCentered="1"/>
  <pageMargins left="0.54" right="0" top="0" bottom="0" header="0" footer="0"/>
  <pageSetup paperSize="9" scale="96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AL107"/>
  <sheetViews>
    <sheetView workbookViewId="0">
      <selection activeCell="A90" sqref="A90"/>
    </sheetView>
  </sheetViews>
  <sheetFormatPr baseColWidth="10" defaultColWidth="12" defaultRowHeight="11.25" x14ac:dyDescent="0.2"/>
  <cols>
    <col min="1" max="1" width="48.83203125" style="204" customWidth="1"/>
    <col min="2" max="2" width="14.1640625" style="204" customWidth="1"/>
    <col min="3" max="3" width="12.5" style="204" customWidth="1"/>
    <col min="4" max="4" width="13" style="204" customWidth="1"/>
    <col min="5" max="5" width="13.1640625" style="212" customWidth="1"/>
    <col min="6" max="6" width="16.6640625" style="212" bestFit="1" customWidth="1"/>
    <col min="7" max="7" width="12.1640625" style="212" bestFit="1" customWidth="1"/>
    <col min="8" max="8" width="12" style="212"/>
    <col min="9" max="9" width="12" style="204"/>
    <col min="10" max="10" width="45" style="204" bestFit="1" customWidth="1"/>
    <col min="11" max="11" width="11.1640625" style="204" customWidth="1"/>
    <col min="12" max="12" width="10.6640625" style="204" customWidth="1"/>
    <col min="13" max="13" width="11.83203125" style="204" customWidth="1"/>
    <col min="14" max="14" width="10.6640625" style="204" customWidth="1"/>
    <col min="15" max="15" width="11.5" style="204" bestFit="1" customWidth="1"/>
    <col min="16" max="16" width="11" style="204" customWidth="1"/>
    <col min="17" max="16384" width="12" style="204"/>
  </cols>
  <sheetData>
    <row r="1" spans="1:38" x14ac:dyDescent="0.2">
      <c r="A1" s="372" t="s">
        <v>105</v>
      </c>
      <c r="B1" s="372"/>
      <c r="C1" s="372"/>
      <c r="D1" s="372"/>
      <c r="E1" s="372"/>
      <c r="F1" s="372"/>
      <c r="G1" s="372"/>
      <c r="H1" s="203"/>
    </row>
    <row r="2" spans="1:38" x14ac:dyDescent="0.2">
      <c r="A2" s="372" t="s">
        <v>63</v>
      </c>
      <c r="B2" s="372"/>
      <c r="C2" s="372"/>
      <c r="D2" s="372"/>
      <c r="E2" s="372"/>
      <c r="F2" s="372"/>
      <c r="G2" s="372"/>
      <c r="H2" s="203"/>
    </row>
    <row r="3" spans="1:38" ht="12.75" x14ac:dyDescent="0.2">
      <c r="A3" s="372" t="s">
        <v>65</v>
      </c>
      <c r="B3" s="372"/>
      <c r="C3" s="372"/>
      <c r="D3" s="372"/>
      <c r="E3" s="372"/>
      <c r="F3" s="372"/>
      <c r="G3" s="372"/>
      <c r="H3" s="205"/>
    </row>
    <row r="4" spans="1:38" customFormat="1" ht="23.25" x14ac:dyDescent="0.35">
      <c r="A4" s="323" t="s">
        <v>90</v>
      </c>
      <c r="B4" s="323"/>
      <c r="C4" s="323"/>
      <c r="D4" s="323"/>
      <c r="E4" s="323"/>
      <c r="F4" s="323"/>
      <c r="G4" s="323"/>
      <c r="H4" s="243"/>
      <c r="I4" s="243"/>
      <c r="J4" s="243"/>
      <c r="K4" s="243"/>
      <c r="L4" s="243"/>
      <c r="M4" s="243"/>
      <c r="N4" s="243"/>
      <c r="O4" s="243"/>
    </row>
    <row r="5" spans="1:38" ht="11.25" customHeight="1" x14ac:dyDescent="0.2">
      <c r="A5" s="373" t="s">
        <v>31</v>
      </c>
      <c r="B5" s="375" t="s">
        <v>26</v>
      </c>
      <c r="C5" s="375"/>
      <c r="D5" s="375"/>
      <c r="E5" s="375"/>
      <c r="F5" s="375"/>
      <c r="G5" s="375"/>
      <c r="H5" s="206"/>
    </row>
    <row r="6" spans="1:38" ht="12" customHeight="1" x14ac:dyDescent="0.2">
      <c r="A6" s="374"/>
      <c r="B6" s="374" t="s">
        <v>26</v>
      </c>
      <c r="C6" s="375" t="s">
        <v>6</v>
      </c>
      <c r="D6" s="375"/>
      <c r="E6" s="375"/>
      <c r="F6" s="375"/>
      <c r="G6" s="374" t="s">
        <v>1</v>
      </c>
      <c r="H6" s="207"/>
    </row>
    <row r="7" spans="1:38" x14ac:dyDescent="0.2">
      <c r="A7" s="374"/>
      <c r="B7" s="376"/>
      <c r="C7" s="207" t="s">
        <v>8</v>
      </c>
      <c r="D7" s="207" t="s">
        <v>87</v>
      </c>
      <c r="E7" s="207" t="s">
        <v>9</v>
      </c>
      <c r="F7" s="207" t="s">
        <v>88</v>
      </c>
      <c r="G7" s="374"/>
      <c r="H7" s="207"/>
    </row>
    <row r="8" spans="1:38" x14ac:dyDescent="0.2">
      <c r="A8" s="208"/>
      <c r="B8" s="208"/>
      <c r="C8" s="208"/>
      <c r="D8" s="208"/>
      <c r="E8" s="208"/>
      <c r="F8" s="208"/>
      <c r="G8" s="208"/>
      <c r="H8" s="209"/>
    </row>
    <row r="9" spans="1:38" s="46" customFormat="1" ht="12" customHeight="1" x14ac:dyDescent="0.2">
      <c r="A9" s="45" t="s">
        <v>59</v>
      </c>
      <c r="B9" s="139">
        <v>5181.5647800832667</v>
      </c>
      <c r="C9" s="139">
        <v>7599.304168554786</v>
      </c>
      <c r="D9" s="139">
        <v>12978.600627842437</v>
      </c>
      <c r="E9" s="139">
        <v>7136.0358251021162</v>
      </c>
      <c r="F9" s="139">
        <v>3369.8364097459225</v>
      </c>
      <c r="G9" s="139">
        <v>3017.318036054563</v>
      </c>
      <c r="H9" s="141"/>
      <c r="I9" s="210"/>
      <c r="J9" s="141"/>
      <c r="K9" s="210"/>
      <c r="L9" s="141"/>
      <c r="M9" s="210"/>
      <c r="N9" s="141"/>
      <c r="O9" s="210"/>
      <c r="P9" s="141"/>
      <c r="Q9" s="210"/>
      <c r="R9" s="141"/>
      <c r="S9" s="210"/>
    </row>
    <row r="10" spans="1:38" s="25" customFormat="1" ht="11.25" customHeight="1" x14ac:dyDescent="0.2">
      <c r="A10" s="47"/>
      <c r="H10" s="141"/>
      <c r="I10" s="210"/>
      <c r="J10" s="141"/>
      <c r="K10" s="210"/>
      <c r="L10" s="141"/>
      <c r="M10" s="210"/>
      <c r="N10" s="141"/>
      <c r="O10" s="210"/>
      <c r="P10" s="141"/>
      <c r="Q10" s="210"/>
      <c r="R10" s="141"/>
      <c r="S10" s="210"/>
      <c r="V10" s="44"/>
      <c r="X10" s="44"/>
      <c r="Z10" s="44"/>
      <c r="AB10" s="44"/>
      <c r="AD10" s="44"/>
      <c r="AF10" s="44"/>
      <c r="AH10" s="44"/>
      <c r="AJ10" s="44"/>
      <c r="AL10" s="44"/>
    </row>
    <row r="11" spans="1:38" s="25" customFormat="1" ht="12.75" customHeight="1" x14ac:dyDescent="0.2">
      <c r="A11" s="48" t="s">
        <v>35</v>
      </c>
      <c r="B11" s="172"/>
      <c r="C11" s="172"/>
      <c r="D11" s="172"/>
      <c r="E11" s="172"/>
      <c r="F11" s="172"/>
      <c r="G11" s="172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V11" s="44"/>
      <c r="X11" s="44"/>
      <c r="Z11" s="44"/>
      <c r="AB11" s="44"/>
      <c r="AD11" s="44"/>
      <c r="AF11" s="44"/>
      <c r="AH11" s="44"/>
      <c r="AJ11" s="44"/>
      <c r="AL11" s="44"/>
    </row>
    <row r="12" spans="1:38" s="25" customFormat="1" x14ac:dyDescent="0.2">
      <c r="A12" s="146" t="s">
        <v>55</v>
      </c>
      <c r="B12" s="304">
        <v>6369.8896374858623</v>
      </c>
      <c r="C12" s="304">
        <v>8400.8346680310224</v>
      </c>
      <c r="D12" s="304">
        <v>14238.047442793773</v>
      </c>
      <c r="E12" s="304">
        <v>7758.9677470714323</v>
      </c>
      <c r="F12" s="304">
        <v>3795.6986559407201</v>
      </c>
      <c r="G12" s="304">
        <v>3803.2630825661086</v>
      </c>
      <c r="H12" s="157"/>
      <c r="I12" s="211"/>
      <c r="J12" s="157"/>
      <c r="K12" s="211"/>
      <c r="L12" s="157"/>
      <c r="M12" s="211"/>
      <c r="N12" s="157"/>
      <c r="O12" s="211"/>
      <c r="P12" s="157"/>
      <c r="Q12" s="211"/>
      <c r="R12" s="157"/>
      <c r="S12" s="211"/>
      <c r="V12" s="44"/>
      <c r="X12" s="44"/>
      <c r="Z12" s="44"/>
      <c r="AB12" s="44"/>
      <c r="AD12" s="44"/>
      <c r="AF12" s="44"/>
      <c r="AH12" s="44"/>
      <c r="AJ12" s="44"/>
      <c r="AL12" s="44"/>
    </row>
    <row r="13" spans="1:38" s="25" customFormat="1" x14ac:dyDescent="0.2">
      <c r="A13" s="153" t="s">
        <v>51</v>
      </c>
      <c r="B13" s="304">
        <v>7490.4392081120232</v>
      </c>
      <c r="C13" s="304">
        <v>9527.7904761904829</v>
      </c>
      <c r="D13" s="304">
        <v>13497.587519025872</v>
      </c>
      <c r="E13" s="304">
        <v>9554.6015625000018</v>
      </c>
      <c r="F13" s="304">
        <v>4886.1954624781838</v>
      </c>
      <c r="G13" s="304">
        <v>4325.1339087546221</v>
      </c>
      <c r="H13" s="155"/>
      <c r="I13" s="211"/>
      <c r="J13" s="155"/>
      <c r="K13" s="211"/>
      <c r="L13" s="155"/>
      <c r="M13" s="211"/>
      <c r="N13" s="155"/>
      <c r="O13" s="211"/>
      <c r="P13" s="157"/>
      <c r="Q13" s="211"/>
      <c r="R13" s="157"/>
      <c r="S13" s="211"/>
      <c r="V13" s="44"/>
      <c r="X13" s="44"/>
      <c r="Z13" s="44"/>
      <c r="AB13" s="44"/>
      <c r="AD13" s="44"/>
      <c r="AF13" s="44"/>
      <c r="AH13" s="44"/>
      <c r="AJ13" s="44"/>
      <c r="AL13" s="44"/>
    </row>
    <row r="14" spans="1:38" s="25" customFormat="1" x14ac:dyDescent="0.2">
      <c r="A14" s="153" t="s">
        <v>52</v>
      </c>
      <c r="B14" s="304">
        <v>7826.1693625118969</v>
      </c>
      <c r="C14" s="304">
        <v>9810.8397141398691</v>
      </c>
      <c r="D14" s="304">
        <v>20307.621247113169</v>
      </c>
      <c r="E14" s="304">
        <v>9359.1969086021509</v>
      </c>
      <c r="F14" s="304">
        <v>3522.0039292730844</v>
      </c>
      <c r="G14" s="304">
        <v>4569.9137353433835</v>
      </c>
      <c r="H14" s="155"/>
      <c r="I14" s="211"/>
      <c r="J14" s="155"/>
      <c r="K14" s="211"/>
      <c r="L14" s="155"/>
      <c r="M14" s="211"/>
      <c r="N14" s="155"/>
      <c r="O14" s="211"/>
      <c r="P14" s="157"/>
      <c r="Q14" s="211"/>
      <c r="R14" s="157"/>
      <c r="S14" s="211"/>
      <c r="V14" s="44"/>
      <c r="X14" s="44"/>
      <c r="Z14" s="44"/>
      <c r="AB14" s="44"/>
      <c r="AD14" s="44"/>
      <c r="AF14" s="44"/>
      <c r="AH14" s="44"/>
      <c r="AJ14" s="44"/>
      <c r="AL14" s="44"/>
    </row>
    <row r="15" spans="1:38" s="25" customFormat="1" x14ac:dyDescent="0.2">
      <c r="A15" s="153" t="s">
        <v>71</v>
      </c>
      <c r="B15" s="304">
        <v>5724.0333415314744</v>
      </c>
      <c r="C15" s="304">
        <v>7659.9873167006417</v>
      </c>
      <c r="D15" s="304">
        <v>13867.103987470906</v>
      </c>
      <c r="E15" s="304">
        <v>6612.1938695642402</v>
      </c>
      <c r="F15" s="304">
        <v>3403.2288802695107</v>
      </c>
      <c r="G15" s="304">
        <v>3543.2214499690149</v>
      </c>
      <c r="H15" s="155"/>
      <c r="I15" s="211"/>
      <c r="J15" s="155"/>
      <c r="K15" s="211"/>
      <c r="L15" s="155"/>
      <c r="M15" s="211"/>
      <c r="N15" s="155"/>
      <c r="O15" s="211"/>
      <c r="P15" s="157"/>
      <c r="Q15" s="211"/>
      <c r="R15" s="157"/>
      <c r="S15" s="211"/>
      <c r="V15" s="44"/>
      <c r="X15" s="44"/>
      <c r="Z15" s="44"/>
      <c r="AB15" s="44"/>
      <c r="AD15" s="44"/>
      <c r="AF15" s="44"/>
      <c r="AH15" s="44"/>
      <c r="AJ15" s="44"/>
      <c r="AL15" s="44"/>
    </row>
    <row r="16" spans="1:38" s="25" customFormat="1" x14ac:dyDescent="0.2">
      <c r="A16" s="146" t="s">
        <v>53</v>
      </c>
      <c r="B16" s="304">
        <v>2708.6845379146894</v>
      </c>
      <c r="C16" s="304">
        <v>4427.1745711402627</v>
      </c>
      <c r="D16" s="304">
        <v>7665.6110381077533</v>
      </c>
      <c r="E16" s="304">
        <v>4327.466543608678</v>
      </c>
      <c r="F16" s="304">
        <v>2256.9208494208497</v>
      </c>
      <c r="G16" s="304">
        <v>1994.6285115303974</v>
      </c>
      <c r="H16" s="155"/>
      <c r="I16" s="211"/>
      <c r="J16" s="155"/>
      <c r="K16" s="211"/>
      <c r="L16" s="155"/>
      <c r="M16" s="211"/>
      <c r="N16" s="155"/>
      <c r="O16" s="211"/>
      <c r="P16" s="157"/>
      <c r="Q16" s="211"/>
      <c r="R16" s="157"/>
      <c r="S16" s="211"/>
      <c r="V16" s="44"/>
      <c r="X16" s="44"/>
      <c r="Z16" s="44"/>
      <c r="AB16" s="44"/>
      <c r="AD16" s="44"/>
      <c r="AF16" s="44"/>
      <c r="AH16" s="44"/>
      <c r="AJ16" s="44"/>
      <c r="AL16" s="44"/>
    </row>
    <row r="17" spans="1:38" s="25" customFormat="1" x14ac:dyDescent="0.2">
      <c r="A17" s="157"/>
      <c r="B17" s="179"/>
      <c r="C17" s="179"/>
      <c r="D17" s="179"/>
      <c r="E17" s="179"/>
      <c r="F17" s="179"/>
      <c r="G17" s="179"/>
      <c r="H17" s="155"/>
      <c r="I17" s="211"/>
      <c r="J17" s="155"/>
      <c r="K17" s="211"/>
      <c r="L17" s="155"/>
      <c r="M17" s="211"/>
      <c r="N17" s="155"/>
      <c r="O17" s="211"/>
      <c r="P17" s="155"/>
      <c r="Q17" s="211"/>
      <c r="R17" s="155"/>
      <c r="S17" s="211"/>
      <c r="V17" s="44"/>
      <c r="X17" s="44"/>
      <c r="Z17" s="44"/>
      <c r="AB17" s="44"/>
      <c r="AD17" s="44"/>
      <c r="AF17" s="44"/>
      <c r="AH17" s="44"/>
      <c r="AJ17" s="44"/>
      <c r="AL17" s="44"/>
    </row>
    <row r="18" spans="1:38" s="25" customFormat="1" x14ac:dyDescent="0.2">
      <c r="A18" s="48" t="s">
        <v>34</v>
      </c>
      <c r="H18" s="141"/>
      <c r="I18" s="141"/>
      <c r="J18" s="141"/>
      <c r="K18" s="141"/>
      <c r="L18" s="141"/>
      <c r="M18" s="141"/>
      <c r="N18" s="141"/>
      <c r="O18" s="141"/>
      <c r="P18" s="141"/>
      <c r="Q18" s="141"/>
      <c r="R18" s="141"/>
      <c r="S18" s="141"/>
      <c r="V18" s="44"/>
      <c r="X18" s="44"/>
      <c r="Z18" s="44"/>
      <c r="AB18" s="44"/>
      <c r="AD18" s="44"/>
      <c r="AF18" s="44"/>
      <c r="AH18" s="44"/>
      <c r="AJ18" s="44"/>
      <c r="AL18" s="44"/>
    </row>
    <row r="19" spans="1:38" s="25" customFormat="1" x14ac:dyDescent="0.2">
      <c r="A19" s="146" t="s">
        <v>37</v>
      </c>
      <c r="B19" s="304">
        <v>2283.669401924386</v>
      </c>
      <c r="C19" s="304">
        <v>2916.11352561798</v>
      </c>
      <c r="D19" s="304">
        <v>7000</v>
      </c>
      <c r="E19" s="304">
        <v>3311.8590754901552</v>
      </c>
      <c r="F19" s="304">
        <v>2573.6845206778917</v>
      </c>
      <c r="G19" s="304">
        <v>2116.4082667656157</v>
      </c>
      <c r="H19" s="157"/>
      <c r="I19" s="211"/>
      <c r="J19" s="157"/>
      <c r="K19" s="211"/>
      <c r="L19" s="157"/>
      <c r="M19" s="211"/>
      <c r="N19" s="157"/>
      <c r="O19" s="211"/>
      <c r="P19" s="157"/>
      <c r="Q19" s="211"/>
      <c r="R19" s="157"/>
      <c r="S19" s="211"/>
      <c r="V19" s="44"/>
      <c r="X19" s="44"/>
      <c r="Z19" s="44"/>
      <c r="AB19" s="44"/>
      <c r="AD19" s="44"/>
      <c r="AF19" s="44"/>
      <c r="AH19" s="44"/>
      <c r="AJ19" s="44"/>
      <c r="AL19" s="44"/>
    </row>
    <row r="20" spans="1:38" s="25" customFormat="1" x14ac:dyDescent="0.2">
      <c r="A20" s="146" t="s">
        <v>38</v>
      </c>
      <c r="B20" s="304">
        <v>3044.0674919119929</v>
      </c>
      <c r="C20" s="304">
        <v>4068.9575734797763</v>
      </c>
      <c r="D20" s="304">
        <v>5024.6782764982609</v>
      </c>
      <c r="E20" s="304">
        <v>4454.8829409643067</v>
      </c>
      <c r="F20" s="304">
        <v>3321.5340874245699</v>
      </c>
      <c r="G20" s="304">
        <v>2542.0891346185676</v>
      </c>
      <c r="H20" s="157"/>
      <c r="I20" s="211"/>
      <c r="J20" s="157"/>
      <c r="K20" s="211"/>
      <c r="L20" s="157"/>
      <c r="M20" s="211"/>
      <c r="N20" s="157"/>
      <c r="O20" s="211"/>
      <c r="P20" s="157"/>
      <c r="Q20" s="211"/>
      <c r="R20" s="157"/>
      <c r="S20" s="211"/>
      <c r="V20" s="44"/>
      <c r="X20" s="44"/>
      <c r="Z20" s="44"/>
      <c r="AB20" s="44"/>
      <c r="AD20" s="44"/>
      <c r="AF20" s="44"/>
      <c r="AH20" s="44"/>
      <c r="AJ20" s="44"/>
      <c r="AL20" s="44"/>
    </row>
    <row r="21" spans="1:38" s="25" customFormat="1" x14ac:dyDescent="0.2">
      <c r="A21" s="146" t="s">
        <v>39</v>
      </c>
      <c r="B21" s="304">
        <v>6098.7441464778722</v>
      </c>
      <c r="C21" s="304">
        <v>7503.4263923746021</v>
      </c>
      <c r="D21" s="304">
        <v>11683.317038363217</v>
      </c>
      <c r="E21" s="304">
        <v>6906.758373478825</v>
      </c>
      <c r="F21" s="304">
        <v>3800.3860180479774</v>
      </c>
      <c r="G21" s="304">
        <v>3933.6310401146284</v>
      </c>
      <c r="H21" s="157"/>
      <c r="I21" s="211"/>
      <c r="J21" s="157"/>
      <c r="K21" s="211"/>
      <c r="L21" s="157"/>
      <c r="M21" s="211"/>
      <c r="N21" s="157"/>
      <c r="O21" s="211"/>
      <c r="P21" s="157"/>
      <c r="Q21" s="211"/>
      <c r="R21" s="157"/>
      <c r="S21" s="211"/>
      <c r="V21" s="44"/>
      <c r="X21" s="44"/>
      <c r="Z21" s="44"/>
      <c r="AB21" s="44"/>
      <c r="AD21" s="44"/>
      <c r="AF21" s="44"/>
      <c r="AH21" s="44"/>
      <c r="AJ21" s="44"/>
      <c r="AL21" s="44"/>
    </row>
    <row r="22" spans="1:38" s="25" customFormat="1" x14ac:dyDescent="0.2">
      <c r="A22" s="146" t="s">
        <v>40</v>
      </c>
      <c r="B22" s="304">
        <v>12272.734161966731</v>
      </c>
      <c r="C22" s="304">
        <v>13290.218356967696</v>
      </c>
      <c r="D22" s="304">
        <v>14962.467704427254</v>
      </c>
      <c r="E22" s="304">
        <v>12004.483509456062</v>
      </c>
      <c r="F22" s="304">
        <v>4900</v>
      </c>
      <c r="G22" s="304">
        <v>7366.8143099839372</v>
      </c>
      <c r="H22" s="157"/>
      <c r="I22" s="211"/>
      <c r="J22" s="157"/>
      <c r="K22" s="211"/>
      <c r="L22" s="157"/>
      <c r="M22" s="211"/>
      <c r="N22" s="157"/>
      <c r="O22" s="211"/>
      <c r="P22" s="157"/>
      <c r="Q22" s="211"/>
      <c r="R22" s="157"/>
      <c r="S22" s="211"/>
      <c r="V22" s="44"/>
      <c r="X22" s="44"/>
      <c r="Z22" s="44"/>
      <c r="AB22" s="44"/>
      <c r="AD22" s="44"/>
      <c r="AF22" s="44"/>
      <c r="AH22" s="44"/>
      <c r="AJ22" s="44"/>
      <c r="AL22" s="44"/>
    </row>
    <row r="23" spans="1:38" s="25" customFormat="1" x14ac:dyDescent="0.2">
      <c r="A23" s="146" t="s">
        <v>46</v>
      </c>
      <c r="B23" s="304">
        <v>9298.4760782215253</v>
      </c>
      <c r="C23" s="304">
        <v>10522.788321312806</v>
      </c>
      <c r="D23" s="304">
        <v>25000</v>
      </c>
      <c r="E23" s="304">
        <v>6915.1017533149097</v>
      </c>
      <c r="F23" s="304">
        <v>4668.1327746357083</v>
      </c>
      <c r="G23" s="304">
        <v>4033.0852999337685</v>
      </c>
      <c r="H23" s="157"/>
      <c r="I23" s="211"/>
      <c r="J23" s="157"/>
      <c r="K23" s="211"/>
      <c r="L23" s="157"/>
      <c r="M23" s="211"/>
      <c r="N23" s="157"/>
      <c r="O23" s="211"/>
      <c r="P23" s="157"/>
      <c r="Q23" s="211"/>
      <c r="R23" s="157"/>
      <c r="S23" s="211"/>
      <c r="V23" s="44"/>
      <c r="X23" s="44"/>
      <c r="Z23" s="44"/>
      <c r="AB23" s="44"/>
      <c r="AD23" s="44"/>
      <c r="AF23" s="44"/>
      <c r="AH23" s="44"/>
      <c r="AJ23" s="44"/>
      <c r="AL23" s="44"/>
    </row>
    <row r="24" spans="1:38" s="25" customFormat="1" x14ac:dyDescent="0.2">
      <c r="I24" s="44"/>
      <c r="K24" s="44"/>
      <c r="M24" s="44"/>
      <c r="O24" s="44"/>
      <c r="Q24" s="44"/>
      <c r="S24" s="44"/>
      <c r="V24" s="44"/>
      <c r="X24" s="44"/>
      <c r="Z24" s="44"/>
      <c r="AB24" s="44"/>
      <c r="AD24" s="44"/>
      <c r="AF24" s="44"/>
      <c r="AH24" s="44"/>
      <c r="AJ24" s="44"/>
      <c r="AL24" s="44"/>
    </row>
    <row r="25" spans="1:38" s="25" customFormat="1" ht="11.25" customHeight="1" x14ac:dyDescent="0.2">
      <c r="A25" s="48" t="s">
        <v>16</v>
      </c>
      <c r="B25" s="172"/>
      <c r="C25" s="172"/>
      <c r="D25" s="172"/>
      <c r="E25" s="172"/>
      <c r="F25" s="172"/>
      <c r="G25" s="172"/>
      <c r="H25" s="141"/>
      <c r="I25" s="141"/>
      <c r="J25" s="141"/>
      <c r="K25" s="141"/>
      <c r="L25" s="141"/>
      <c r="M25" s="141"/>
      <c r="N25" s="141"/>
      <c r="O25" s="141"/>
      <c r="P25" s="141"/>
      <c r="Q25" s="141"/>
      <c r="R25" s="141"/>
      <c r="S25" s="141"/>
      <c r="V25" s="44"/>
      <c r="X25" s="44"/>
      <c r="Z25" s="44"/>
      <c r="AB25" s="44"/>
      <c r="AD25" s="44"/>
      <c r="AF25" s="44"/>
      <c r="AH25" s="44"/>
      <c r="AJ25" s="44"/>
      <c r="AL25" s="44"/>
    </row>
    <row r="26" spans="1:38" s="25" customFormat="1" x14ac:dyDescent="0.2">
      <c r="A26" s="146" t="s">
        <v>41</v>
      </c>
      <c r="B26" s="304">
        <v>538.72078784397422</v>
      </c>
      <c r="C26" s="304">
        <v>1300.4304917589179</v>
      </c>
      <c r="D26" s="304">
        <v>3000</v>
      </c>
      <c r="E26" s="304">
        <v>270</v>
      </c>
      <c r="F26" s="304">
        <v>0</v>
      </c>
      <c r="G26" s="304">
        <v>274.50116722786424</v>
      </c>
      <c r="H26" s="157"/>
      <c r="I26" s="211"/>
      <c r="J26" s="157"/>
      <c r="K26" s="211"/>
      <c r="L26" s="157"/>
      <c r="M26" s="211"/>
      <c r="N26" s="157"/>
      <c r="O26" s="211"/>
      <c r="P26" s="157"/>
      <c r="Q26" s="211"/>
      <c r="R26" s="157"/>
      <c r="S26" s="211"/>
      <c r="V26" s="44"/>
      <c r="X26" s="44"/>
      <c r="Z26" s="44"/>
      <c r="AB26" s="44"/>
      <c r="AD26" s="44"/>
      <c r="AF26" s="44"/>
      <c r="AH26" s="44"/>
      <c r="AJ26" s="44"/>
      <c r="AL26" s="44"/>
    </row>
    <row r="27" spans="1:38" s="25" customFormat="1" x14ac:dyDescent="0.2">
      <c r="A27" s="146" t="s">
        <v>42</v>
      </c>
      <c r="B27" s="304">
        <v>973.08406285182491</v>
      </c>
      <c r="C27" s="304">
        <v>1138.932036673815</v>
      </c>
      <c r="D27" s="304">
        <v>0</v>
      </c>
      <c r="E27" s="304">
        <v>1061.0026549944907</v>
      </c>
      <c r="F27" s="304">
        <v>1239.5966527145072</v>
      </c>
      <c r="G27" s="304">
        <v>675.12920171211533</v>
      </c>
      <c r="H27" s="157"/>
      <c r="I27" s="211"/>
      <c r="J27" s="157"/>
      <c r="K27" s="211"/>
      <c r="L27" s="157"/>
      <c r="M27" s="211"/>
      <c r="N27" s="157"/>
      <c r="O27" s="211"/>
      <c r="P27" s="157"/>
      <c r="Q27" s="211"/>
      <c r="R27" s="157"/>
      <c r="S27" s="211"/>
      <c r="V27" s="44"/>
      <c r="X27" s="44"/>
      <c r="Z27" s="44"/>
      <c r="AB27" s="44"/>
      <c r="AD27" s="44"/>
      <c r="AF27" s="44"/>
      <c r="AH27" s="44"/>
      <c r="AJ27" s="44"/>
      <c r="AL27" s="44"/>
    </row>
    <row r="28" spans="1:38" s="25" customFormat="1" x14ac:dyDescent="0.2">
      <c r="A28" s="146" t="s">
        <v>43</v>
      </c>
      <c r="B28" s="304">
        <v>2560.763746102441</v>
      </c>
      <c r="C28" s="304">
        <v>3055.4405908323206</v>
      </c>
      <c r="D28" s="304">
        <v>4150</v>
      </c>
      <c r="E28" s="304">
        <v>3051.6563834677572</v>
      </c>
      <c r="F28" s="304">
        <v>3005.2897957526557</v>
      </c>
      <c r="G28" s="304">
        <v>1089.2906550537477</v>
      </c>
      <c r="H28" s="157"/>
      <c r="I28" s="211"/>
      <c r="J28" s="157"/>
      <c r="K28" s="211"/>
      <c r="L28" s="157"/>
      <c r="M28" s="211"/>
      <c r="N28" s="157"/>
      <c r="O28" s="211"/>
      <c r="P28" s="157"/>
      <c r="Q28" s="211"/>
      <c r="R28" s="157"/>
      <c r="S28" s="211"/>
      <c r="V28" s="44"/>
      <c r="X28" s="44"/>
      <c r="Z28" s="44"/>
      <c r="AB28" s="44"/>
      <c r="AD28" s="44"/>
      <c r="AF28" s="44"/>
      <c r="AH28" s="44"/>
      <c r="AJ28" s="44"/>
      <c r="AL28" s="44"/>
    </row>
    <row r="29" spans="1:38" s="25" customFormat="1" x14ac:dyDescent="0.2">
      <c r="A29" s="146" t="s">
        <v>44</v>
      </c>
      <c r="B29" s="304">
        <v>4890.2590164802305</v>
      </c>
      <c r="C29" s="304">
        <v>5860.704597588051</v>
      </c>
      <c r="D29" s="304">
        <v>5819.7905985038287</v>
      </c>
      <c r="E29" s="304">
        <v>6358.5536656862441</v>
      </c>
      <c r="F29" s="304">
        <v>3832.3154139375702</v>
      </c>
      <c r="G29" s="304">
        <v>2045.7685571240927</v>
      </c>
      <c r="H29" s="157"/>
      <c r="I29" s="211"/>
      <c r="J29" s="157"/>
      <c r="K29" s="211"/>
      <c r="L29" s="157"/>
      <c r="M29" s="211"/>
      <c r="N29" s="157"/>
      <c r="O29" s="211"/>
      <c r="P29" s="157"/>
      <c r="Q29" s="211"/>
      <c r="R29" s="157"/>
      <c r="S29" s="211"/>
      <c r="V29" s="44"/>
      <c r="X29" s="44"/>
      <c r="Z29" s="44"/>
      <c r="AB29" s="44"/>
      <c r="AD29" s="44"/>
      <c r="AF29" s="44"/>
      <c r="AH29" s="44"/>
      <c r="AJ29" s="44"/>
      <c r="AL29" s="44"/>
    </row>
    <row r="30" spans="1:38" s="25" customFormat="1" x14ac:dyDescent="0.2">
      <c r="A30" s="146" t="s">
        <v>45</v>
      </c>
      <c r="B30" s="304">
        <v>5617.6843654933173</v>
      </c>
      <c r="C30" s="304">
        <v>7304.4542181942443</v>
      </c>
      <c r="D30" s="304">
        <v>10752.413050797855</v>
      </c>
      <c r="E30" s="304">
        <v>7478.8012992628637</v>
      </c>
      <c r="F30" s="304">
        <v>3450.634594863327</v>
      </c>
      <c r="G30" s="304">
        <v>2766.2412301258605</v>
      </c>
      <c r="H30" s="157"/>
      <c r="I30" s="211"/>
      <c r="J30" s="157"/>
      <c r="K30" s="211"/>
      <c r="L30" s="157"/>
      <c r="M30" s="211"/>
      <c r="N30" s="157"/>
      <c r="O30" s="211"/>
      <c r="P30" s="157"/>
      <c r="Q30" s="211"/>
      <c r="R30" s="157"/>
      <c r="S30" s="211"/>
      <c r="V30" s="44"/>
      <c r="X30" s="44"/>
      <c r="Z30" s="44"/>
      <c r="AB30" s="44"/>
      <c r="AD30" s="44"/>
      <c r="AF30" s="44"/>
      <c r="AH30" s="44"/>
      <c r="AJ30" s="44"/>
      <c r="AL30" s="44"/>
    </row>
    <row r="31" spans="1:38" s="25" customFormat="1" x14ac:dyDescent="0.2">
      <c r="A31" s="146" t="s">
        <v>47</v>
      </c>
      <c r="B31" s="304">
        <v>5504.9247003039927</v>
      </c>
      <c r="C31" s="304">
        <v>7856.4801348333112</v>
      </c>
      <c r="D31" s="304">
        <v>10060.062392652231</v>
      </c>
      <c r="E31" s="304">
        <v>8261.404176189013</v>
      </c>
      <c r="F31" s="304">
        <v>3327.7138367636589</v>
      </c>
      <c r="G31" s="304">
        <v>3005.7183699167344</v>
      </c>
      <c r="H31" s="157"/>
      <c r="I31" s="211"/>
      <c r="J31" s="157"/>
      <c r="K31" s="211"/>
      <c r="L31" s="157"/>
      <c r="M31" s="211"/>
      <c r="N31" s="157"/>
      <c r="O31" s="211"/>
      <c r="P31" s="157"/>
      <c r="Q31" s="211"/>
      <c r="R31" s="157"/>
      <c r="S31" s="211"/>
      <c r="V31" s="44"/>
      <c r="X31" s="44"/>
      <c r="Z31" s="44"/>
      <c r="AB31" s="44"/>
      <c r="AD31" s="44"/>
      <c r="AF31" s="44"/>
      <c r="AH31" s="44"/>
      <c r="AJ31" s="44"/>
      <c r="AL31" s="44"/>
    </row>
    <row r="32" spans="1:38" s="25" customFormat="1" x14ac:dyDescent="0.2">
      <c r="A32" s="146" t="s">
        <v>48</v>
      </c>
      <c r="B32" s="304">
        <v>5664.2644259361441</v>
      </c>
      <c r="C32" s="304">
        <v>8429.382937272183</v>
      </c>
      <c r="D32" s="304">
        <v>11931.011518938758</v>
      </c>
      <c r="E32" s="304">
        <v>8239.1755487268529</v>
      </c>
      <c r="F32" s="304">
        <v>3392.216382858338</v>
      </c>
      <c r="G32" s="304">
        <v>3436.6735547383855</v>
      </c>
      <c r="H32" s="157"/>
      <c r="I32" s="211"/>
      <c r="J32" s="157"/>
      <c r="K32" s="211"/>
      <c r="L32" s="157"/>
      <c r="M32" s="211"/>
      <c r="N32" s="157"/>
      <c r="O32" s="211"/>
      <c r="P32" s="157"/>
      <c r="Q32" s="211"/>
      <c r="R32" s="157"/>
      <c r="S32" s="211"/>
      <c r="V32" s="44"/>
      <c r="X32" s="44"/>
      <c r="Z32" s="44"/>
      <c r="AB32" s="44"/>
      <c r="AD32" s="44"/>
      <c r="AF32" s="44"/>
      <c r="AH32" s="44"/>
      <c r="AJ32" s="44"/>
      <c r="AL32" s="44"/>
    </row>
    <row r="33" spans="1:38" s="25" customFormat="1" x14ac:dyDescent="0.2">
      <c r="A33" s="146" t="s">
        <v>49</v>
      </c>
      <c r="B33" s="304">
        <v>5791.8033894659739</v>
      </c>
      <c r="C33" s="304">
        <v>10584.60754312935</v>
      </c>
      <c r="D33" s="304">
        <v>19167.580387926675</v>
      </c>
      <c r="E33" s="304">
        <v>7540.3705648910718</v>
      </c>
      <c r="F33" s="304">
        <v>3655.3646175099811</v>
      </c>
      <c r="G33" s="304">
        <v>3290.2606905830571</v>
      </c>
      <c r="H33" s="157"/>
      <c r="I33" s="211"/>
      <c r="J33" s="157"/>
      <c r="K33" s="211"/>
      <c r="L33" s="157"/>
      <c r="M33" s="211"/>
      <c r="N33" s="157"/>
      <c r="O33" s="211"/>
      <c r="P33" s="157"/>
      <c r="Q33" s="211"/>
      <c r="R33" s="157"/>
      <c r="S33" s="211"/>
      <c r="V33" s="44"/>
      <c r="X33" s="44"/>
      <c r="Z33" s="44"/>
      <c r="AB33" s="44"/>
      <c r="AD33" s="44"/>
      <c r="AF33" s="44"/>
      <c r="AH33" s="44"/>
      <c r="AJ33" s="44"/>
      <c r="AL33" s="44"/>
    </row>
    <row r="34" spans="1:38" s="25" customFormat="1" x14ac:dyDescent="0.2">
      <c r="A34" s="146" t="s">
        <v>72</v>
      </c>
      <c r="B34" s="304">
        <v>3525.4777272168876</v>
      </c>
      <c r="C34" s="304">
        <v>8230.4921024676951</v>
      </c>
      <c r="D34" s="304">
        <v>17625.399928503979</v>
      </c>
      <c r="E34" s="304">
        <v>5780.6493224484257</v>
      </c>
      <c r="F34" s="304">
        <v>2282.0620961899717</v>
      </c>
      <c r="G34" s="304">
        <v>2804.6526745832448</v>
      </c>
      <c r="H34" s="157"/>
      <c r="I34" s="211"/>
      <c r="J34" s="157"/>
      <c r="K34" s="211"/>
      <c r="L34" s="157"/>
      <c r="M34" s="211"/>
      <c r="N34" s="157"/>
      <c r="O34" s="211"/>
      <c r="P34" s="157"/>
      <c r="Q34" s="211"/>
      <c r="R34" s="157"/>
      <c r="S34" s="211"/>
      <c r="V34" s="44"/>
      <c r="X34" s="44"/>
      <c r="Z34" s="44"/>
      <c r="AB34" s="44"/>
      <c r="AD34" s="44"/>
      <c r="AF34" s="44"/>
      <c r="AH34" s="44"/>
      <c r="AJ34" s="44"/>
      <c r="AL34" s="44"/>
    </row>
    <row r="35" spans="1:38" s="25" customFormat="1" x14ac:dyDescent="0.2">
      <c r="A35" s="157"/>
      <c r="B35" s="179"/>
      <c r="C35" s="179"/>
      <c r="D35" s="179"/>
      <c r="E35" s="179"/>
      <c r="F35" s="179"/>
      <c r="G35" s="179"/>
      <c r="H35" s="155"/>
      <c r="I35" s="211"/>
      <c r="J35" s="155"/>
      <c r="K35" s="211"/>
      <c r="L35" s="155"/>
      <c r="M35" s="211"/>
      <c r="N35" s="155"/>
      <c r="O35" s="211"/>
      <c r="P35" s="155"/>
      <c r="Q35" s="211"/>
      <c r="R35" s="155"/>
      <c r="S35" s="211"/>
      <c r="V35" s="44"/>
      <c r="X35" s="44"/>
      <c r="Z35" s="44"/>
      <c r="AB35" s="44"/>
      <c r="AD35" s="44"/>
      <c r="AF35" s="44"/>
      <c r="AH35" s="44"/>
      <c r="AJ35" s="44"/>
      <c r="AL35" s="44"/>
    </row>
    <row r="36" spans="1:38" s="25" customFormat="1" x14ac:dyDescent="0.2">
      <c r="A36" s="53"/>
      <c r="B36" s="179"/>
      <c r="C36" s="179"/>
      <c r="D36" s="179"/>
      <c r="E36" s="179"/>
      <c r="F36" s="179"/>
      <c r="G36" s="179"/>
      <c r="H36" s="155"/>
      <c r="I36" s="211"/>
      <c r="J36" s="155"/>
      <c r="K36" s="211"/>
      <c r="L36" s="155"/>
      <c r="M36" s="211"/>
      <c r="N36" s="155"/>
      <c r="O36" s="211"/>
      <c r="P36" s="155"/>
      <c r="Q36" s="211"/>
      <c r="R36" s="155"/>
      <c r="S36" s="211"/>
      <c r="V36" s="44"/>
      <c r="X36" s="44"/>
      <c r="Z36" s="44"/>
      <c r="AB36" s="44"/>
      <c r="AD36" s="44"/>
      <c r="AF36" s="44"/>
      <c r="AH36" s="44"/>
      <c r="AJ36" s="44"/>
      <c r="AL36" s="44"/>
    </row>
    <row r="37" spans="1:38" s="25" customFormat="1" x14ac:dyDescent="0.2">
      <c r="A37" s="48" t="s">
        <v>82</v>
      </c>
      <c r="B37" s="172"/>
      <c r="C37" s="172"/>
      <c r="D37" s="172"/>
      <c r="E37" s="172"/>
      <c r="F37" s="172"/>
      <c r="G37" s="172"/>
      <c r="H37" s="68"/>
      <c r="I37" s="210"/>
      <c r="J37" s="68"/>
      <c r="K37" s="210"/>
      <c r="L37" s="68"/>
      <c r="M37" s="210"/>
      <c r="N37" s="68"/>
      <c r="O37" s="210"/>
      <c r="P37" s="68"/>
      <c r="Q37" s="210"/>
      <c r="R37" s="68"/>
      <c r="S37" s="210"/>
      <c r="V37" s="44"/>
      <c r="X37" s="44"/>
      <c r="Z37" s="44"/>
      <c r="AB37" s="44"/>
      <c r="AD37" s="44"/>
      <c r="AF37" s="44"/>
      <c r="AH37" s="44"/>
      <c r="AJ37" s="44"/>
      <c r="AL37" s="44"/>
    </row>
    <row r="38" spans="1:38" s="25" customFormat="1" x14ac:dyDescent="0.2">
      <c r="A38" s="184" t="s">
        <v>75</v>
      </c>
      <c r="B38" s="304">
        <v>3079.0518796627375</v>
      </c>
      <c r="C38" s="304">
        <v>4532.7345077546452</v>
      </c>
      <c r="D38" s="304">
        <v>5842.7940955849117</v>
      </c>
      <c r="E38" s="304">
        <v>4858.7716227851979</v>
      </c>
      <c r="F38" s="304">
        <v>3137.7032555380224</v>
      </c>
      <c r="G38" s="304">
        <v>2055.1741721952944</v>
      </c>
      <c r="H38" s="157"/>
      <c r="I38" s="211"/>
      <c r="J38" s="157"/>
      <c r="K38" s="211"/>
      <c r="L38" s="157"/>
      <c r="M38" s="211"/>
      <c r="N38" s="157"/>
      <c r="O38" s="211"/>
      <c r="P38" s="157"/>
      <c r="Q38" s="211"/>
      <c r="R38" s="157"/>
      <c r="S38" s="211"/>
      <c r="V38" s="44"/>
      <c r="X38" s="44"/>
      <c r="Z38" s="44"/>
      <c r="AB38" s="44"/>
      <c r="AD38" s="44"/>
      <c r="AF38" s="44"/>
      <c r="AH38" s="44"/>
      <c r="AJ38" s="44"/>
      <c r="AL38" s="44"/>
    </row>
    <row r="39" spans="1:38" s="25" customFormat="1" x14ac:dyDescent="0.2">
      <c r="A39" s="185" t="s">
        <v>84</v>
      </c>
      <c r="B39" s="304">
        <v>1815.9120594627382</v>
      </c>
      <c r="C39" s="304">
        <v>3139.2741211498633</v>
      </c>
      <c r="D39" s="304">
        <v>5116.2114506487669</v>
      </c>
      <c r="E39" s="304">
        <v>2632.222438762642</v>
      </c>
      <c r="F39" s="304">
        <v>2249.3250095823118</v>
      </c>
      <c r="G39" s="304">
        <v>1386.6142444531988</v>
      </c>
      <c r="H39" s="157"/>
      <c r="I39" s="211"/>
      <c r="J39" s="157"/>
      <c r="K39" s="211"/>
      <c r="L39" s="157"/>
      <c r="M39" s="211"/>
      <c r="N39" s="157"/>
      <c r="O39" s="211"/>
      <c r="P39" s="157"/>
      <c r="Q39" s="211"/>
      <c r="R39" s="157"/>
      <c r="S39" s="211"/>
      <c r="V39" s="44"/>
      <c r="X39" s="44"/>
      <c r="Z39" s="44"/>
      <c r="AB39" s="44"/>
      <c r="AD39" s="44"/>
      <c r="AF39" s="44"/>
      <c r="AH39" s="44"/>
      <c r="AJ39" s="44"/>
      <c r="AL39" s="44"/>
    </row>
    <row r="40" spans="1:38" s="25" customFormat="1" x14ac:dyDescent="0.2">
      <c r="A40" s="185" t="s">
        <v>85</v>
      </c>
      <c r="B40" s="304">
        <v>4165.1674585686451</v>
      </c>
      <c r="C40" s="304">
        <v>5093.8235378437057</v>
      </c>
      <c r="D40" s="304">
        <v>6725.9455937555276</v>
      </c>
      <c r="E40" s="304">
        <v>5539.9653607589917</v>
      </c>
      <c r="F40" s="304">
        <v>3486.5745569844912</v>
      </c>
      <c r="G40" s="304">
        <v>3018.4440964998539</v>
      </c>
      <c r="H40" s="157"/>
      <c r="I40" s="211"/>
      <c r="J40" s="157"/>
      <c r="K40" s="211"/>
      <c r="L40" s="157"/>
      <c r="M40" s="211"/>
      <c r="N40" s="157"/>
      <c r="O40" s="211"/>
      <c r="P40" s="157"/>
      <c r="Q40" s="211"/>
      <c r="R40" s="157"/>
      <c r="S40" s="211"/>
      <c r="V40" s="44"/>
      <c r="X40" s="44"/>
      <c r="Z40" s="44"/>
      <c r="AB40" s="44"/>
      <c r="AD40" s="44"/>
      <c r="AF40" s="44"/>
      <c r="AH40" s="44"/>
      <c r="AJ40" s="44"/>
      <c r="AL40" s="44"/>
    </row>
    <row r="41" spans="1:38" s="25" customFormat="1" x14ac:dyDescent="0.2">
      <c r="A41" s="185" t="s">
        <v>86</v>
      </c>
      <c r="B41" s="304">
        <v>1207.4970742125338</v>
      </c>
      <c r="C41" s="304">
        <v>1489.100376875494</v>
      </c>
      <c r="D41" s="304">
        <v>0</v>
      </c>
      <c r="E41" s="304">
        <v>318.86987924979593</v>
      </c>
      <c r="F41" s="304">
        <v>1768.7511907892658</v>
      </c>
      <c r="G41" s="304">
        <v>30.666666666666668</v>
      </c>
      <c r="H41" s="157"/>
      <c r="I41" s="211"/>
      <c r="J41" s="157"/>
      <c r="K41" s="211"/>
      <c r="L41" s="157"/>
      <c r="M41" s="211"/>
      <c r="N41" s="157"/>
      <c r="O41" s="211"/>
      <c r="P41" s="157"/>
      <c r="Q41" s="211"/>
      <c r="R41" s="157"/>
      <c r="S41" s="211"/>
      <c r="V41" s="44"/>
      <c r="X41" s="44"/>
      <c r="Z41" s="44"/>
      <c r="AB41" s="44"/>
      <c r="AD41" s="44"/>
      <c r="AF41" s="44"/>
      <c r="AH41" s="44"/>
      <c r="AJ41" s="44"/>
      <c r="AL41" s="44"/>
    </row>
    <row r="42" spans="1:38" s="25" customFormat="1" x14ac:dyDescent="0.2">
      <c r="A42" s="184" t="s">
        <v>76</v>
      </c>
      <c r="B42" s="304">
        <v>11464.446869764161</v>
      </c>
      <c r="C42" s="304">
        <v>11754.355511144484</v>
      </c>
      <c r="D42" s="304">
        <v>13257.360979796602</v>
      </c>
      <c r="E42" s="304">
        <v>10905.808281579573</v>
      </c>
      <c r="F42" s="304">
        <v>9707.9472925378286</v>
      </c>
      <c r="G42" s="304">
        <v>10663.400056576249</v>
      </c>
      <c r="H42" s="157"/>
      <c r="I42" s="211"/>
      <c r="J42" s="157"/>
      <c r="K42" s="211"/>
      <c r="L42" s="157"/>
      <c r="M42" s="211"/>
      <c r="N42" s="157"/>
      <c r="O42" s="211"/>
      <c r="P42" s="157"/>
      <c r="Q42" s="211"/>
      <c r="R42" s="157"/>
      <c r="S42" s="211"/>
      <c r="V42" s="44"/>
      <c r="X42" s="44"/>
      <c r="Z42" s="44"/>
      <c r="AB42" s="44"/>
      <c r="AD42" s="44"/>
      <c r="AF42" s="44"/>
      <c r="AH42" s="44"/>
      <c r="AJ42" s="44"/>
      <c r="AL42" s="44"/>
    </row>
    <row r="43" spans="1:38" s="25" customFormat="1" x14ac:dyDescent="0.2">
      <c r="A43" s="184" t="s">
        <v>77</v>
      </c>
      <c r="B43" s="304">
        <v>20620.259232513461</v>
      </c>
      <c r="C43" s="304">
        <v>21529.373445777597</v>
      </c>
      <c r="D43" s="304">
        <v>21533.196070242215</v>
      </c>
      <c r="E43" s="304">
        <v>21523.504219560335</v>
      </c>
      <c r="F43" s="304">
        <v>0</v>
      </c>
      <c r="G43" s="304">
        <v>18535.924949102548</v>
      </c>
      <c r="H43" s="157"/>
      <c r="I43" s="211"/>
      <c r="J43" s="157"/>
      <c r="K43" s="211"/>
      <c r="L43" s="157"/>
      <c r="M43" s="211"/>
      <c r="N43" s="157"/>
      <c r="O43" s="211"/>
      <c r="P43" s="157"/>
      <c r="Q43" s="211"/>
      <c r="R43" s="157"/>
      <c r="S43" s="211"/>
      <c r="V43" s="44"/>
      <c r="X43" s="44"/>
      <c r="Z43" s="44"/>
      <c r="AB43" s="44"/>
      <c r="AD43" s="44"/>
      <c r="AF43" s="44"/>
      <c r="AH43" s="44"/>
      <c r="AJ43" s="44"/>
      <c r="AL43" s="44"/>
    </row>
    <row r="44" spans="1:38" s="25" customFormat="1" x14ac:dyDescent="0.2">
      <c r="A44" s="184" t="s">
        <v>78</v>
      </c>
      <c r="B44" s="304">
        <v>31314.716322778389</v>
      </c>
      <c r="C44" s="304">
        <v>32352.269677764249</v>
      </c>
      <c r="D44" s="304">
        <v>32786.57831375525</v>
      </c>
      <c r="E44" s="304">
        <v>32078.603957728785</v>
      </c>
      <c r="F44" s="304">
        <v>0</v>
      </c>
      <c r="G44" s="304">
        <v>27366.335628253204</v>
      </c>
      <c r="H44" s="157"/>
      <c r="I44" s="211"/>
      <c r="J44" s="157"/>
      <c r="K44" s="211"/>
      <c r="L44" s="157"/>
      <c r="M44" s="211"/>
      <c r="N44" s="157"/>
      <c r="O44" s="211"/>
      <c r="P44" s="157"/>
      <c r="Q44" s="211"/>
      <c r="R44" s="157"/>
      <c r="S44" s="211"/>
      <c r="V44" s="44"/>
      <c r="X44" s="44"/>
      <c r="Z44" s="44"/>
      <c r="AB44" s="44"/>
      <c r="AD44" s="44"/>
      <c r="AF44" s="44"/>
      <c r="AH44" s="44"/>
      <c r="AJ44" s="44"/>
      <c r="AL44" s="44"/>
    </row>
    <row r="45" spans="1:38" s="25" customFormat="1" x14ac:dyDescent="0.2">
      <c r="A45" s="184" t="s">
        <v>79</v>
      </c>
      <c r="B45" s="304">
        <v>58007.112206833597</v>
      </c>
      <c r="C45" s="304">
        <v>59163.217772515825</v>
      </c>
      <c r="D45" s="304">
        <v>63835.984601804732</v>
      </c>
      <c r="E45" s="304">
        <v>51318.384739102243</v>
      </c>
      <c r="F45" s="304">
        <v>0</v>
      </c>
      <c r="G45" s="304">
        <v>47583.486388379562</v>
      </c>
      <c r="H45" s="157"/>
      <c r="I45" s="211"/>
      <c r="J45" s="157"/>
      <c r="K45" s="211"/>
      <c r="L45" s="157"/>
      <c r="M45" s="211"/>
      <c r="N45" s="157"/>
      <c r="O45" s="211"/>
      <c r="P45" s="157"/>
      <c r="Q45" s="211"/>
      <c r="R45" s="157"/>
      <c r="S45" s="211"/>
      <c r="V45" s="44"/>
      <c r="X45" s="44"/>
      <c r="Z45" s="44"/>
      <c r="AB45" s="44"/>
      <c r="AD45" s="44"/>
      <c r="AF45" s="44"/>
      <c r="AH45" s="44"/>
      <c r="AJ45" s="44"/>
      <c r="AL45" s="44"/>
    </row>
    <row r="46" spans="1:38" s="25" customFormat="1" x14ac:dyDescent="0.2">
      <c r="A46" s="157"/>
      <c r="I46" s="44"/>
      <c r="K46" s="44"/>
      <c r="M46" s="44"/>
      <c r="O46" s="44"/>
      <c r="Q46" s="44"/>
      <c r="S46" s="44"/>
      <c r="V46" s="44"/>
      <c r="X46" s="44"/>
      <c r="Z46" s="44"/>
      <c r="AB46" s="44"/>
      <c r="AD46" s="44"/>
      <c r="AF46" s="44"/>
      <c r="AH46" s="44"/>
      <c r="AJ46" s="44"/>
      <c r="AL46" s="44"/>
    </row>
    <row r="47" spans="1:38" s="25" customFormat="1" x14ac:dyDescent="0.2">
      <c r="A47" s="48" t="s">
        <v>12</v>
      </c>
      <c r="B47" s="172"/>
      <c r="C47" s="172"/>
      <c r="D47" s="172"/>
      <c r="E47" s="172"/>
      <c r="F47" s="172"/>
      <c r="G47" s="172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V47" s="44"/>
      <c r="X47" s="44"/>
      <c r="Z47" s="44"/>
      <c r="AB47" s="44"/>
      <c r="AD47" s="44"/>
      <c r="AF47" s="44"/>
      <c r="AH47" s="44"/>
      <c r="AJ47" s="44"/>
      <c r="AL47" s="44"/>
    </row>
    <row r="48" spans="1:38" s="25" customFormat="1" x14ac:dyDescent="0.2">
      <c r="A48" s="184" t="s">
        <v>38</v>
      </c>
      <c r="B48" s="304">
        <v>2001.3052739390748</v>
      </c>
      <c r="C48" s="304">
        <v>3801.8604746339824</v>
      </c>
      <c r="D48" s="304">
        <v>0</v>
      </c>
      <c r="E48" s="304">
        <v>3801.8604746339824</v>
      </c>
      <c r="F48" s="304">
        <v>0</v>
      </c>
      <c r="G48" s="304">
        <v>1302.9283316811898</v>
      </c>
      <c r="H48" s="157"/>
      <c r="I48" s="211"/>
      <c r="J48" s="157"/>
      <c r="K48" s="211"/>
      <c r="L48" s="157"/>
      <c r="M48" s="211"/>
      <c r="N48" s="157"/>
      <c r="O48" s="211"/>
      <c r="P48" s="157"/>
      <c r="Q48" s="211"/>
      <c r="R48" s="157"/>
      <c r="S48" s="211"/>
      <c r="V48" s="44"/>
      <c r="X48" s="44"/>
      <c r="Z48" s="44"/>
      <c r="AB48" s="44"/>
      <c r="AD48" s="44"/>
      <c r="AF48" s="44"/>
      <c r="AH48" s="44"/>
      <c r="AJ48" s="44"/>
      <c r="AL48" s="44"/>
    </row>
    <row r="49" spans="1:38" s="25" customFormat="1" x14ac:dyDescent="0.2">
      <c r="A49" s="184" t="s">
        <v>39</v>
      </c>
      <c r="B49" s="304">
        <v>4517.4339145325539</v>
      </c>
      <c r="C49" s="304">
        <v>7614.6690067411228</v>
      </c>
      <c r="D49" s="304">
        <v>0</v>
      </c>
      <c r="E49" s="304">
        <v>7614.6690067411228</v>
      </c>
      <c r="F49" s="304">
        <v>0</v>
      </c>
      <c r="G49" s="304">
        <v>2645.7068818931475</v>
      </c>
      <c r="H49" s="157"/>
      <c r="I49" s="211"/>
      <c r="J49" s="157"/>
      <c r="K49" s="211"/>
      <c r="L49" s="157"/>
      <c r="M49" s="211"/>
      <c r="N49" s="157"/>
      <c r="O49" s="211"/>
      <c r="P49" s="157"/>
      <c r="Q49" s="211"/>
      <c r="R49" s="157"/>
      <c r="S49" s="211"/>
      <c r="V49" s="44"/>
      <c r="X49" s="44"/>
      <c r="Z49" s="44"/>
      <c r="AB49" s="44"/>
      <c r="AD49" s="44"/>
      <c r="AF49" s="44"/>
      <c r="AH49" s="44"/>
      <c r="AJ49" s="44"/>
      <c r="AL49" s="44"/>
    </row>
    <row r="50" spans="1:38" s="25" customFormat="1" x14ac:dyDescent="0.2">
      <c r="A50" s="184" t="s">
        <v>50</v>
      </c>
      <c r="B50" s="304">
        <v>5707.4792909297812</v>
      </c>
      <c r="C50" s="304">
        <v>7832.7847281803024</v>
      </c>
      <c r="D50" s="304">
        <v>12978.600627842437</v>
      </c>
      <c r="E50" s="304">
        <v>7376.3820993364789</v>
      </c>
      <c r="F50" s="304">
        <v>3369.8364097459225</v>
      </c>
      <c r="G50" s="304">
        <v>3427.6054598893047</v>
      </c>
      <c r="H50" s="157"/>
      <c r="I50" s="211"/>
      <c r="J50" s="157"/>
      <c r="K50" s="211"/>
      <c r="L50" s="157"/>
      <c r="M50" s="211"/>
      <c r="N50" s="157"/>
      <c r="O50" s="211"/>
      <c r="P50" s="157"/>
      <c r="Q50" s="211"/>
      <c r="R50" s="157"/>
      <c r="S50" s="211"/>
      <c r="V50" s="44"/>
      <c r="X50" s="44"/>
      <c r="Z50" s="44"/>
      <c r="AB50" s="44"/>
      <c r="AD50" s="44"/>
      <c r="AF50" s="44"/>
      <c r="AH50" s="44"/>
      <c r="AJ50" s="44"/>
      <c r="AL50" s="44"/>
    </row>
    <row r="51" spans="1:38" s="25" customFormat="1" x14ac:dyDescent="0.2">
      <c r="A51" s="184" t="s">
        <v>46</v>
      </c>
      <c r="B51" s="304">
        <v>0</v>
      </c>
      <c r="C51" s="304">
        <v>0</v>
      </c>
      <c r="D51" s="304">
        <v>0</v>
      </c>
      <c r="E51" s="304">
        <v>0</v>
      </c>
      <c r="F51" s="304">
        <v>0</v>
      </c>
      <c r="G51" s="304">
        <v>0</v>
      </c>
      <c r="H51" s="157"/>
      <c r="I51" s="211"/>
      <c r="J51" s="157"/>
      <c r="K51" s="211"/>
      <c r="L51" s="157"/>
      <c r="M51" s="211"/>
      <c r="N51" s="157"/>
      <c r="O51" s="211"/>
      <c r="P51" s="157"/>
      <c r="Q51" s="211"/>
      <c r="R51" s="157"/>
      <c r="S51" s="211"/>
      <c r="V51" s="44"/>
      <c r="X51" s="44"/>
      <c r="Z51" s="44"/>
      <c r="AB51" s="44"/>
      <c r="AD51" s="44"/>
      <c r="AF51" s="44"/>
      <c r="AH51" s="44"/>
      <c r="AJ51" s="44"/>
      <c r="AL51" s="44"/>
    </row>
    <row r="52" spans="1:38" s="25" customFormat="1" x14ac:dyDescent="0.2">
      <c r="A52" s="184"/>
      <c r="H52" s="157"/>
      <c r="I52" s="211"/>
      <c r="J52" s="157"/>
      <c r="K52" s="211"/>
      <c r="L52" s="157"/>
      <c r="M52" s="211"/>
      <c r="N52" s="157"/>
      <c r="O52" s="211"/>
      <c r="P52" s="157"/>
      <c r="Q52" s="211"/>
      <c r="R52" s="157"/>
      <c r="S52" s="211"/>
      <c r="V52" s="44"/>
      <c r="X52" s="44"/>
      <c r="Z52" s="44"/>
      <c r="AB52" s="44"/>
      <c r="AD52" s="44"/>
      <c r="AF52" s="44"/>
      <c r="AH52" s="44"/>
      <c r="AJ52" s="44"/>
      <c r="AL52" s="44"/>
    </row>
    <row r="53" spans="1:38" x14ac:dyDescent="0.2">
      <c r="A53" s="283"/>
      <c r="B53" s="284"/>
      <c r="C53" s="284"/>
      <c r="D53" s="284"/>
      <c r="E53" s="284"/>
      <c r="F53" s="284"/>
      <c r="G53" s="284"/>
    </row>
    <row r="54" spans="1:38" x14ac:dyDescent="0.2">
      <c r="A54" s="158" t="str">
        <f>'C05'!A42</f>
        <v>Fuente: Instituto Nacional de Estadística (INE). Encuesta Permanente de Hogares de Propósitos Múltiples, LXI 2018.</v>
      </c>
    </row>
    <row r="55" spans="1:38" x14ac:dyDescent="0.2">
      <c r="A55" s="158" t="str">
        <f>'C05'!A43</f>
        <v>(Promedio de salarios mínimos por rama)</v>
      </c>
    </row>
    <row r="56" spans="1:38" x14ac:dyDescent="0.2">
      <c r="A56" s="158" t="s">
        <v>83</v>
      </c>
      <c r="M56" s="203"/>
    </row>
    <row r="57" spans="1:38" x14ac:dyDescent="0.2">
      <c r="A57" s="158"/>
      <c r="M57" s="203"/>
    </row>
    <row r="58" spans="1:38" x14ac:dyDescent="0.2">
      <c r="A58" s="372" t="s">
        <v>105</v>
      </c>
      <c r="B58" s="372"/>
      <c r="C58" s="372"/>
      <c r="D58" s="372"/>
      <c r="E58" s="372"/>
      <c r="F58" s="372"/>
      <c r="G58" s="372"/>
    </row>
    <row r="59" spans="1:38" x14ac:dyDescent="0.2">
      <c r="A59" s="372" t="s">
        <v>99</v>
      </c>
      <c r="B59" s="372"/>
      <c r="C59" s="372"/>
      <c r="D59" s="372"/>
      <c r="E59" s="372"/>
      <c r="F59" s="372"/>
      <c r="G59" s="372"/>
    </row>
    <row r="60" spans="1:38" x14ac:dyDescent="0.2">
      <c r="A60" s="372" t="s">
        <v>65</v>
      </c>
      <c r="B60" s="372"/>
      <c r="C60" s="372"/>
      <c r="D60" s="372"/>
      <c r="E60" s="372"/>
      <c r="F60" s="372"/>
      <c r="G60" s="372"/>
    </row>
    <row r="61" spans="1:38" customFormat="1" ht="23.25" x14ac:dyDescent="0.35">
      <c r="A61" s="323" t="s">
        <v>90</v>
      </c>
      <c r="B61" s="323"/>
      <c r="C61" s="323"/>
      <c r="D61" s="323"/>
      <c r="E61" s="323"/>
      <c r="F61" s="323"/>
      <c r="G61" s="323"/>
      <c r="H61" s="243"/>
      <c r="I61" s="243"/>
      <c r="J61" s="243"/>
      <c r="K61" s="243"/>
      <c r="L61" s="243"/>
      <c r="M61" s="243"/>
      <c r="N61" s="243"/>
      <c r="O61" s="243"/>
    </row>
    <row r="62" spans="1:38" x14ac:dyDescent="0.2">
      <c r="A62" s="373" t="s">
        <v>31</v>
      </c>
      <c r="B62" s="375" t="s">
        <v>26</v>
      </c>
      <c r="C62" s="375"/>
      <c r="D62" s="375"/>
      <c r="E62" s="375"/>
      <c r="F62" s="375"/>
      <c r="G62" s="375"/>
    </row>
    <row r="63" spans="1:38" s="212" customFormat="1" x14ac:dyDescent="0.2">
      <c r="A63" s="374"/>
      <c r="B63" s="374" t="s">
        <v>26</v>
      </c>
      <c r="C63" s="375" t="s">
        <v>6</v>
      </c>
      <c r="D63" s="375"/>
      <c r="E63" s="375"/>
      <c r="F63" s="375"/>
      <c r="G63" s="374" t="s">
        <v>1</v>
      </c>
      <c r="I63" s="204"/>
      <c r="J63" s="204"/>
      <c r="K63" s="204"/>
      <c r="L63" s="204"/>
      <c r="M63" s="204"/>
      <c r="N63" s="204"/>
      <c r="O63" s="204"/>
      <c r="P63" s="204"/>
      <c r="Q63" s="204"/>
      <c r="R63" s="204"/>
      <c r="S63" s="204"/>
      <c r="T63" s="204"/>
      <c r="U63" s="204"/>
      <c r="V63" s="204"/>
      <c r="W63" s="204"/>
      <c r="X63" s="204"/>
      <c r="Y63" s="204"/>
      <c r="Z63" s="204"/>
      <c r="AA63" s="204"/>
      <c r="AB63" s="204"/>
      <c r="AC63" s="204"/>
      <c r="AD63" s="204"/>
      <c r="AE63" s="204"/>
      <c r="AF63" s="204"/>
      <c r="AG63" s="204"/>
      <c r="AH63" s="204"/>
      <c r="AI63" s="204"/>
      <c r="AJ63" s="204"/>
      <c r="AK63" s="204"/>
      <c r="AL63" s="204"/>
    </row>
    <row r="64" spans="1:38" s="212" customFormat="1" x14ac:dyDescent="0.2">
      <c r="A64" s="377"/>
      <c r="B64" s="377"/>
      <c r="C64" s="213" t="s">
        <v>8</v>
      </c>
      <c r="D64" s="213" t="s">
        <v>87</v>
      </c>
      <c r="E64" s="213" t="s">
        <v>9</v>
      </c>
      <c r="F64" s="213" t="s">
        <v>88</v>
      </c>
      <c r="G64" s="377"/>
      <c r="I64" s="204"/>
      <c r="J64" s="204"/>
      <c r="K64" s="204"/>
      <c r="L64" s="204"/>
      <c r="M64" s="204"/>
      <c r="N64" s="204"/>
      <c r="O64" s="204"/>
      <c r="P64" s="204"/>
      <c r="Q64" s="204"/>
      <c r="R64" s="204"/>
      <c r="S64" s="204"/>
      <c r="T64" s="204"/>
      <c r="U64" s="204"/>
      <c r="V64" s="204"/>
      <c r="W64" s="204"/>
      <c r="X64" s="204"/>
      <c r="Y64" s="204"/>
      <c r="Z64" s="204"/>
      <c r="AA64" s="204"/>
      <c r="AB64" s="204"/>
      <c r="AC64" s="204"/>
      <c r="AD64" s="204"/>
      <c r="AE64" s="204"/>
      <c r="AF64" s="204"/>
      <c r="AG64" s="204"/>
      <c r="AH64" s="204"/>
      <c r="AI64" s="204"/>
      <c r="AJ64" s="204"/>
      <c r="AK64" s="204"/>
      <c r="AL64" s="204"/>
    </row>
    <row r="65" spans="1:38" s="212" customFormat="1" x14ac:dyDescent="0.2">
      <c r="A65" s="214"/>
      <c r="B65" s="214"/>
      <c r="C65" s="214"/>
      <c r="D65" s="214"/>
      <c r="E65" s="209"/>
      <c r="F65" s="209"/>
      <c r="G65" s="209"/>
      <c r="I65" s="204"/>
      <c r="J65" s="204"/>
      <c r="K65" s="204"/>
      <c r="L65" s="204"/>
      <c r="M65" s="204"/>
      <c r="N65" s="204"/>
      <c r="O65" s="204"/>
      <c r="P65" s="204"/>
      <c r="Q65" s="204"/>
      <c r="R65" s="204"/>
      <c r="S65" s="204"/>
      <c r="T65" s="204"/>
      <c r="U65" s="204"/>
      <c r="V65" s="204"/>
      <c r="W65" s="204"/>
      <c r="X65" s="204"/>
      <c r="Y65" s="204"/>
      <c r="Z65" s="204"/>
      <c r="AA65" s="204"/>
      <c r="AB65" s="204"/>
      <c r="AC65" s="204"/>
      <c r="AD65" s="204"/>
      <c r="AE65" s="204"/>
      <c r="AF65" s="204"/>
      <c r="AG65" s="204"/>
      <c r="AH65" s="204"/>
      <c r="AI65" s="204"/>
      <c r="AJ65" s="204"/>
      <c r="AK65" s="204"/>
      <c r="AL65" s="204"/>
    </row>
    <row r="66" spans="1:38" s="212" customFormat="1" x14ac:dyDescent="0.2">
      <c r="A66" s="215" t="s">
        <v>58</v>
      </c>
      <c r="B66" s="216">
        <f t="shared" ref="B66:G66" si="0">B9</f>
        <v>5181.5647800832667</v>
      </c>
      <c r="C66" s="216">
        <f t="shared" si="0"/>
        <v>7599.304168554786</v>
      </c>
      <c r="D66" s="216">
        <f t="shared" si="0"/>
        <v>12978.600627842437</v>
      </c>
      <c r="E66" s="216">
        <f t="shared" si="0"/>
        <v>7136.0358251021162</v>
      </c>
      <c r="F66" s="216">
        <f t="shared" si="0"/>
        <v>3369.8364097459225</v>
      </c>
      <c r="G66" s="216">
        <f t="shared" si="0"/>
        <v>3017.318036054563</v>
      </c>
      <c r="I66" s="204"/>
      <c r="J66" s="204"/>
      <c r="K66" s="204"/>
      <c r="L66" s="204"/>
      <c r="M66" s="204"/>
      <c r="N66" s="204"/>
      <c r="O66" s="204"/>
      <c r="P66" s="204"/>
      <c r="Q66" s="204"/>
      <c r="R66" s="204"/>
      <c r="S66" s="204"/>
      <c r="T66" s="204"/>
      <c r="U66" s="204"/>
      <c r="V66" s="204"/>
      <c r="W66" s="204"/>
      <c r="X66" s="204"/>
      <c r="Y66" s="204"/>
      <c r="Z66" s="204"/>
      <c r="AA66" s="204"/>
      <c r="AB66" s="204"/>
      <c r="AC66" s="204"/>
      <c r="AD66" s="204"/>
      <c r="AE66" s="204"/>
      <c r="AF66" s="204"/>
      <c r="AG66" s="204"/>
      <c r="AH66" s="204"/>
      <c r="AI66" s="204"/>
      <c r="AJ66" s="204"/>
      <c r="AK66" s="204"/>
      <c r="AL66" s="204"/>
    </row>
    <row r="67" spans="1:38" s="212" customFormat="1" x14ac:dyDescent="0.2">
      <c r="A67" s="217"/>
      <c r="B67" s="216"/>
      <c r="C67" s="216"/>
      <c r="D67" s="216"/>
      <c r="E67" s="218"/>
      <c r="F67" s="218"/>
      <c r="G67" s="218"/>
      <c r="I67" s="204"/>
      <c r="J67" s="204"/>
      <c r="K67" s="204"/>
      <c r="L67" s="204"/>
      <c r="M67" s="204"/>
      <c r="N67" s="204"/>
      <c r="O67" s="204"/>
      <c r="P67" s="204"/>
      <c r="Q67" s="204"/>
      <c r="R67" s="204"/>
      <c r="S67" s="204"/>
      <c r="T67" s="204"/>
      <c r="U67" s="204"/>
      <c r="V67" s="204"/>
      <c r="W67" s="204"/>
      <c r="X67" s="204"/>
      <c r="Y67" s="204"/>
      <c r="Z67" s="204"/>
      <c r="AA67" s="204"/>
      <c r="AB67" s="204"/>
      <c r="AC67" s="204"/>
      <c r="AD67" s="204"/>
      <c r="AE67" s="204"/>
      <c r="AF67" s="204"/>
      <c r="AG67" s="204"/>
      <c r="AH67" s="204"/>
      <c r="AI67" s="204"/>
      <c r="AJ67" s="204"/>
      <c r="AK67" s="204"/>
      <c r="AL67" s="204"/>
    </row>
    <row r="68" spans="1:38" s="212" customFormat="1" x14ac:dyDescent="0.2">
      <c r="A68" s="18" t="s">
        <v>18</v>
      </c>
      <c r="B68" s="296"/>
      <c r="C68" s="296"/>
      <c r="D68" s="296"/>
      <c r="E68" s="296"/>
      <c r="F68" s="296"/>
      <c r="G68" s="296"/>
      <c r="I68" s="204"/>
      <c r="J68" s="204"/>
      <c r="K68" s="204"/>
      <c r="L68" s="204"/>
      <c r="M68" s="204"/>
      <c r="N68" s="204"/>
      <c r="O68" s="204"/>
      <c r="P68" s="204"/>
      <c r="Q68" s="204"/>
      <c r="R68" s="204"/>
      <c r="S68" s="204"/>
      <c r="T68" s="204"/>
      <c r="U68" s="204"/>
      <c r="V68" s="204"/>
      <c r="W68" s="204"/>
      <c r="X68" s="204"/>
      <c r="Y68" s="204"/>
      <c r="Z68" s="204"/>
      <c r="AA68" s="204"/>
      <c r="AB68" s="204"/>
      <c r="AC68" s="204"/>
      <c r="AD68" s="204"/>
      <c r="AE68" s="204"/>
      <c r="AF68" s="204"/>
      <c r="AG68" s="204"/>
      <c r="AH68" s="204"/>
      <c r="AI68" s="204"/>
      <c r="AJ68" s="204"/>
      <c r="AK68" s="204"/>
      <c r="AL68" s="204"/>
    </row>
    <row r="69" spans="1:38" s="212" customFormat="1" x14ac:dyDescent="0.2">
      <c r="A69" s="150" t="s">
        <v>108</v>
      </c>
      <c r="B69" s="304">
        <v>1982.4814372325511</v>
      </c>
      <c r="C69" s="304">
        <v>3771.0694273515214</v>
      </c>
      <c r="D69" s="304">
        <v>0</v>
      </c>
      <c r="E69" s="304">
        <v>3771.0694273515214</v>
      </c>
      <c r="F69" s="304">
        <v>0</v>
      </c>
      <c r="G69" s="304">
        <v>1297.4113741942485</v>
      </c>
      <c r="I69" s="204"/>
      <c r="J69" s="204"/>
      <c r="K69" s="204"/>
      <c r="L69" s="204"/>
      <c r="M69" s="204"/>
      <c r="N69" s="204"/>
      <c r="O69" s="204"/>
      <c r="P69" s="204"/>
      <c r="Q69" s="204"/>
      <c r="R69" s="204"/>
      <c r="S69" s="204"/>
      <c r="T69" s="204"/>
      <c r="U69" s="204"/>
      <c r="V69" s="204"/>
      <c r="W69" s="204"/>
      <c r="X69" s="204"/>
      <c r="Y69" s="204"/>
      <c r="Z69" s="204"/>
      <c r="AA69" s="204"/>
      <c r="AB69" s="204"/>
      <c r="AC69" s="204"/>
      <c r="AD69" s="204"/>
      <c r="AE69" s="204"/>
      <c r="AF69" s="204"/>
      <c r="AG69" s="204"/>
      <c r="AH69" s="204"/>
      <c r="AI69" s="204"/>
      <c r="AJ69" s="204"/>
      <c r="AK69" s="204"/>
      <c r="AL69" s="204"/>
    </row>
    <row r="70" spans="1:38" s="212" customFormat="1" x14ac:dyDescent="0.2">
      <c r="A70" s="150" t="s">
        <v>109</v>
      </c>
      <c r="B70" s="304">
        <v>3646</v>
      </c>
      <c r="C70" s="304">
        <v>5292</v>
      </c>
      <c r="D70" s="304">
        <v>0</v>
      </c>
      <c r="E70" s="304">
        <v>5292</v>
      </c>
      <c r="F70" s="304">
        <v>0</v>
      </c>
      <c r="G70" s="304">
        <v>2000</v>
      </c>
      <c r="I70" s="204"/>
      <c r="J70" s="204"/>
      <c r="K70" s="204"/>
      <c r="L70" s="204"/>
      <c r="M70" s="204"/>
      <c r="N70" s="204"/>
      <c r="O70" s="204"/>
      <c r="P70" s="204"/>
      <c r="Q70" s="204"/>
      <c r="R70" s="204"/>
      <c r="S70" s="204"/>
      <c r="T70" s="204"/>
      <c r="U70" s="204"/>
      <c r="V70" s="204"/>
      <c r="W70" s="204"/>
      <c r="X70" s="204"/>
      <c r="Y70" s="204"/>
      <c r="Z70" s="204"/>
      <c r="AA70" s="204"/>
      <c r="AB70" s="204"/>
      <c r="AC70" s="204"/>
      <c r="AD70" s="204"/>
      <c r="AE70" s="204"/>
      <c r="AF70" s="204"/>
      <c r="AG70" s="204"/>
      <c r="AH70" s="204"/>
      <c r="AI70" s="204"/>
      <c r="AJ70" s="204"/>
      <c r="AK70" s="204"/>
      <c r="AL70" s="204"/>
    </row>
    <row r="71" spans="1:38" s="212" customFormat="1" x14ac:dyDescent="0.2">
      <c r="A71" s="150" t="s">
        <v>54</v>
      </c>
      <c r="B71" s="304">
        <v>4517.4339145325539</v>
      </c>
      <c r="C71" s="304">
        <v>7614.6690067411228</v>
      </c>
      <c r="D71" s="304">
        <v>0</v>
      </c>
      <c r="E71" s="304">
        <v>7614.6690067411228</v>
      </c>
      <c r="F71" s="304">
        <v>0</v>
      </c>
      <c r="G71" s="304">
        <v>2645.7068818931475</v>
      </c>
      <c r="I71" s="204"/>
      <c r="J71" s="204"/>
      <c r="K71" s="204"/>
      <c r="L71" s="204"/>
      <c r="M71" s="204"/>
      <c r="N71" s="204"/>
      <c r="O71" s="204"/>
      <c r="P71" s="204"/>
      <c r="Q71" s="204"/>
      <c r="R71" s="204"/>
      <c r="S71" s="204"/>
      <c r="T71" s="204"/>
      <c r="U71" s="204"/>
      <c r="V71" s="204"/>
      <c r="W71" s="204"/>
      <c r="X71" s="204"/>
      <c r="Y71" s="204"/>
      <c r="Z71" s="204"/>
      <c r="AA71" s="204"/>
      <c r="AB71" s="204"/>
      <c r="AC71" s="204"/>
      <c r="AD71" s="204"/>
      <c r="AE71" s="204"/>
      <c r="AF71" s="204"/>
      <c r="AG71" s="204"/>
      <c r="AH71" s="204"/>
      <c r="AI71" s="204"/>
      <c r="AJ71" s="204"/>
      <c r="AK71" s="204"/>
      <c r="AL71" s="204"/>
    </row>
    <row r="72" spans="1:38" s="212" customFormat="1" x14ac:dyDescent="0.2">
      <c r="A72" s="150" t="s">
        <v>110</v>
      </c>
      <c r="B72" s="304">
        <v>2148.638116520221</v>
      </c>
      <c r="C72" s="304">
        <v>9000</v>
      </c>
      <c r="D72" s="304">
        <v>0</v>
      </c>
      <c r="E72" s="304">
        <v>9000</v>
      </c>
      <c r="F72" s="304">
        <v>0</v>
      </c>
      <c r="G72" s="304">
        <v>276.56955671058165</v>
      </c>
      <c r="I72" s="204"/>
      <c r="J72" s="204"/>
      <c r="K72" s="204"/>
      <c r="L72" s="204"/>
      <c r="M72" s="204"/>
      <c r="N72" s="204"/>
      <c r="O72" s="204"/>
      <c r="P72" s="204"/>
      <c r="Q72" s="204"/>
      <c r="R72" s="204"/>
      <c r="S72" s="204"/>
      <c r="T72" s="204"/>
      <c r="U72" s="204"/>
      <c r="V72" s="204"/>
      <c r="W72" s="204"/>
      <c r="X72" s="204"/>
      <c r="Y72" s="204"/>
      <c r="Z72" s="204"/>
      <c r="AA72" s="204"/>
      <c r="AB72" s="204"/>
      <c r="AC72" s="204"/>
      <c r="AD72" s="204"/>
      <c r="AE72" s="204"/>
      <c r="AF72" s="204"/>
      <c r="AG72" s="204"/>
      <c r="AH72" s="204"/>
      <c r="AI72" s="204"/>
      <c r="AJ72" s="204"/>
      <c r="AK72" s="204"/>
      <c r="AL72" s="204"/>
    </row>
    <row r="73" spans="1:38" s="212" customFormat="1" x14ac:dyDescent="0.2">
      <c r="A73" s="150" t="s">
        <v>111</v>
      </c>
      <c r="B73" s="304">
        <v>1597.7679625988594</v>
      </c>
      <c r="C73" s="304">
        <v>4479.1816468360603</v>
      </c>
      <c r="D73" s="304">
        <v>0</v>
      </c>
      <c r="E73" s="304">
        <v>4479.1816468360603</v>
      </c>
      <c r="F73" s="304">
        <v>0</v>
      </c>
      <c r="G73" s="304">
        <v>637.47703761125581</v>
      </c>
      <c r="I73" s="204"/>
      <c r="J73" s="204"/>
      <c r="K73" s="204"/>
      <c r="L73" s="204"/>
      <c r="M73" s="204"/>
      <c r="N73" s="204"/>
      <c r="O73" s="204"/>
      <c r="P73" s="204"/>
      <c r="Q73" s="204"/>
      <c r="R73" s="204"/>
      <c r="S73" s="204"/>
      <c r="T73" s="204"/>
      <c r="U73" s="204"/>
      <c r="V73" s="204"/>
      <c r="W73" s="204"/>
      <c r="X73" s="204"/>
      <c r="Y73" s="204"/>
      <c r="Z73" s="204"/>
      <c r="AA73" s="204"/>
      <c r="AB73" s="204"/>
      <c r="AC73" s="204"/>
      <c r="AD73" s="204"/>
      <c r="AE73" s="204"/>
      <c r="AF73" s="204"/>
      <c r="AG73" s="204"/>
      <c r="AH73" s="204"/>
      <c r="AI73" s="204"/>
      <c r="AJ73" s="204"/>
      <c r="AK73" s="204"/>
      <c r="AL73" s="204"/>
    </row>
    <row r="74" spans="1:38" s="212" customFormat="1" x14ac:dyDescent="0.2">
      <c r="A74" s="150" t="s">
        <v>112</v>
      </c>
      <c r="B74" s="304">
        <v>19380.015577544564</v>
      </c>
      <c r="C74" s="304">
        <v>20184.399528424394</v>
      </c>
      <c r="D74" s="304">
        <v>15000</v>
      </c>
      <c r="E74" s="304">
        <v>22555.270266276893</v>
      </c>
      <c r="F74" s="304">
        <v>0</v>
      </c>
      <c r="G74" s="304">
        <v>4000</v>
      </c>
      <c r="I74" s="204"/>
      <c r="J74" s="204"/>
      <c r="K74" s="204"/>
      <c r="L74" s="204"/>
      <c r="M74" s="204"/>
      <c r="N74" s="204"/>
      <c r="O74" s="204"/>
      <c r="P74" s="204"/>
      <c r="Q74" s="204"/>
      <c r="R74" s="204"/>
      <c r="S74" s="204"/>
      <c r="T74" s="204"/>
      <c r="U74" s="204"/>
      <c r="V74" s="204"/>
      <c r="W74" s="204"/>
      <c r="X74" s="204"/>
      <c r="Y74" s="204"/>
      <c r="Z74" s="204"/>
      <c r="AA74" s="204"/>
      <c r="AB74" s="204"/>
      <c r="AC74" s="204"/>
      <c r="AD74" s="204"/>
      <c r="AE74" s="204"/>
      <c r="AF74" s="204"/>
      <c r="AG74" s="204"/>
      <c r="AH74" s="204"/>
      <c r="AI74" s="204"/>
      <c r="AJ74" s="204"/>
      <c r="AK74" s="204"/>
      <c r="AL74" s="204"/>
    </row>
    <row r="75" spans="1:38" s="212" customFormat="1" x14ac:dyDescent="0.2">
      <c r="A75" s="150" t="s">
        <v>113</v>
      </c>
      <c r="B75" s="304">
        <v>4553.4406721355208</v>
      </c>
      <c r="C75" s="304">
        <v>6486.4754122902095</v>
      </c>
      <c r="D75" s="304">
        <v>10000</v>
      </c>
      <c r="E75" s="304">
        <v>6479.6232713126492</v>
      </c>
      <c r="F75" s="304">
        <v>0</v>
      </c>
      <c r="G75" s="304">
        <v>3852.1969077543381</v>
      </c>
      <c r="I75" s="204"/>
      <c r="J75" s="204"/>
      <c r="K75" s="204"/>
      <c r="L75" s="204"/>
      <c r="M75" s="204"/>
      <c r="N75" s="204"/>
      <c r="O75" s="204"/>
      <c r="P75" s="204"/>
      <c r="Q75" s="204"/>
      <c r="R75" s="204"/>
      <c r="S75" s="204"/>
      <c r="T75" s="204"/>
      <c r="U75" s="204"/>
      <c r="V75" s="204"/>
      <c r="W75" s="204"/>
      <c r="X75" s="204"/>
      <c r="Y75" s="204"/>
      <c r="Z75" s="204"/>
      <c r="AA75" s="204"/>
      <c r="AB75" s="204"/>
      <c r="AC75" s="204"/>
      <c r="AD75" s="204"/>
      <c r="AE75" s="204"/>
      <c r="AF75" s="204"/>
      <c r="AG75" s="204"/>
      <c r="AH75" s="204"/>
      <c r="AI75" s="204"/>
      <c r="AJ75" s="204"/>
      <c r="AK75" s="204"/>
      <c r="AL75" s="204"/>
    </row>
    <row r="76" spans="1:38" s="212" customFormat="1" x14ac:dyDescent="0.2">
      <c r="A76" s="150" t="s">
        <v>114</v>
      </c>
      <c r="B76" s="304">
        <v>7759.1464362897568</v>
      </c>
      <c r="C76" s="304">
        <v>8044.5541063034871</v>
      </c>
      <c r="D76" s="304">
        <v>9344.4444444444453</v>
      </c>
      <c r="E76" s="304">
        <v>7683.538880081509</v>
      </c>
      <c r="F76" s="304">
        <v>0</v>
      </c>
      <c r="G76" s="304">
        <v>7012.5968281940432</v>
      </c>
      <c r="I76" s="204"/>
      <c r="J76" s="204"/>
      <c r="K76" s="204"/>
      <c r="L76" s="204"/>
      <c r="M76" s="204"/>
      <c r="N76" s="204"/>
      <c r="O76" s="204"/>
      <c r="P76" s="204"/>
      <c r="Q76" s="204"/>
      <c r="R76" s="204"/>
      <c r="S76" s="204"/>
      <c r="T76" s="204"/>
      <c r="U76" s="204"/>
      <c r="V76" s="204"/>
      <c r="W76" s="204"/>
      <c r="X76" s="204"/>
      <c r="Y76" s="204"/>
      <c r="Z76" s="204"/>
      <c r="AA76" s="204"/>
      <c r="AB76" s="204"/>
      <c r="AC76" s="204"/>
      <c r="AD76" s="204"/>
      <c r="AE76" s="204"/>
      <c r="AF76" s="204"/>
      <c r="AG76" s="204"/>
      <c r="AH76" s="204"/>
      <c r="AI76" s="204"/>
      <c r="AJ76" s="204"/>
      <c r="AK76" s="204"/>
      <c r="AL76" s="204"/>
    </row>
    <row r="77" spans="1:38" s="212" customFormat="1" x14ac:dyDescent="0.2">
      <c r="A77" s="150" t="s">
        <v>115</v>
      </c>
      <c r="B77" s="304">
        <v>4743.8503271225754</v>
      </c>
      <c r="C77" s="304">
        <v>5204.3682373809434</v>
      </c>
      <c r="D77" s="304">
        <v>0</v>
      </c>
      <c r="E77" s="304">
        <v>5204.3682373809434</v>
      </c>
      <c r="F77" s="304">
        <v>0</v>
      </c>
      <c r="G77" s="304">
        <v>4416.8164774471152</v>
      </c>
      <c r="I77" s="204"/>
      <c r="J77" s="204"/>
      <c r="K77" s="204"/>
      <c r="L77" s="204"/>
      <c r="M77" s="204"/>
      <c r="N77" s="204"/>
      <c r="O77" s="204"/>
      <c r="P77" s="204"/>
      <c r="Q77" s="204"/>
      <c r="R77" s="204"/>
      <c r="S77" s="204"/>
      <c r="T77" s="204"/>
      <c r="U77" s="204"/>
      <c r="V77" s="204"/>
      <c r="W77" s="204"/>
      <c r="X77" s="204"/>
      <c r="Y77" s="204"/>
      <c r="Z77" s="204"/>
      <c r="AA77" s="204"/>
      <c r="AB77" s="204"/>
      <c r="AC77" s="204"/>
      <c r="AD77" s="204"/>
      <c r="AE77" s="204"/>
      <c r="AF77" s="204"/>
      <c r="AG77" s="204"/>
      <c r="AH77" s="204"/>
      <c r="AI77" s="204"/>
      <c r="AJ77" s="204"/>
      <c r="AK77" s="204"/>
      <c r="AL77" s="204"/>
    </row>
    <row r="78" spans="1:38" s="212" customFormat="1" x14ac:dyDescent="0.2">
      <c r="A78" s="150" t="s">
        <v>116</v>
      </c>
      <c r="B78" s="304">
        <v>7422.1522943487553</v>
      </c>
      <c r="C78" s="304">
        <v>8589.0951875569572</v>
      </c>
      <c r="D78" s="304">
        <v>10000</v>
      </c>
      <c r="E78" s="304">
        <v>8433.4343389007954</v>
      </c>
      <c r="F78" s="304">
        <v>0</v>
      </c>
      <c r="G78" s="304">
        <v>3789.2303310332163</v>
      </c>
      <c r="I78" s="204"/>
      <c r="J78" s="204"/>
      <c r="K78" s="204"/>
      <c r="L78" s="204"/>
      <c r="M78" s="204"/>
      <c r="N78" s="204"/>
      <c r="O78" s="204"/>
      <c r="P78" s="204"/>
      <c r="Q78" s="204"/>
      <c r="R78" s="204"/>
      <c r="S78" s="204"/>
      <c r="T78" s="204"/>
      <c r="U78" s="204"/>
      <c r="V78" s="204"/>
      <c r="W78" s="204"/>
      <c r="X78" s="204"/>
      <c r="Y78" s="204"/>
      <c r="Z78" s="204"/>
      <c r="AA78" s="204"/>
      <c r="AB78" s="204"/>
      <c r="AC78" s="204"/>
      <c r="AD78" s="204"/>
      <c r="AE78" s="204"/>
      <c r="AF78" s="204"/>
      <c r="AG78" s="204"/>
      <c r="AH78" s="204"/>
      <c r="AI78" s="204"/>
      <c r="AJ78" s="204"/>
      <c r="AK78" s="204"/>
      <c r="AL78" s="204"/>
    </row>
    <row r="79" spans="1:38" s="212" customFormat="1" x14ac:dyDescent="0.2">
      <c r="A79" s="150" t="s">
        <v>117</v>
      </c>
      <c r="B79" s="304">
        <v>10298.564378540907</v>
      </c>
      <c r="C79" s="304">
        <v>10530.306535685811</v>
      </c>
      <c r="D79" s="304">
        <v>0</v>
      </c>
      <c r="E79" s="304">
        <v>10530.306535685811</v>
      </c>
      <c r="F79" s="304">
        <v>0</v>
      </c>
      <c r="G79" s="304">
        <v>4166.5</v>
      </c>
      <c r="I79" s="204"/>
      <c r="J79" s="204"/>
      <c r="K79" s="204"/>
      <c r="L79" s="204"/>
      <c r="M79" s="204"/>
      <c r="N79" s="204"/>
      <c r="O79" s="204"/>
      <c r="P79" s="204"/>
      <c r="Q79" s="204"/>
      <c r="R79" s="204"/>
      <c r="S79" s="204"/>
      <c r="T79" s="204"/>
      <c r="U79" s="204"/>
      <c r="V79" s="204"/>
      <c r="W79" s="204"/>
      <c r="X79" s="204"/>
      <c r="Y79" s="204"/>
      <c r="Z79" s="204"/>
      <c r="AA79" s="204"/>
      <c r="AB79" s="204"/>
      <c r="AC79" s="204"/>
      <c r="AD79" s="204"/>
      <c r="AE79" s="204"/>
      <c r="AF79" s="204"/>
      <c r="AG79" s="204"/>
      <c r="AH79" s="204"/>
      <c r="AI79" s="204"/>
      <c r="AJ79" s="204"/>
      <c r="AK79" s="204"/>
      <c r="AL79" s="204"/>
    </row>
    <row r="80" spans="1:38" s="212" customFormat="1" x14ac:dyDescent="0.2">
      <c r="A80" s="150" t="s">
        <v>118</v>
      </c>
      <c r="B80" s="304">
        <v>11076.69569685412</v>
      </c>
      <c r="C80" s="304">
        <v>8751.9485213564876</v>
      </c>
      <c r="D80" s="304">
        <v>0</v>
      </c>
      <c r="E80" s="304">
        <v>8751.9485213564876</v>
      </c>
      <c r="F80" s="304">
        <v>0</v>
      </c>
      <c r="G80" s="304">
        <v>20000</v>
      </c>
      <c r="I80" s="204"/>
      <c r="J80" s="204"/>
      <c r="K80" s="204"/>
      <c r="L80" s="204"/>
      <c r="M80" s="204"/>
      <c r="N80" s="204"/>
      <c r="O80" s="204"/>
      <c r="P80" s="204"/>
      <c r="Q80" s="204"/>
      <c r="R80" s="204"/>
      <c r="S80" s="204"/>
      <c r="T80" s="204"/>
      <c r="U80" s="204"/>
      <c r="V80" s="204"/>
      <c r="W80" s="204"/>
      <c r="X80" s="204"/>
      <c r="Y80" s="204"/>
      <c r="Z80" s="204"/>
      <c r="AA80" s="204"/>
      <c r="AB80" s="204"/>
      <c r="AC80" s="204"/>
      <c r="AD80" s="204"/>
      <c r="AE80" s="204"/>
      <c r="AF80" s="204"/>
      <c r="AG80" s="204"/>
      <c r="AH80" s="204"/>
      <c r="AI80" s="204"/>
      <c r="AJ80" s="204"/>
      <c r="AK80" s="204"/>
      <c r="AL80" s="204"/>
    </row>
    <row r="81" spans="1:38" s="212" customFormat="1" x14ac:dyDescent="0.2">
      <c r="A81" s="150" t="s">
        <v>119</v>
      </c>
      <c r="B81" s="304">
        <v>12138.218009501701</v>
      </c>
      <c r="C81" s="304">
        <v>12305.405091560711</v>
      </c>
      <c r="D81" s="304">
        <v>0</v>
      </c>
      <c r="E81" s="304">
        <v>12305.405091560711</v>
      </c>
      <c r="F81" s="304">
        <v>0</v>
      </c>
      <c r="G81" s="304">
        <v>12010.623714733027</v>
      </c>
      <c r="I81" s="204"/>
      <c r="J81" s="204"/>
      <c r="K81" s="204"/>
      <c r="L81" s="204"/>
      <c r="M81" s="204"/>
      <c r="N81" s="204"/>
      <c r="O81" s="204"/>
      <c r="P81" s="204"/>
      <c r="Q81" s="204"/>
      <c r="R81" s="204"/>
      <c r="S81" s="204"/>
      <c r="T81" s="204"/>
      <c r="U81" s="204"/>
      <c r="V81" s="204"/>
      <c r="W81" s="204"/>
      <c r="X81" s="204"/>
      <c r="Y81" s="204"/>
      <c r="Z81" s="204"/>
      <c r="AA81" s="204"/>
      <c r="AB81" s="204"/>
      <c r="AC81" s="204"/>
      <c r="AD81" s="204"/>
      <c r="AE81" s="204"/>
      <c r="AF81" s="204"/>
      <c r="AG81" s="204"/>
      <c r="AH81" s="204"/>
      <c r="AI81" s="204"/>
      <c r="AJ81" s="204"/>
      <c r="AK81" s="204"/>
      <c r="AL81" s="204"/>
    </row>
    <row r="82" spans="1:38" s="212" customFormat="1" x14ac:dyDescent="0.2">
      <c r="A82" s="150" t="s">
        <v>120</v>
      </c>
      <c r="B82" s="304">
        <v>5465.5450789067827</v>
      </c>
      <c r="C82" s="304">
        <v>8544.3080215086338</v>
      </c>
      <c r="D82" s="304">
        <v>0</v>
      </c>
      <c r="E82" s="304">
        <v>8544.3080215086338</v>
      </c>
      <c r="F82" s="304">
        <v>0</v>
      </c>
      <c r="G82" s="304">
        <v>1592.7234111959792</v>
      </c>
      <c r="I82" s="204"/>
      <c r="J82" s="204"/>
      <c r="K82" s="204"/>
      <c r="L82" s="204"/>
      <c r="M82" s="204"/>
      <c r="N82" s="204"/>
      <c r="O82" s="204"/>
      <c r="P82" s="204"/>
      <c r="Q82" s="204"/>
      <c r="R82" s="204"/>
      <c r="S82" s="204"/>
      <c r="T82" s="204"/>
      <c r="U82" s="204"/>
      <c r="V82" s="204"/>
      <c r="W82" s="204"/>
      <c r="X82" s="204"/>
      <c r="Y82" s="204"/>
      <c r="Z82" s="204"/>
      <c r="AA82" s="204"/>
      <c r="AB82" s="204"/>
      <c r="AC82" s="204"/>
      <c r="AD82" s="204"/>
      <c r="AE82" s="204"/>
      <c r="AF82" s="204"/>
      <c r="AG82" s="204"/>
      <c r="AH82" s="204"/>
      <c r="AI82" s="204"/>
      <c r="AJ82" s="204"/>
      <c r="AK82" s="204"/>
      <c r="AL82" s="204"/>
    </row>
    <row r="83" spans="1:38" s="212" customFormat="1" x14ac:dyDescent="0.2">
      <c r="A83" s="150" t="s">
        <v>121</v>
      </c>
      <c r="B83" s="304">
        <v>13533.982974184859</v>
      </c>
      <c r="C83" s="304">
        <v>13533.982974184859</v>
      </c>
      <c r="D83" s="304">
        <v>13479.825333980412</v>
      </c>
      <c r="E83" s="304">
        <v>24000</v>
      </c>
      <c r="F83" s="304">
        <v>0</v>
      </c>
      <c r="G83" s="304">
        <v>0</v>
      </c>
      <c r="I83" s="204"/>
      <c r="J83" s="204"/>
      <c r="K83" s="204"/>
      <c r="L83" s="204"/>
      <c r="M83" s="204"/>
      <c r="N83" s="204"/>
      <c r="O83" s="204"/>
      <c r="P83" s="204"/>
      <c r="Q83" s="204"/>
      <c r="R83" s="204"/>
      <c r="S83" s="204"/>
      <c r="T83" s="204"/>
      <c r="U83" s="204"/>
      <c r="V83" s="204"/>
      <c r="W83" s="204"/>
      <c r="X83" s="204"/>
      <c r="Y83" s="204"/>
      <c r="Z83" s="204"/>
      <c r="AA83" s="204"/>
      <c r="AB83" s="204"/>
      <c r="AC83" s="204"/>
      <c r="AD83" s="204"/>
      <c r="AE83" s="204"/>
      <c r="AF83" s="204"/>
      <c r="AG83" s="204"/>
      <c r="AH83" s="204"/>
      <c r="AI83" s="204"/>
      <c r="AJ83" s="204"/>
      <c r="AK83" s="204"/>
      <c r="AL83" s="204"/>
    </row>
    <row r="84" spans="1:38" s="212" customFormat="1" x14ac:dyDescent="0.2">
      <c r="A84" s="150" t="s">
        <v>122</v>
      </c>
      <c r="B84" s="304">
        <v>10879.271117247989</v>
      </c>
      <c r="C84" s="304">
        <v>10905.404710714361</v>
      </c>
      <c r="D84" s="304">
        <v>11964.931278367183</v>
      </c>
      <c r="E84" s="304">
        <v>8521.6959374506532</v>
      </c>
      <c r="F84" s="304">
        <v>0</v>
      </c>
      <c r="G84" s="304">
        <v>600</v>
      </c>
      <c r="I84" s="204"/>
      <c r="J84" s="204"/>
      <c r="K84" s="204"/>
      <c r="L84" s="204"/>
      <c r="M84" s="204"/>
      <c r="N84" s="204"/>
      <c r="O84" s="204"/>
      <c r="P84" s="204"/>
      <c r="Q84" s="204"/>
      <c r="R84" s="204"/>
      <c r="S84" s="204"/>
      <c r="T84" s="204"/>
      <c r="U84" s="204"/>
      <c r="V84" s="204"/>
      <c r="W84" s="204"/>
      <c r="X84" s="204"/>
      <c r="Y84" s="204"/>
      <c r="Z84" s="204"/>
      <c r="AA84" s="204"/>
      <c r="AB84" s="204"/>
      <c r="AC84" s="204"/>
      <c r="AD84" s="204"/>
      <c r="AE84" s="204"/>
      <c r="AF84" s="204"/>
      <c r="AG84" s="204"/>
      <c r="AH84" s="204"/>
      <c r="AI84" s="204"/>
      <c r="AJ84" s="204"/>
      <c r="AK84" s="204"/>
      <c r="AL84" s="204"/>
    </row>
    <row r="85" spans="1:38" s="212" customFormat="1" x14ac:dyDescent="0.2">
      <c r="A85" s="150" t="s">
        <v>123</v>
      </c>
      <c r="B85" s="304">
        <v>11763.066314575652</v>
      </c>
      <c r="C85" s="304">
        <v>12493.680791551496</v>
      </c>
      <c r="D85" s="304">
        <v>14745.833639223396</v>
      </c>
      <c r="E85" s="304">
        <v>9254.6608265764844</v>
      </c>
      <c r="F85" s="304">
        <v>0</v>
      </c>
      <c r="G85" s="304">
        <v>4259.1187123000291</v>
      </c>
      <c r="I85" s="204"/>
      <c r="J85" s="204"/>
      <c r="K85" s="204"/>
      <c r="L85" s="204"/>
      <c r="M85" s="204"/>
      <c r="N85" s="204"/>
      <c r="O85" s="204"/>
      <c r="P85" s="204"/>
      <c r="Q85" s="204"/>
      <c r="R85" s="204"/>
      <c r="S85" s="204"/>
      <c r="T85" s="204"/>
      <c r="U85" s="204"/>
      <c r="V85" s="204"/>
      <c r="W85" s="204"/>
      <c r="X85" s="204"/>
      <c r="Y85" s="204"/>
      <c r="Z85" s="204"/>
      <c r="AA85" s="204"/>
      <c r="AB85" s="204"/>
      <c r="AC85" s="204"/>
      <c r="AD85" s="204"/>
      <c r="AE85" s="204"/>
      <c r="AF85" s="204"/>
      <c r="AG85" s="204"/>
      <c r="AH85" s="204"/>
      <c r="AI85" s="204"/>
      <c r="AJ85" s="204"/>
      <c r="AK85" s="204"/>
      <c r="AL85" s="204"/>
    </row>
    <row r="86" spans="1:38" s="212" customFormat="1" x14ac:dyDescent="0.2">
      <c r="A86" s="150" t="s">
        <v>124</v>
      </c>
      <c r="B86" s="304">
        <v>5979.5351829652309</v>
      </c>
      <c r="C86" s="304">
        <v>8380.2344293590995</v>
      </c>
      <c r="D86" s="304">
        <v>8641.9019245719483</v>
      </c>
      <c r="E86" s="304">
        <v>8244.3710284864828</v>
      </c>
      <c r="F86" s="304">
        <v>0</v>
      </c>
      <c r="G86" s="304">
        <v>1929.8724685637644</v>
      </c>
      <c r="I86" s="204"/>
      <c r="J86" s="204"/>
      <c r="K86" s="204"/>
      <c r="L86" s="204"/>
      <c r="M86" s="204"/>
      <c r="N86" s="204"/>
      <c r="O86" s="204"/>
      <c r="P86" s="204"/>
      <c r="Q86" s="204"/>
      <c r="R86" s="204"/>
      <c r="S86" s="204"/>
      <c r="T86" s="204"/>
      <c r="U86" s="204"/>
      <c r="V86" s="204"/>
      <c r="W86" s="204"/>
      <c r="X86" s="204"/>
      <c r="Y86" s="204"/>
      <c r="Z86" s="204"/>
      <c r="AA86" s="204"/>
      <c r="AB86" s="204"/>
      <c r="AC86" s="204"/>
      <c r="AD86" s="204"/>
      <c r="AE86" s="204"/>
      <c r="AF86" s="204"/>
      <c r="AG86" s="204"/>
      <c r="AH86" s="204"/>
      <c r="AI86" s="204"/>
      <c r="AJ86" s="204"/>
      <c r="AK86" s="204"/>
      <c r="AL86" s="204"/>
    </row>
    <row r="87" spans="1:38" s="212" customFormat="1" x14ac:dyDescent="0.2">
      <c r="A87" s="150" t="s">
        <v>125</v>
      </c>
      <c r="B87" s="304">
        <v>2319.4437159893087</v>
      </c>
      <c r="C87" s="304">
        <v>6459.7425507694188</v>
      </c>
      <c r="D87" s="304">
        <v>6213.2307912193937</v>
      </c>
      <c r="E87" s="304">
        <v>6750.6212988940306</v>
      </c>
      <c r="F87" s="304">
        <v>1035.4434339603722</v>
      </c>
      <c r="G87" s="304">
        <v>1650.5444645034909</v>
      </c>
      <c r="I87" s="204"/>
      <c r="J87" s="204"/>
      <c r="K87" s="204"/>
      <c r="L87" s="204"/>
      <c r="M87" s="204"/>
      <c r="N87" s="204"/>
      <c r="O87" s="204"/>
      <c r="P87" s="204"/>
      <c r="Q87" s="204"/>
      <c r="R87" s="204"/>
      <c r="S87" s="204"/>
      <c r="T87" s="204"/>
      <c r="U87" s="204"/>
      <c r="V87" s="204"/>
      <c r="W87" s="204"/>
      <c r="X87" s="204"/>
      <c r="Y87" s="204"/>
      <c r="Z87" s="204"/>
      <c r="AA87" s="204"/>
      <c r="AB87" s="204"/>
      <c r="AC87" s="204"/>
      <c r="AD87" s="204"/>
      <c r="AE87" s="204"/>
      <c r="AF87" s="204"/>
      <c r="AG87" s="204"/>
      <c r="AH87" s="204"/>
      <c r="AI87" s="204"/>
      <c r="AJ87" s="204"/>
      <c r="AK87" s="204"/>
      <c r="AL87" s="204"/>
    </row>
    <row r="88" spans="1:38" s="212" customFormat="1" x14ac:dyDescent="0.2">
      <c r="A88" s="150" t="s">
        <v>126</v>
      </c>
      <c r="B88" s="304">
        <v>3375.926911920194</v>
      </c>
      <c r="C88" s="304">
        <v>3378.73942856442</v>
      </c>
      <c r="D88" s="304">
        <v>0</v>
      </c>
      <c r="E88" s="304">
        <v>2806.0822074078828</v>
      </c>
      <c r="F88" s="304">
        <v>3388.3833049815321</v>
      </c>
      <c r="G88" s="304">
        <v>2500</v>
      </c>
      <c r="I88" s="204"/>
      <c r="J88" s="204"/>
      <c r="K88" s="204"/>
      <c r="L88" s="204"/>
      <c r="M88" s="204"/>
      <c r="N88" s="204"/>
      <c r="O88" s="204"/>
      <c r="P88" s="204"/>
      <c r="Q88" s="204"/>
      <c r="R88" s="204"/>
      <c r="S88" s="204"/>
      <c r="T88" s="204"/>
      <c r="U88" s="204"/>
      <c r="V88" s="204"/>
      <c r="W88" s="204"/>
      <c r="X88" s="204"/>
      <c r="Y88" s="204"/>
      <c r="Z88" s="204"/>
      <c r="AA88" s="204"/>
      <c r="AB88" s="204"/>
      <c r="AC88" s="204"/>
      <c r="AD88" s="204"/>
      <c r="AE88" s="204"/>
      <c r="AF88" s="204"/>
      <c r="AG88" s="204"/>
      <c r="AH88" s="204"/>
      <c r="AI88" s="204"/>
      <c r="AJ88" s="204"/>
      <c r="AK88" s="204"/>
      <c r="AL88" s="204"/>
    </row>
    <row r="89" spans="1:38" s="212" customFormat="1" x14ac:dyDescent="0.2">
      <c r="A89" s="150" t="s">
        <v>127</v>
      </c>
      <c r="B89" s="304">
        <v>11229.420027184915</v>
      </c>
      <c r="C89" s="304">
        <v>11229.420027184915</v>
      </c>
      <c r="D89" s="304">
        <v>0</v>
      </c>
      <c r="E89" s="304">
        <v>11229.420027184915</v>
      </c>
      <c r="F89" s="304">
        <v>0</v>
      </c>
      <c r="G89" s="304">
        <v>0</v>
      </c>
      <c r="I89" s="204"/>
      <c r="J89" s="204"/>
      <c r="K89" s="204"/>
      <c r="L89" s="204"/>
      <c r="M89" s="204"/>
      <c r="N89" s="204"/>
      <c r="O89" s="204"/>
      <c r="P89" s="204"/>
      <c r="Q89" s="204"/>
      <c r="R89" s="204"/>
      <c r="S89" s="204"/>
      <c r="T89" s="204"/>
      <c r="U89" s="204"/>
      <c r="V89" s="204"/>
      <c r="W89" s="204"/>
      <c r="X89" s="204"/>
      <c r="Y89" s="204"/>
      <c r="Z89" s="204"/>
      <c r="AA89" s="204"/>
      <c r="AB89" s="204"/>
      <c r="AC89" s="204"/>
      <c r="AD89" s="204"/>
      <c r="AE89" s="204"/>
      <c r="AF89" s="204"/>
      <c r="AG89" s="204"/>
      <c r="AH89" s="204"/>
      <c r="AI89" s="204"/>
      <c r="AJ89" s="204"/>
      <c r="AK89" s="204"/>
      <c r="AL89" s="204"/>
    </row>
    <row r="90" spans="1:38" s="212" customFormat="1" x14ac:dyDescent="0.2">
      <c r="A90" s="96" t="s">
        <v>141</v>
      </c>
      <c r="B90" s="304">
        <v>0</v>
      </c>
      <c r="C90" s="304">
        <v>0</v>
      </c>
      <c r="D90" s="304">
        <v>0</v>
      </c>
      <c r="E90" s="304">
        <v>0</v>
      </c>
      <c r="F90" s="304">
        <v>0</v>
      </c>
      <c r="G90" s="304">
        <v>0</v>
      </c>
      <c r="I90" s="204"/>
      <c r="J90" s="204"/>
      <c r="K90" s="204"/>
      <c r="L90" s="204"/>
      <c r="M90" s="204"/>
      <c r="N90" s="204"/>
      <c r="O90" s="204"/>
      <c r="P90" s="204"/>
      <c r="Q90" s="204"/>
      <c r="R90" s="204"/>
      <c r="S90" s="204"/>
      <c r="T90" s="204"/>
      <c r="U90" s="204"/>
      <c r="V90" s="204"/>
      <c r="W90" s="204"/>
      <c r="X90" s="204"/>
      <c r="Y90" s="204"/>
      <c r="Z90" s="204"/>
      <c r="AA90" s="204"/>
      <c r="AB90" s="204"/>
      <c r="AC90" s="204"/>
      <c r="AD90" s="204"/>
      <c r="AE90" s="204"/>
      <c r="AF90" s="204"/>
      <c r="AG90" s="204"/>
      <c r="AH90" s="204"/>
      <c r="AI90" s="204"/>
      <c r="AJ90" s="204"/>
      <c r="AK90" s="204"/>
      <c r="AL90" s="204"/>
    </row>
    <row r="91" spans="1:38" s="212" customFormat="1" x14ac:dyDescent="0.2">
      <c r="A91" s="150" t="s">
        <v>129</v>
      </c>
      <c r="B91" s="304">
        <v>0</v>
      </c>
      <c r="C91" s="304">
        <v>0</v>
      </c>
      <c r="D91" s="304">
        <v>0</v>
      </c>
      <c r="E91" s="304">
        <v>0</v>
      </c>
      <c r="F91" s="304">
        <v>0</v>
      </c>
      <c r="G91" s="304">
        <v>0</v>
      </c>
      <c r="I91" s="204"/>
      <c r="J91" s="204"/>
      <c r="K91" s="204"/>
      <c r="L91" s="204"/>
      <c r="M91" s="204"/>
      <c r="N91" s="204"/>
      <c r="O91" s="204"/>
      <c r="P91" s="204"/>
      <c r="Q91" s="204"/>
      <c r="R91" s="204"/>
      <c r="S91" s="204"/>
      <c r="T91" s="204"/>
      <c r="U91" s="204"/>
      <c r="V91" s="204"/>
      <c r="W91" s="204"/>
      <c r="X91" s="204"/>
      <c r="Y91" s="204"/>
      <c r="Z91" s="204"/>
      <c r="AA91" s="204"/>
      <c r="AB91" s="204"/>
      <c r="AC91" s="204"/>
      <c r="AD91" s="204"/>
      <c r="AE91" s="204"/>
      <c r="AF91" s="204"/>
      <c r="AG91" s="204"/>
      <c r="AH91" s="204"/>
      <c r="AI91" s="204"/>
      <c r="AJ91" s="204"/>
      <c r="AK91" s="204"/>
      <c r="AL91" s="204"/>
    </row>
    <row r="92" spans="1:38" s="212" customFormat="1" x14ac:dyDescent="0.2">
      <c r="A92" s="150"/>
      <c r="I92" s="204"/>
      <c r="J92" s="204"/>
      <c r="K92" s="204"/>
      <c r="L92" s="204"/>
      <c r="M92" s="204"/>
      <c r="N92" s="204"/>
      <c r="O92" s="204"/>
      <c r="P92" s="204"/>
      <c r="Q92" s="204"/>
      <c r="R92" s="204"/>
      <c r="S92" s="204"/>
      <c r="T92" s="204"/>
      <c r="U92" s="204"/>
      <c r="V92" s="204"/>
      <c r="W92" s="204"/>
      <c r="X92" s="204"/>
      <c r="Y92" s="204"/>
      <c r="Z92" s="204"/>
      <c r="AA92" s="204"/>
      <c r="AB92" s="204"/>
      <c r="AC92" s="204"/>
      <c r="AD92" s="204"/>
      <c r="AE92" s="204"/>
      <c r="AF92" s="204"/>
      <c r="AG92" s="204"/>
      <c r="AH92" s="204"/>
      <c r="AI92" s="204"/>
      <c r="AJ92" s="204"/>
      <c r="AK92" s="204"/>
      <c r="AL92" s="204"/>
    </row>
    <row r="93" spans="1:38" s="212" customFormat="1" x14ac:dyDescent="0.2">
      <c r="A93" s="19" t="s">
        <v>15</v>
      </c>
      <c r="I93" s="204"/>
      <c r="J93" s="204"/>
      <c r="K93" s="204"/>
      <c r="L93" s="204"/>
      <c r="M93" s="204"/>
      <c r="N93" s="204"/>
      <c r="O93" s="204"/>
      <c r="P93" s="204"/>
      <c r="Q93" s="204"/>
      <c r="R93" s="204"/>
      <c r="S93" s="204"/>
      <c r="T93" s="204"/>
      <c r="U93" s="204"/>
      <c r="V93" s="204"/>
      <c r="W93" s="204"/>
      <c r="X93" s="204"/>
      <c r="Y93" s="204"/>
      <c r="Z93" s="204"/>
      <c r="AA93" s="204"/>
      <c r="AB93" s="204"/>
      <c r="AC93" s="204"/>
      <c r="AD93" s="204"/>
      <c r="AE93" s="204"/>
      <c r="AF93" s="204"/>
      <c r="AG93" s="204"/>
      <c r="AH93" s="204"/>
      <c r="AI93" s="204"/>
      <c r="AJ93" s="204"/>
      <c r="AK93" s="204"/>
      <c r="AL93" s="204"/>
    </row>
    <row r="94" spans="1:38" s="212" customFormat="1" x14ac:dyDescent="0.2">
      <c r="A94" s="150" t="s">
        <v>131</v>
      </c>
      <c r="B94" s="304">
        <v>11950.443595874664</v>
      </c>
      <c r="C94" s="304">
        <v>15716.671358439447</v>
      </c>
      <c r="D94" s="304">
        <v>24418.721307090582</v>
      </c>
      <c r="E94" s="304">
        <v>13653.0838585563</v>
      </c>
      <c r="F94" s="304">
        <v>0</v>
      </c>
      <c r="G94" s="304">
        <v>7129.0888666413275</v>
      </c>
      <c r="I94" s="204"/>
      <c r="J94" s="204"/>
      <c r="K94" s="204"/>
      <c r="L94" s="204"/>
      <c r="M94" s="204"/>
      <c r="N94" s="204"/>
      <c r="O94" s="204"/>
      <c r="P94" s="204"/>
      <c r="Q94" s="204"/>
      <c r="R94" s="204"/>
      <c r="S94" s="204"/>
      <c r="T94" s="204"/>
      <c r="U94" s="204"/>
      <c r="V94" s="204"/>
      <c r="W94" s="204"/>
      <c r="X94" s="204"/>
      <c r="Y94" s="204"/>
      <c r="Z94" s="204"/>
      <c r="AA94" s="204"/>
      <c r="AB94" s="204"/>
      <c r="AC94" s="204"/>
      <c r="AD94" s="204"/>
      <c r="AE94" s="204"/>
      <c r="AF94" s="204"/>
      <c r="AG94" s="204"/>
      <c r="AH94" s="204"/>
      <c r="AI94" s="204"/>
      <c r="AJ94" s="204"/>
      <c r="AK94" s="204"/>
      <c r="AL94" s="204"/>
    </row>
    <row r="95" spans="1:38" s="212" customFormat="1" x14ac:dyDescent="0.2">
      <c r="A95" s="150" t="s">
        <v>132</v>
      </c>
      <c r="B95" s="304">
        <v>14305.351211931782</v>
      </c>
      <c r="C95" s="304">
        <v>14974.48791215625</v>
      </c>
      <c r="D95" s="304">
        <v>14974.48791215625</v>
      </c>
      <c r="E95" s="304">
        <v>0</v>
      </c>
      <c r="F95" s="304">
        <v>0</v>
      </c>
      <c r="G95" s="304">
        <v>10746.657286941336</v>
      </c>
      <c r="I95" s="204"/>
      <c r="J95" s="204"/>
      <c r="K95" s="204"/>
      <c r="L95" s="204"/>
      <c r="M95" s="204"/>
      <c r="N95" s="204"/>
      <c r="O95" s="204"/>
      <c r="P95" s="204"/>
      <c r="Q95" s="204"/>
      <c r="R95" s="204"/>
      <c r="S95" s="204"/>
      <c r="T95" s="204"/>
      <c r="U95" s="204"/>
      <c r="V95" s="204"/>
      <c r="W95" s="204"/>
      <c r="X95" s="204"/>
      <c r="Y95" s="204"/>
      <c r="Z95" s="204"/>
      <c r="AA95" s="204"/>
      <c r="AB95" s="204"/>
      <c r="AC95" s="204"/>
      <c r="AD95" s="204"/>
      <c r="AE95" s="204"/>
      <c r="AF95" s="204"/>
      <c r="AG95" s="204"/>
      <c r="AH95" s="204"/>
      <c r="AI95" s="204"/>
      <c r="AJ95" s="204"/>
      <c r="AK95" s="204"/>
      <c r="AL95" s="204"/>
    </row>
    <row r="96" spans="1:38" s="212" customFormat="1" x14ac:dyDescent="0.2">
      <c r="A96" s="150" t="s">
        <v>133</v>
      </c>
      <c r="B96" s="304">
        <v>9869.3264333080278</v>
      </c>
      <c r="C96" s="304">
        <v>10140.335583255122</v>
      </c>
      <c r="D96" s="304">
        <v>11144.112902392575</v>
      </c>
      <c r="E96" s="304">
        <v>9113.6839468403214</v>
      </c>
      <c r="F96" s="304">
        <v>0</v>
      </c>
      <c r="G96" s="304">
        <v>5956.3970733262304</v>
      </c>
      <c r="I96" s="204"/>
      <c r="J96" s="204"/>
      <c r="K96" s="204"/>
      <c r="L96" s="204"/>
      <c r="M96" s="204"/>
      <c r="N96" s="204"/>
      <c r="O96" s="204"/>
      <c r="P96" s="204"/>
      <c r="Q96" s="204"/>
      <c r="R96" s="204"/>
      <c r="S96" s="204"/>
      <c r="T96" s="204"/>
      <c r="U96" s="204"/>
      <c r="V96" s="204"/>
      <c r="W96" s="204"/>
      <c r="X96" s="204"/>
      <c r="Y96" s="204"/>
      <c r="Z96" s="204"/>
      <c r="AA96" s="204"/>
      <c r="AB96" s="204"/>
      <c r="AC96" s="204"/>
      <c r="AD96" s="204"/>
      <c r="AE96" s="204"/>
      <c r="AF96" s="204"/>
      <c r="AG96" s="204"/>
      <c r="AH96" s="204"/>
      <c r="AI96" s="204"/>
      <c r="AJ96" s="204"/>
      <c r="AK96" s="204"/>
      <c r="AL96" s="204"/>
    </row>
    <row r="97" spans="1:38" s="212" customFormat="1" x14ac:dyDescent="0.2">
      <c r="A97" s="150" t="s">
        <v>134</v>
      </c>
      <c r="B97" s="304">
        <v>11887.034484644813</v>
      </c>
      <c r="C97" s="304">
        <v>12260.607497318242</v>
      </c>
      <c r="D97" s="304">
        <v>13935.861346143343</v>
      </c>
      <c r="E97" s="304">
        <v>11252.781243943164</v>
      </c>
      <c r="F97" s="304">
        <v>0</v>
      </c>
      <c r="G97" s="304">
        <v>2952.4694963034517</v>
      </c>
      <c r="I97" s="204"/>
      <c r="J97" s="204"/>
      <c r="K97" s="204"/>
      <c r="L97" s="204"/>
      <c r="M97" s="204"/>
      <c r="N97" s="204"/>
      <c r="O97" s="204"/>
      <c r="P97" s="204"/>
      <c r="Q97" s="204"/>
      <c r="R97" s="204"/>
      <c r="S97" s="204"/>
      <c r="T97" s="204"/>
      <c r="U97" s="204"/>
      <c r="V97" s="204"/>
      <c r="W97" s="204"/>
      <c r="X97" s="204"/>
      <c r="Y97" s="204"/>
      <c r="Z97" s="204"/>
      <c r="AA97" s="204"/>
      <c r="AB97" s="204"/>
      <c r="AC97" s="204"/>
      <c r="AD97" s="204"/>
      <c r="AE97" s="204"/>
      <c r="AF97" s="204"/>
      <c r="AG97" s="204"/>
      <c r="AH97" s="204"/>
      <c r="AI97" s="204"/>
      <c r="AJ97" s="204"/>
      <c r="AK97" s="204"/>
      <c r="AL97" s="204"/>
    </row>
    <row r="98" spans="1:38" s="212" customFormat="1" x14ac:dyDescent="0.2">
      <c r="A98" s="150" t="s">
        <v>135</v>
      </c>
      <c r="B98" s="304">
        <v>4076.8157254718635</v>
      </c>
      <c r="C98" s="304">
        <v>5253.4500431189699</v>
      </c>
      <c r="D98" s="304">
        <v>6604.2666881956293</v>
      </c>
      <c r="E98" s="304">
        <v>5575.0130238967649</v>
      </c>
      <c r="F98" s="304">
        <v>2991.6222042467516</v>
      </c>
      <c r="G98" s="304">
        <v>3591.208932501092</v>
      </c>
      <c r="I98" s="204"/>
      <c r="J98" s="204"/>
      <c r="K98" s="204"/>
      <c r="L98" s="204"/>
      <c r="M98" s="204"/>
      <c r="N98" s="204"/>
      <c r="O98" s="204"/>
      <c r="P98" s="204"/>
      <c r="Q98" s="204"/>
      <c r="R98" s="204"/>
      <c r="S98" s="204"/>
      <c r="T98" s="204"/>
      <c r="U98" s="204"/>
      <c r="V98" s="204"/>
      <c r="W98" s="204"/>
      <c r="X98" s="204"/>
      <c r="Y98" s="204"/>
      <c r="Z98" s="204"/>
      <c r="AA98" s="204"/>
      <c r="AB98" s="204"/>
      <c r="AC98" s="204"/>
      <c r="AD98" s="204"/>
      <c r="AE98" s="204"/>
      <c r="AF98" s="204"/>
      <c r="AG98" s="204"/>
      <c r="AH98" s="204"/>
      <c r="AI98" s="204"/>
      <c r="AJ98" s="204"/>
      <c r="AK98" s="204"/>
      <c r="AL98" s="204"/>
    </row>
    <row r="99" spans="1:38" s="212" customFormat="1" x14ac:dyDescent="0.2">
      <c r="A99" s="150" t="s">
        <v>136</v>
      </c>
      <c r="B99" s="304">
        <v>1284.0704585183696</v>
      </c>
      <c r="C99" s="304">
        <v>3617.1122019928803</v>
      </c>
      <c r="D99" s="304">
        <v>0</v>
      </c>
      <c r="E99" s="304">
        <v>3617.1122019928803</v>
      </c>
      <c r="F99" s="304">
        <v>0</v>
      </c>
      <c r="G99" s="304">
        <v>1239.0270287917301</v>
      </c>
      <c r="I99" s="204"/>
      <c r="J99" s="204"/>
      <c r="K99" s="204"/>
      <c r="L99" s="204"/>
      <c r="M99" s="204"/>
      <c r="N99" s="204"/>
      <c r="O99" s="204"/>
      <c r="P99" s="204"/>
      <c r="Q99" s="204"/>
      <c r="R99" s="204"/>
      <c r="S99" s="204"/>
      <c r="T99" s="204"/>
      <c r="U99" s="204"/>
      <c r="V99" s="204"/>
      <c r="W99" s="204"/>
      <c r="X99" s="204"/>
      <c r="Y99" s="204"/>
      <c r="Z99" s="204"/>
      <c r="AA99" s="204"/>
      <c r="AB99" s="204"/>
      <c r="AC99" s="204"/>
      <c r="AD99" s="204"/>
      <c r="AE99" s="204"/>
      <c r="AF99" s="204"/>
      <c r="AG99" s="204"/>
      <c r="AH99" s="204"/>
      <c r="AI99" s="204"/>
      <c r="AJ99" s="204"/>
      <c r="AK99" s="204"/>
      <c r="AL99" s="204"/>
    </row>
    <row r="100" spans="1:38" s="212" customFormat="1" x14ac:dyDescent="0.2">
      <c r="A100" s="150" t="s">
        <v>137</v>
      </c>
      <c r="B100" s="304">
        <v>5625.8619999438033</v>
      </c>
      <c r="C100" s="304">
        <v>5713.534943804505</v>
      </c>
      <c r="D100" s="304">
        <v>9000</v>
      </c>
      <c r="E100" s="304">
        <v>5701.8182451132761</v>
      </c>
      <c r="F100" s="304">
        <v>0</v>
      </c>
      <c r="G100" s="304">
        <v>3647.1623884109445</v>
      </c>
      <c r="I100" s="204"/>
      <c r="J100" s="204"/>
      <c r="K100" s="204"/>
      <c r="L100" s="204"/>
      <c r="M100" s="204"/>
      <c r="N100" s="204"/>
      <c r="O100" s="204"/>
      <c r="P100" s="204"/>
      <c r="Q100" s="204"/>
      <c r="R100" s="204"/>
      <c r="S100" s="204"/>
      <c r="T100" s="204"/>
      <c r="U100" s="204"/>
      <c r="V100" s="204"/>
      <c r="W100" s="204"/>
      <c r="X100" s="204"/>
      <c r="Y100" s="204"/>
      <c r="Z100" s="204"/>
      <c r="AA100" s="204"/>
      <c r="AB100" s="204"/>
      <c r="AC100" s="204"/>
      <c r="AD100" s="204"/>
      <c r="AE100" s="204"/>
      <c r="AF100" s="204"/>
      <c r="AG100" s="204"/>
      <c r="AH100" s="204"/>
      <c r="AI100" s="204"/>
      <c r="AJ100" s="204"/>
      <c r="AK100" s="204"/>
      <c r="AL100" s="204"/>
    </row>
    <row r="101" spans="1:38" s="212" customFormat="1" x14ac:dyDescent="0.2">
      <c r="A101" s="150" t="s">
        <v>138</v>
      </c>
      <c r="B101" s="304">
        <v>6518.0832926855201</v>
      </c>
      <c r="C101" s="304">
        <v>7702.8105523187169</v>
      </c>
      <c r="D101" s="304">
        <v>0</v>
      </c>
      <c r="E101" s="304">
        <v>7702.8105523187169</v>
      </c>
      <c r="F101" s="304">
        <v>0</v>
      </c>
      <c r="G101" s="304">
        <v>1918.4733514866243</v>
      </c>
      <c r="I101" s="204"/>
      <c r="J101" s="204"/>
      <c r="K101" s="204"/>
      <c r="L101" s="204"/>
      <c r="M101" s="204"/>
      <c r="N101" s="204"/>
      <c r="O101" s="204"/>
      <c r="P101" s="204"/>
      <c r="Q101" s="204"/>
      <c r="R101" s="204"/>
      <c r="S101" s="204"/>
      <c r="T101" s="204"/>
      <c r="U101" s="204"/>
      <c r="V101" s="204"/>
      <c r="W101" s="204"/>
      <c r="X101" s="204"/>
      <c r="Y101" s="204"/>
      <c r="Z101" s="204"/>
      <c r="AA101" s="204"/>
      <c r="AB101" s="204"/>
      <c r="AC101" s="204"/>
      <c r="AD101" s="204"/>
      <c r="AE101" s="204"/>
      <c r="AF101" s="204"/>
      <c r="AG101" s="204"/>
      <c r="AH101" s="204"/>
      <c r="AI101" s="204"/>
      <c r="AJ101" s="204"/>
      <c r="AK101" s="204"/>
      <c r="AL101" s="204"/>
    </row>
    <row r="102" spans="1:38" s="212" customFormat="1" x14ac:dyDescent="0.2">
      <c r="A102" s="150" t="s">
        <v>139</v>
      </c>
      <c r="B102" s="304">
        <v>3246.1491885754854</v>
      </c>
      <c r="C102" s="304">
        <v>4664.3584385427594</v>
      </c>
      <c r="D102" s="304">
        <v>5535.7817498099657</v>
      </c>
      <c r="E102" s="304">
        <v>5886.0432593043861</v>
      </c>
      <c r="F102" s="304">
        <v>3440.1147727514285</v>
      </c>
      <c r="G102" s="304">
        <v>2005.8010313318059</v>
      </c>
      <c r="I102" s="204"/>
      <c r="J102" s="204"/>
      <c r="K102" s="204"/>
      <c r="L102" s="204"/>
      <c r="M102" s="204"/>
      <c r="N102" s="204"/>
      <c r="O102" s="204"/>
      <c r="P102" s="204"/>
      <c r="Q102" s="204"/>
      <c r="R102" s="204"/>
      <c r="S102" s="204"/>
      <c r="T102" s="204"/>
      <c r="U102" s="204"/>
      <c r="V102" s="204"/>
      <c r="W102" s="204"/>
      <c r="X102" s="204"/>
      <c r="Y102" s="204"/>
      <c r="Z102" s="204"/>
      <c r="AA102" s="204"/>
      <c r="AB102" s="204"/>
      <c r="AC102" s="204"/>
      <c r="AD102" s="204"/>
      <c r="AE102" s="204"/>
      <c r="AF102" s="204"/>
      <c r="AG102" s="204"/>
      <c r="AH102" s="204"/>
      <c r="AI102" s="204"/>
      <c r="AJ102" s="204"/>
      <c r="AK102" s="204"/>
      <c r="AL102" s="204"/>
    </row>
    <row r="103" spans="1:38" s="212" customFormat="1" x14ac:dyDescent="0.2">
      <c r="A103" s="150" t="s">
        <v>140</v>
      </c>
      <c r="B103" s="304">
        <v>0</v>
      </c>
      <c r="C103" s="304">
        <v>0</v>
      </c>
      <c r="D103" s="304">
        <v>0</v>
      </c>
      <c r="E103" s="304">
        <v>0</v>
      </c>
      <c r="F103" s="304">
        <v>0</v>
      </c>
      <c r="G103" s="304">
        <v>0</v>
      </c>
      <c r="I103" s="204"/>
      <c r="J103" s="204"/>
      <c r="K103" s="204"/>
      <c r="L103" s="204"/>
      <c r="M103" s="204"/>
      <c r="N103" s="204"/>
      <c r="O103" s="204"/>
      <c r="P103" s="204"/>
      <c r="Q103" s="204"/>
      <c r="R103" s="204"/>
      <c r="S103" s="204"/>
      <c r="T103" s="204"/>
      <c r="U103" s="204"/>
      <c r="V103" s="204"/>
      <c r="W103" s="204"/>
      <c r="X103" s="204"/>
      <c r="Y103" s="204"/>
      <c r="Z103" s="204"/>
      <c r="AA103" s="204"/>
      <c r="AB103" s="204"/>
      <c r="AC103" s="204"/>
      <c r="AD103" s="204"/>
      <c r="AE103" s="204"/>
      <c r="AF103" s="204"/>
      <c r="AG103" s="204"/>
      <c r="AH103" s="204"/>
      <c r="AI103" s="204"/>
      <c r="AJ103" s="204"/>
      <c r="AK103" s="204"/>
      <c r="AL103" s="204"/>
    </row>
    <row r="104" spans="1:38" s="212" customFormat="1" x14ac:dyDescent="0.2">
      <c r="A104" s="150" t="s">
        <v>128</v>
      </c>
      <c r="B104" s="304">
        <v>0</v>
      </c>
      <c r="C104" s="304">
        <v>0</v>
      </c>
      <c r="D104" s="304">
        <v>0</v>
      </c>
      <c r="E104" s="304">
        <v>0</v>
      </c>
      <c r="F104" s="304">
        <v>0</v>
      </c>
      <c r="G104" s="304">
        <v>0</v>
      </c>
      <c r="I104" s="204"/>
      <c r="J104" s="204"/>
      <c r="K104" s="204"/>
      <c r="L104" s="204"/>
      <c r="M104" s="204"/>
      <c r="N104" s="204"/>
      <c r="O104" s="204"/>
      <c r="P104" s="204"/>
      <c r="Q104" s="204"/>
      <c r="R104" s="204"/>
      <c r="S104" s="204"/>
      <c r="T104" s="204"/>
      <c r="U104" s="204"/>
      <c r="V104" s="204"/>
      <c r="W104" s="204"/>
      <c r="X104" s="204"/>
      <c r="Y104" s="204"/>
      <c r="Z104" s="204"/>
      <c r="AA104" s="204"/>
      <c r="AB104" s="204"/>
      <c r="AC104" s="204"/>
      <c r="AD104" s="204"/>
      <c r="AE104" s="204"/>
      <c r="AF104" s="204"/>
      <c r="AG104" s="204"/>
      <c r="AH104" s="204"/>
      <c r="AI104" s="204"/>
      <c r="AJ104" s="204"/>
      <c r="AK104" s="204"/>
      <c r="AL104" s="204"/>
    </row>
    <row r="105" spans="1:38" s="212" customFormat="1" x14ac:dyDescent="0.2">
      <c r="A105" s="312" t="s">
        <v>129</v>
      </c>
      <c r="B105" s="311">
        <v>0</v>
      </c>
      <c r="C105" s="311">
        <v>0</v>
      </c>
      <c r="D105" s="311">
        <v>0</v>
      </c>
      <c r="E105" s="311">
        <v>0</v>
      </c>
      <c r="F105" s="311">
        <v>0</v>
      </c>
      <c r="G105" s="311">
        <v>0</v>
      </c>
      <c r="I105" s="204"/>
      <c r="J105" s="204"/>
      <c r="K105" s="204"/>
      <c r="L105" s="204"/>
      <c r="M105" s="204"/>
      <c r="N105" s="204"/>
      <c r="O105" s="204"/>
      <c r="P105" s="204"/>
      <c r="Q105" s="204"/>
      <c r="R105" s="204"/>
      <c r="S105" s="204"/>
      <c r="T105" s="204"/>
      <c r="U105" s="204"/>
      <c r="V105" s="204"/>
      <c r="W105" s="204"/>
      <c r="X105" s="204"/>
      <c r="Y105" s="204"/>
      <c r="Z105" s="204"/>
      <c r="AA105" s="204"/>
      <c r="AB105" s="204"/>
      <c r="AC105" s="204"/>
      <c r="AD105" s="204"/>
      <c r="AE105" s="204"/>
      <c r="AF105" s="204"/>
      <c r="AG105" s="204"/>
      <c r="AH105" s="204"/>
      <c r="AI105" s="204"/>
      <c r="AJ105" s="204"/>
      <c r="AK105" s="204"/>
      <c r="AL105" s="204"/>
    </row>
    <row r="106" spans="1:38" s="212" customFormat="1" x14ac:dyDescent="0.2">
      <c r="A106" s="158" t="str">
        <f>'C05'!A42</f>
        <v>Fuente: Instituto Nacional de Estadística (INE). Encuesta Permanente de Hogares de Propósitos Múltiples, LXI 2018.</v>
      </c>
      <c r="B106" s="204"/>
      <c r="C106" s="204"/>
      <c r="D106" s="204"/>
      <c r="E106" s="204"/>
      <c r="F106" s="204"/>
      <c r="G106" s="204"/>
      <c r="I106" s="204"/>
      <c r="J106" s="204"/>
      <c r="K106" s="204"/>
      <c r="L106" s="204"/>
      <c r="M106" s="204"/>
      <c r="N106" s="204"/>
      <c r="O106" s="204"/>
      <c r="P106" s="204"/>
      <c r="Q106" s="204"/>
      <c r="R106" s="204"/>
      <c r="S106" s="204"/>
      <c r="T106" s="204"/>
      <c r="U106" s="204"/>
      <c r="V106" s="204"/>
      <c r="W106" s="204"/>
      <c r="X106" s="204"/>
      <c r="Y106" s="204"/>
      <c r="Z106" s="204"/>
      <c r="AA106" s="204"/>
      <c r="AB106" s="204"/>
      <c r="AC106" s="204"/>
      <c r="AD106" s="204"/>
      <c r="AE106" s="204"/>
      <c r="AF106" s="204"/>
      <c r="AG106" s="204"/>
      <c r="AH106" s="204"/>
      <c r="AI106" s="204"/>
      <c r="AJ106" s="204"/>
      <c r="AK106" s="204"/>
      <c r="AL106" s="204"/>
    </row>
    <row r="107" spans="1:38" s="212" customFormat="1" x14ac:dyDescent="0.2">
      <c r="A107" s="158" t="str">
        <f>'C05'!A43</f>
        <v>(Promedio de salarios mínimos por rama)</v>
      </c>
      <c r="B107" s="204"/>
      <c r="C107" s="204"/>
      <c r="D107" s="204"/>
      <c r="E107" s="204"/>
      <c r="F107" s="204"/>
      <c r="G107" s="204"/>
      <c r="I107" s="204"/>
      <c r="J107" s="204"/>
      <c r="K107" s="204"/>
      <c r="L107" s="204"/>
      <c r="M107" s="204"/>
      <c r="N107" s="204"/>
      <c r="O107" s="204"/>
      <c r="P107" s="204"/>
      <c r="Q107" s="204"/>
      <c r="R107" s="204"/>
      <c r="S107" s="204"/>
      <c r="T107" s="204"/>
      <c r="U107" s="204"/>
      <c r="V107" s="204"/>
      <c r="W107" s="204"/>
      <c r="X107" s="204"/>
      <c r="Y107" s="204"/>
      <c r="Z107" s="204"/>
      <c r="AA107" s="204"/>
      <c r="AB107" s="204"/>
      <c r="AC107" s="204"/>
      <c r="AD107" s="204"/>
      <c r="AE107" s="204"/>
      <c r="AF107" s="204"/>
      <c r="AG107" s="204"/>
      <c r="AH107" s="204"/>
      <c r="AI107" s="204"/>
      <c r="AJ107" s="204"/>
      <c r="AK107" s="204"/>
      <c r="AL107" s="204"/>
    </row>
  </sheetData>
  <mergeCells count="18">
    <mergeCell ref="A61:G61"/>
    <mergeCell ref="A58:G58"/>
    <mergeCell ref="A59:G59"/>
    <mergeCell ref="A60:G60"/>
    <mergeCell ref="A62:A64"/>
    <mergeCell ref="B62:G62"/>
    <mergeCell ref="B63:B64"/>
    <mergeCell ref="C63:F63"/>
    <mergeCell ref="G63:G64"/>
    <mergeCell ref="A1:G1"/>
    <mergeCell ref="A2:G2"/>
    <mergeCell ref="A3:G3"/>
    <mergeCell ref="A5:A7"/>
    <mergeCell ref="B5:G5"/>
    <mergeCell ref="B6:B7"/>
    <mergeCell ref="C6:F6"/>
    <mergeCell ref="G6:G7"/>
    <mergeCell ref="A4:G4"/>
  </mergeCells>
  <printOptions horizontalCentered="1"/>
  <pageMargins left="0.9237007874015748" right="0.39370078740157483" top="0.39370078740157483" bottom="0.39370078740157483" header="0" footer="0.19685039370078741"/>
  <pageSetup paperSize="9" scale="85" firstPageNumber="20" orientation="landscape" useFirstPageNumber="1" r:id="rId1"/>
  <headerFooter alignWithMargins="0">
    <oddFooter>&amp;L&amp;Z&amp;F+&amp;F+&amp;A&amp;C&amp;P&amp;R&amp;D+&amp;T</oddFooter>
  </headerFooter>
  <rowBreaks count="1" manualBreakCount="1">
    <brk id="57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O138"/>
  <sheetViews>
    <sheetView workbookViewId="0">
      <selection activeCell="E15" sqref="E15"/>
    </sheetView>
  </sheetViews>
  <sheetFormatPr baseColWidth="10" defaultColWidth="11.83203125" defaultRowHeight="11.25" x14ac:dyDescent="0.2"/>
  <cols>
    <col min="1" max="1" width="55.6640625" style="204" customWidth="1"/>
    <col min="2" max="7" width="10.33203125" style="204" customWidth="1"/>
    <col min="8" max="8" width="10.33203125" style="204" hidden="1" customWidth="1"/>
    <col min="9" max="9" width="13.83203125" style="204" hidden="1" customWidth="1"/>
    <col min="10" max="16384" width="11.83203125" style="204"/>
  </cols>
  <sheetData>
    <row r="1" spans="1:15" x14ac:dyDescent="0.2">
      <c r="A1" s="290" t="s">
        <v>106</v>
      </c>
      <c r="B1" s="290"/>
      <c r="C1" s="290"/>
      <c r="D1" s="290"/>
      <c r="E1" s="290"/>
      <c r="F1" s="290"/>
      <c r="G1" s="290"/>
      <c r="H1" s="290"/>
      <c r="I1" s="290"/>
    </row>
    <row r="2" spans="1:15" x14ac:dyDescent="0.2">
      <c r="A2" s="372" t="s">
        <v>101</v>
      </c>
      <c r="B2" s="372"/>
      <c r="C2" s="372"/>
      <c r="D2" s="372"/>
      <c r="E2" s="372"/>
      <c r="F2" s="372"/>
      <c r="G2" s="372"/>
      <c r="H2" s="372"/>
      <c r="I2" s="372"/>
    </row>
    <row r="3" spans="1:15" x14ac:dyDescent="0.2">
      <c r="A3" s="372" t="s">
        <v>33</v>
      </c>
      <c r="B3" s="372"/>
      <c r="C3" s="372"/>
      <c r="D3" s="372"/>
      <c r="E3" s="372"/>
      <c r="F3" s="372"/>
      <c r="G3" s="372"/>
      <c r="H3" s="372"/>
      <c r="I3" s="372"/>
    </row>
    <row r="4" spans="1:15" customFormat="1" ht="23.25" x14ac:dyDescent="0.35">
      <c r="A4" s="323" t="s">
        <v>90</v>
      </c>
      <c r="B4" s="323"/>
      <c r="C4" s="323"/>
      <c r="D4" s="323"/>
      <c r="E4" s="323"/>
      <c r="F4" s="323"/>
      <c r="G4" s="323"/>
      <c r="H4" s="323"/>
      <c r="I4" s="323"/>
      <c r="J4" s="243"/>
      <c r="K4" s="243"/>
      <c r="L4" s="243"/>
      <c r="M4" s="243"/>
      <c r="N4" s="243"/>
      <c r="O4" s="243"/>
    </row>
    <row r="5" spans="1:15" ht="12" customHeight="1" x14ac:dyDescent="0.2">
      <c r="A5" s="378" t="s">
        <v>31</v>
      </c>
      <c r="B5" s="378" t="s">
        <v>27</v>
      </c>
      <c r="C5" s="380" t="s">
        <v>6</v>
      </c>
      <c r="D5" s="380"/>
      <c r="E5" s="380"/>
      <c r="F5" s="380"/>
      <c r="G5" s="378" t="s">
        <v>28</v>
      </c>
      <c r="H5" s="378" t="s">
        <v>36</v>
      </c>
      <c r="I5" s="378" t="s">
        <v>29</v>
      </c>
    </row>
    <row r="6" spans="1:15" ht="20.25" customHeight="1" x14ac:dyDescent="0.2">
      <c r="A6" s="379"/>
      <c r="B6" s="379"/>
      <c r="C6" s="220" t="s">
        <v>0</v>
      </c>
      <c r="D6" s="220" t="s">
        <v>87</v>
      </c>
      <c r="E6" s="220" t="s">
        <v>9</v>
      </c>
      <c r="F6" s="220" t="s">
        <v>88</v>
      </c>
      <c r="G6" s="379"/>
      <c r="H6" s="379"/>
      <c r="I6" s="379"/>
    </row>
    <row r="7" spans="1:15" x14ac:dyDescent="0.2">
      <c r="A7" s="221"/>
      <c r="B7" s="222"/>
      <c r="C7" s="222"/>
      <c r="D7" s="222"/>
      <c r="E7" s="222"/>
      <c r="F7" s="222"/>
      <c r="G7" s="222"/>
      <c r="H7" s="222"/>
      <c r="I7" s="222"/>
    </row>
    <row r="8" spans="1:15" x14ac:dyDescent="0.2">
      <c r="A8" s="223" t="s">
        <v>58</v>
      </c>
      <c r="B8" s="224">
        <v>8.3843522527154128</v>
      </c>
      <c r="C8" s="224">
        <v>10.103224780829439</v>
      </c>
      <c r="D8" s="224">
        <v>13.280016716555949</v>
      </c>
      <c r="E8" s="224">
        <v>10.038788867553466</v>
      </c>
      <c r="F8" s="224">
        <v>6.5237210643401689</v>
      </c>
      <c r="G8" s="224">
        <v>6.7015600628440986</v>
      </c>
      <c r="H8" s="224">
        <v>0</v>
      </c>
      <c r="I8" s="224">
        <v>0</v>
      </c>
      <c r="J8" s="225"/>
      <c r="K8" s="225"/>
    </row>
    <row r="9" spans="1:15" ht="12.75" customHeight="1" x14ac:dyDescent="0.2">
      <c r="A9" s="226"/>
      <c r="H9" s="300"/>
      <c r="I9" s="300"/>
      <c r="J9" s="298"/>
      <c r="K9" s="298"/>
    </row>
    <row r="10" spans="1:15" ht="12.75" customHeight="1" x14ac:dyDescent="0.2">
      <c r="A10" s="227" t="s">
        <v>10</v>
      </c>
      <c r="B10" s="299"/>
      <c r="C10" s="299"/>
      <c r="D10" s="299"/>
      <c r="E10" s="299"/>
      <c r="F10" s="299"/>
      <c r="G10" s="299"/>
      <c r="H10" s="299">
        <v>0</v>
      </c>
      <c r="I10" s="299">
        <v>0</v>
      </c>
      <c r="J10" s="298"/>
      <c r="K10" s="298"/>
    </row>
    <row r="11" spans="1:15" x14ac:dyDescent="0.2">
      <c r="A11" s="228" t="s">
        <v>55</v>
      </c>
      <c r="B11" s="301">
        <v>9.2574594354398059</v>
      </c>
      <c r="C11" s="301">
        <v>10.537398277335619</v>
      </c>
      <c r="D11" s="301">
        <v>13.433592991183785</v>
      </c>
      <c r="E11" s="301">
        <v>10.56721746347972</v>
      </c>
      <c r="F11" s="301">
        <v>6.591013960697139</v>
      </c>
      <c r="G11" s="301">
        <v>7.5478176560769121</v>
      </c>
      <c r="H11" s="149">
        <f>AVERAGE(H12:H14)</f>
        <v>0</v>
      </c>
      <c r="I11" s="149">
        <f>AVERAGE(I12:I14)</f>
        <v>0</v>
      </c>
      <c r="J11" s="298"/>
      <c r="K11" s="298"/>
    </row>
    <row r="12" spans="1:15" x14ac:dyDescent="0.2">
      <c r="A12" s="230" t="s">
        <v>51</v>
      </c>
      <c r="B12" s="301">
        <v>9.8904694167852014</v>
      </c>
      <c r="C12" s="301">
        <v>10.994910523723535</v>
      </c>
      <c r="D12" s="301">
        <v>12.716257668711657</v>
      </c>
      <c r="E12" s="301">
        <v>11.525212314225056</v>
      </c>
      <c r="F12" s="301">
        <v>6.8312070657507338</v>
      </c>
      <c r="G12" s="301">
        <v>8.0970407891229019</v>
      </c>
      <c r="H12" s="149">
        <v>0</v>
      </c>
      <c r="I12" s="149">
        <v>0</v>
      </c>
      <c r="J12" s="298"/>
      <c r="K12" s="298"/>
    </row>
    <row r="13" spans="1:15" x14ac:dyDescent="0.2">
      <c r="A13" s="230" t="s">
        <v>52</v>
      </c>
      <c r="B13" s="301">
        <v>9.7059885151763794</v>
      </c>
      <c r="C13" s="301">
        <v>10.623855610776877</v>
      </c>
      <c r="D13" s="301">
        <v>14.842956120092381</v>
      </c>
      <c r="E13" s="301">
        <v>10.718106995884769</v>
      </c>
      <c r="F13" s="301">
        <v>6.18987341772152</v>
      </c>
      <c r="G13" s="301">
        <v>8.1615316901408388</v>
      </c>
      <c r="H13" s="229">
        <v>0</v>
      </c>
      <c r="I13" s="229">
        <v>0</v>
      </c>
    </row>
    <row r="14" spans="1:15" x14ac:dyDescent="0.2">
      <c r="A14" s="230" t="s">
        <v>71</v>
      </c>
      <c r="B14" s="301">
        <v>8.9534380009714223</v>
      </c>
      <c r="C14" s="301">
        <v>10.338581136623318</v>
      </c>
      <c r="D14" s="301">
        <v>13.544503642657309</v>
      </c>
      <c r="E14" s="301">
        <v>10.138196136982174</v>
      </c>
      <c r="F14" s="301">
        <v>6.5606658234322532</v>
      </c>
      <c r="G14" s="301">
        <v>7.293450853053062</v>
      </c>
      <c r="H14" s="229">
        <v>0</v>
      </c>
      <c r="I14" s="229">
        <v>0</v>
      </c>
    </row>
    <row r="15" spans="1:15" x14ac:dyDescent="0.2">
      <c r="A15" s="228" t="s">
        <v>53</v>
      </c>
      <c r="B15" s="301">
        <v>6.4004299226139203</v>
      </c>
      <c r="C15" s="301">
        <v>8.3365643511039309</v>
      </c>
      <c r="D15" s="301">
        <v>12.633377135348226</v>
      </c>
      <c r="E15" s="301">
        <v>7.6116222760290571</v>
      </c>
      <c r="F15" s="301">
        <v>6.3400900900900901</v>
      </c>
      <c r="G15" s="301">
        <v>5.4920414350682139</v>
      </c>
      <c r="H15" s="229">
        <v>0</v>
      </c>
      <c r="I15" s="229">
        <v>0</v>
      </c>
    </row>
    <row r="16" spans="1:15" x14ac:dyDescent="0.2">
      <c r="A16" s="231"/>
      <c r="B16" s="181"/>
      <c r="C16" s="181"/>
      <c r="D16" s="181"/>
      <c r="E16" s="181"/>
      <c r="F16" s="181"/>
      <c r="G16" s="181"/>
      <c r="H16" s="181"/>
      <c r="I16" s="181"/>
      <c r="J16" s="298"/>
    </row>
    <row r="17" spans="1:10" x14ac:dyDescent="0.2">
      <c r="A17" s="227" t="s">
        <v>11</v>
      </c>
      <c r="H17" s="299"/>
      <c r="I17" s="299"/>
      <c r="J17" s="298"/>
    </row>
    <row r="18" spans="1:10" x14ac:dyDescent="0.2">
      <c r="A18" s="228" t="s">
        <v>37</v>
      </c>
      <c r="B18" s="301">
        <v>0</v>
      </c>
      <c r="C18" s="301">
        <v>0</v>
      </c>
      <c r="D18" s="301">
        <v>0</v>
      </c>
      <c r="E18" s="301">
        <v>0</v>
      </c>
      <c r="F18" s="301">
        <v>0</v>
      </c>
      <c r="G18" s="301">
        <v>0</v>
      </c>
      <c r="H18" s="149">
        <v>0</v>
      </c>
      <c r="I18" s="149">
        <v>0</v>
      </c>
      <c r="J18" s="298"/>
    </row>
    <row r="19" spans="1:10" ht="12.75" customHeight="1" x14ac:dyDescent="0.2">
      <c r="A19" s="228" t="s">
        <v>38</v>
      </c>
      <c r="B19" s="301">
        <v>4.9137210577840573</v>
      </c>
      <c r="C19" s="301">
        <v>5.4029526598647104</v>
      </c>
      <c r="D19" s="301">
        <v>5.7632631686760174</v>
      </c>
      <c r="E19" s="301">
        <v>5.5451009353089598</v>
      </c>
      <c r="F19" s="301">
        <v>5.1265760443357573</v>
      </c>
      <c r="G19" s="301">
        <v>4.6741015313927052</v>
      </c>
      <c r="H19" s="149">
        <v>0</v>
      </c>
      <c r="I19" s="149">
        <v>0</v>
      </c>
      <c r="J19" s="298"/>
    </row>
    <row r="20" spans="1:10" x14ac:dyDescent="0.2">
      <c r="A20" s="228" t="s">
        <v>39</v>
      </c>
      <c r="B20" s="301">
        <v>10.690747348143965</v>
      </c>
      <c r="C20" s="301">
        <v>10.808263498805259</v>
      </c>
      <c r="D20" s="301">
        <v>11.141346117147339</v>
      </c>
      <c r="E20" s="301">
        <v>10.852691273638996</v>
      </c>
      <c r="F20" s="301">
        <v>9.9992289059639674</v>
      </c>
      <c r="G20" s="301">
        <v>10.509613316764739</v>
      </c>
      <c r="H20" s="149">
        <v>0</v>
      </c>
      <c r="I20" s="149">
        <v>0</v>
      </c>
      <c r="J20" s="298"/>
    </row>
    <row r="21" spans="1:10" ht="12.75" customHeight="1" x14ac:dyDescent="0.2">
      <c r="A21" s="228" t="s">
        <v>40</v>
      </c>
      <c r="B21" s="301">
        <v>15.471653973973721</v>
      </c>
      <c r="C21" s="301">
        <v>15.485405755660501</v>
      </c>
      <c r="D21" s="301">
        <v>15.995794649837105</v>
      </c>
      <c r="E21" s="301">
        <v>15.085438147825037</v>
      </c>
      <c r="F21" s="301">
        <v>14</v>
      </c>
      <c r="G21" s="301">
        <v>15.405348139338866</v>
      </c>
      <c r="H21" s="149">
        <v>0</v>
      </c>
      <c r="I21" s="149">
        <v>0</v>
      </c>
      <c r="J21" s="298"/>
    </row>
    <row r="22" spans="1:10" x14ac:dyDescent="0.2">
      <c r="A22" s="228" t="s">
        <v>46</v>
      </c>
      <c r="B22" s="301">
        <v>5.9674123739243754</v>
      </c>
      <c r="C22" s="301">
        <v>12</v>
      </c>
      <c r="D22" s="301">
        <v>12</v>
      </c>
      <c r="E22" s="301">
        <v>0</v>
      </c>
      <c r="F22" s="301">
        <v>0</v>
      </c>
      <c r="G22" s="301">
        <v>-3</v>
      </c>
      <c r="H22" s="149">
        <v>0</v>
      </c>
      <c r="I22" s="149">
        <v>0</v>
      </c>
      <c r="J22" s="298"/>
    </row>
    <row r="23" spans="1:10" ht="12.75" customHeight="1" x14ac:dyDescent="0.2">
      <c r="A23" s="228"/>
      <c r="H23" s="181"/>
      <c r="I23" s="181"/>
      <c r="J23" s="298"/>
    </row>
    <row r="24" spans="1:10" x14ac:dyDescent="0.2">
      <c r="A24" s="227" t="s">
        <v>16</v>
      </c>
      <c r="B24" s="299"/>
      <c r="C24" s="299"/>
      <c r="D24" s="299"/>
      <c r="E24" s="299"/>
      <c r="F24" s="299"/>
      <c r="G24" s="299"/>
      <c r="H24" s="299"/>
      <c r="I24" s="299"/>
      <c r="J24" s="298"/>
    </row>
    <row r="25" spans="1:10" x14ac:dyDescent="0.2">
      <c r="A25" s="228" t="s">
        <v>41</v>
      </c>
      <c r="B25" s="301">
        <v>3.810625027671227</v>
      </c>
      <c r="C25" s="301">
        <v>3.2646823994701495</v>
      </c>
      <c r="D25" s="301">
        <v>7</v>
      </c>
      <c r="E25" s="301">
        <v>1</v>
      </c>
      <c r="F25" s="301">
        <v>0</v>
      </c>
      <c r="G25" s="301">
        <v>4</v>
      </c>
      <c r="H25" s="149">
        <v>0</v>
      </c>
      <c r="I25" s="149">
        <v>0</v>
      </c>
      <c r="J25" s="298"/>
    </row>
    <row r="26" spans="1:10" x14ac:dyDescent="0.2">
      <c r="A26" s="228" t="s">
        <v>42</v>
      </c>
      <c r="B26" s="301">
        <v>6.2094979423951191</v>
      </c>
      <c r="C26" s="301">
        <v>6.4225706664312359</v>
      </c>
      <c r="D26" s="301">
        <v>0</v>
      </c>
      <c r="E26" s="301">
        <v>6.4245172044281382</v>
      </c>
      <c r="F26" s="301">
        <v>6.4196379583075238</v>
      </c>
      <c r="G26" s="301">
        <v>5.7579687356420566</v>
      </c>
      <c r="H26" s="149">
        <v>0</v>
      </c>
      <c r="I26" s="149">
        <v>0</v>
      </c>
      <c r="J26" s="298"/>
    </row>
    <row r="27" spans="1:10" x14ac:dyDescent="0.2">
      <c r="A27" s="228" t="s">
        <v>43</v>
      </c>
      <c r="B27" s="301">
        <v>7.8451210021225259</v>
      </c>
      <c r="C27" s="301">
        <v>7.7874602632509955</v>
      </c>
      <c r="D27" s="301">
        <v>10.5</v>
      </c>
      <c r="E27" s="301">
        <v>8.0249339116313294</v>
      </c>
      <c r="F27" s="301">
        <v>7.2252347828846464</v>
      </c>
      <c r="G27" s="301">
        <v>8.0136801229950958</v>
      </c>
      <c r="H27" s="149">
        <v>0</v>
      </c>
      <c r="I27" s="149">
        <v>0</v>
      </c>
      <c r="J27" s="298"/>
    </row>
    <row r="28" spans="1:10" x14ac:dyDescent="0.2">
      <c r="A28" s="228" t="s">
        <v>44</v>
      </c>
      <c r="B28" s="301">
        <v>9.8990140500842152</v>
      </c>
      <c r="C28" s="301">
        <v>10.45893909668016</v>
      </c>
      <c r="D28" s="301">
        <v>12.239266784945086</v>
      </c>
      <c r="E28" s="301">
        <v>10.858880970047075</v>
      </c>
      <c r="F28" s="301">
        <v>7.6544983764053329</v>
      </c>
      <c r="G28" s="301">
        <v>8.225401902568878</v>
      </c>
      <c r="H28" s="149">
        <v>0</v>
      </c>
      <c r="I28" s="149">
        <v>0</v>
      </c>
      <c r="J28" s="298"/>
    </row>
    <row r="29" spans="1:10" x14ac:dyDescent="0.2">
      <c r="A29" s="228" t="s">
        <v>45</v>
      </c>
      <c r="B29" s="301">
        <v>10.011522272500178</v>
      </c>
      <c r="C29" s="301">
        <v>10.969220901805413</v>
      </c>
      <c r="D29" s="301">
        <v>13.741480949369121</v>
      </c>
      <c r="E29" s="301">
        <v>11.327785084190577</v>
      </c>
      <c r="F29" s="301">
        <v>6.5568425360014304</v>
      </c>
      <c r="G29" s="301">
        <v>8.366533545902616</v>
      </c>
      <c r="H29" s="149">
        <v>0</v>
      </c>
      <c r="I29" s="149">
        <v>0</v>
      </c>
      <c r="J29" s="298"/>
    </row>
    <row r="30" spans="1:10" x14ac:dyDescent="0.2">
      <c r="A30" s="228" t="s">
        <v>47</v>
      </c>
      <c r="B30" s="301">
        <v>9.1213896030758885</v>
      </c>
      <c r="C30" s="301">
        <v>10.650666541664288</v>
      </c>
      <c r="D30" s="301">
        <v>13.72609351685165</v>
      </c>
      <c r="E30" s="301">
        <v>10.631212794610324</v>
      </c>
      <c r="F30" s="301">
        <v>6.0614220981594666</v>
      </c>
      <c r="G30" s="301">
        <v>7.4549050409925712</v>
      </c>
      <c r="H30" s="149">
        <v>0</v>
      </c>
      <c r="I30" s="149">
        <v>0</v>
      </c>
      <c r="J30" s="298"/>
    </row>
    <row r="31" spans="1:10" ht="12.75" customHeight="1" x14ac:dyDescent="0.2">
      <c r="A31" s="228" t="s">
        <v>48</v>
      </c>
      <c r="B31" s="301">
        <v>8.2222705626541526</v>
      </c>
      <c r="C31" s="301">
        <v>9.7593168662295202</v>
      </c>
      <c r="D31" s="301">
        <v>13.455214927091099</v>
      </c>
      <c r="E31" s="301">
        <v>8.9416982255227389</v>
      </c>
      <c r="F31" s="301">
        <v>6.2790350843665177</v>
      </c>
      <c r="G31" s="301">
        <v>6.8809453853709766</v>
      </c>
      <c r="H31" s="149">
        <v>0</v>
      </c>
      <c r="I31" s="149">
        <v>0</v>
      </c>
      <c r="J31" s="298"/>
    </row>
    <row r="32" spans="1:10" x14ac:dyDescent="0.2">
      <c r="A32" s="228" t="s">
        <v>49</v>
      </c>
      <c r="B32" s="301">
        <v>7.4558183179305821</v>
      </c>
      <c r="C32" s="301">
        <v>9.989708411146152</v>
      </c>
      <c r="D32" s="301">
        <v>13.506284914873133</v>
      </c>
      <c r="E32" s="301">
        <v>8.8474554459498762</v>
      </c>
      <c r="F32" s="301">
        <v>5.5165537152251103</v>
      </c>
      <c r="G32" s="301">
        <v>6.1111078387571434</v>
      </c>
      <c r="H32" s="149">
        <v>0</v>
      </c>
      <c r="I32" s="149">
        <v>0</v>
      </c>
      <c r="J32" s="298"/>
    </row>
    <row r="33" spans="1:10" ht="12.75" customHeight="1" x14ac:dyDescent="0.2">
      <c r="A33" s="228" t="s">
        <v>72</v>
      </c>
      <c r="B33" s="301">
        <v>5.3920019197815661</v>
      </c>
      <c r="C33" s="301">
        <v>8.0617214921825138</v>
      </c>
      <c r="D33" s="301">
        <v>11.073870747929428</v>
      </c>
      <c r="E33" s="301">
        <v>7.227183481639166</v>
      </c>
      <c r="F33" s="301">
        <v>4.9251297038938979</v>
      </c>
      <c r="G33" s="301">
        <v>4.9220083976847882</v>
      </c>
      <c r="H33" s="149">
        <v>0</v>
      </c>
      <c r="I33" s="149">
        <v>0</v>
      </c>
      <c r="J33" s="298"/>
    </row>
    <row r="34" spans="1:10" x14ac:dyDescent="0.2">
      <c r="A34" s="228"/>
      <c r="B34" s="301">
        <v>8.3843522527154128</v>
      </c>
      <c r="C34" s="301">
        <v>10.103224780829439</v>
      </c>
      <c r="D34" s="301">
        <v>13.280016716555949</v>
      </c>
      <c r="E34" s="301">
        <v>10.038788867553466</v>
      </c>
      <c r="F34" s="301">
        <v>6.5237210643401689</v>
      </c>
      <c r="G34" s="301">
        <v>6.7015600628440986</v>
      </c>
      <c r="H34" s="181"/>
      <c r="I34" s="181"/>
      <c r="J34" s="298"/>
    </row>
    <row r="35" spans="1:10" x14ac:dyDescent="0.2">
      <c r="A35" s="232"/>
      <c r="B35" s="181"/>
      <c r="C35" s="301"/>
      <c r="D35" s="181"/>
      <c r="E35" s="181"/>
      <c r="F35" s="181"/>
      <c r="G35" s="181"/>
      <c r="H35" s="181"/>
      <c r="I35" s="181"/>
      <c r="J35" s="298"/>
    </row>
    <row r="36" spans="1:10" x14ac:dyDescent="0.2">
      <c r="A36" s="34" t="s">
        <v>82</v>
      </c>
      <c r="H36" s="299">
        <v>0</v>
      </c>
      <c r="I36" s="299">
        <v>0</v>
      </c>
      <c r="J36" s="298"/>
    </row>
    <row r="37" spans="1:10" x14ac:dyDescent="0.2">
      <c r="A37" s="233" t="s">
        <v>75</v>
      </c>
      <c r="B37" s="301">
        <v>7.4321284924336908</v>
      </c>
      <c r="C37" s="301">
        <v>8.7629538847814104</v>
      </c>
      <c r="D37" s="301">
        <v>11.332485852462989</v>
      </c>
      <c r="E37" s="301">
        <v>9.1152021385780468</v>
      </c>
      <c r="F37" s="301">
        <v>6.4902964881568552</v>
      </c>
      <c r="G37" s="301">
        <v>6.4141576051327451</v>
      </c>
      <c r="H37" s="149">
        <f>AVERAGE(H38:H40)</f>
        <v>0</v>
      </c>
      <c r="I37" s="149">
        <f>AVERAGE(I38:I40)</f>
        <v>0</v>
      </c>
      <c r="J37" s="298"/>
    </row>
    <row r="38" spans="1:10" x14ac:dyDescent="0.2">
      <c r="A38" s="234" t="s">
        <v>84</v>
      </c>
      <c r="B38" s="301">
        <v>7.0008977715740501</v>
      </c>
      <c r="C38" s="301">
        <v>9.0078312677497454</v>
      </c>
      <c r="D38" s="301">
        <v>11.725946825587398</v>
      </c>
      <c r="E38" s="301">
        <v>8.5700306171919998</v>
      </c>
      <c r="F38" s="301">
        <v>6.574224963046265</v>
      </c>
      <c r="G38" s="301">
        <v>6.309164945788269</v>
      </c>
      <c r="H38" s="149">
        <v>0</v>
      </c>
      <c r="I38" s="149">
        <v>0</v>
      </c>
      <c r="J38" s="298"/>
    </row>
    <row r="39" spans="1:10" x14ac:dyDescent="0.2">
      <c r="A39" s="234" t="s">
        <v>85</v>
      </c>
      <c r="B39" s="301">
        <v>7.7942346110087986</v>
      </c>
      <c r="C39" s="301">
        <v>8.7229917549289375</v>
      </c>
      <c r="D39" s="301">
        <v>10.857420913495691</v>
      </c>
      <c r="E39" s="301">
        <v>9.2764271840611805</v>
      </c>
      <c r="F39" s="301">
        <v>6.5516270191622814</v>
      </c>
      <c r="G39" s="301">
        <v>6.5612921552030032</v>
      </c>
      <c r="H39" s="149">
        <v>0</v>
      </c>
      <c r="I39" s="149">
        <v>0</v>
      </c>
      <c r="J39" s="298"/>
    </row>
    <row r="40" spans="1:10" x14ac:dyDescent="0.2">
      <c r="A40" s="234" t="s">
        <v>86</v>
      </c>
      <c r="B40" s="301">
        <v>5.215843232576022</v>
      </c>
      <c r="C40" s="301">
        <v>5.1079658637183218</v>
      </c>
      <c r="D40" s="301">
        <v>0</v>
      </c>
      <c r="E40" s="301">
        <v>7.7593758614734023</v>
      </c>
      <c r="F40" s="301">
        <v>4.4743565317143261</v>
      </c>
      <c r="G40" s="301">
        <v>5.666666666666667</v>
      </c>
      <c r="H40" s="149">
        <v>0</v>
      </c>
      <c r="I40" s="149">
        <v>0</v>
      </c>
      <c r="J40" s="298"/>
    </row>
    <row r="41" spans="1:10" x14ac:dyDescent="0.2">
      <c r="A41" s="233" t="s">
        <v>76</v>
      </c>
      <c r="B41" s="301">
        <v>11.784668241988294</v>
      </c>
      <c r="C41" s="301">
        <v>12.764392034201244</v>
      </c>
      <c r="D41" s="301">
        <v>14.211841971392031</v>
      </c>
      <c r="E41" s="301">
        <v>12.105584068788072</v>
      </c>
      <c r="F41" s="301">
        <v>7.3271114395087542</v>
      </c>
      <c r="G41" s="301">
        <v>8.8906947532556249</v>
      </c>
      <c r="H41" s="149">
        <v>0</v>
      </c>
      <c r="I41" s="149">
        <v>0</v>
      </c>
      <c r="J41" s="298"/>
    </row>
    <row r="42" spans="1:10" x14ac:dyDescent="0.2">
      <c r="A42" s="233" t="s">
        <v>77</v>
      </c>
      <c r="B42" s="301">
        <v>13.952696725284767</v>
      </c>
      <c r="C42" s="301">
        <v>15.026736028799212</v>
      </c>
      <c r="D42" s="301">
        <v>15.594087339064828</v>
      </c>
      <c r="E42" s="301">
        <v>14.155629485262841</v>
      </c>
      <c r="F42" s="301">
        <v>0</v>
      </c>
      <c r="G42" s="301">
        <v>11.43700112220354</v>
      </c>
      <c r="H42" s="149">
        <v>0</v>
      </c>
      <c r="I42" s="149">
        <v>0</v>
      </c>
      <c r="J42" s="298"/>
    </row>
    <row r="43" spans="1:10" x14ac:dyDescent="0.2">
      <c r="A43" s="233" t="s">
        <v>78</v>
      </c>
      <c r="B43" s="301">
        <v>15.515108218822506</v>
      </c>
      <c r="C43" s="301">
        <v>16.704443130600378</v>
      </c>
      <c r="D43" s="301">
        <v>17.001297433495402</v>
      </c>
      <c r="E43" s="301">
        <v>16.505491443480395</v>
      </c>
      <c r="F43" s="301">
        <v>0</v>
      </c>
      <c r="G43" s="301">
        <v>11.155175734074213</v>
      </c>
      <c r="H43" s="149">
        <v>0</v>
      </c>
      <c r="I43" s="149">
        <v>0</v>
      </c>
      <c r="J43" s="298"/>
    </row>
    <row r="44" spans="1:10" x14ac:dyDescent="0.2">
      <c r="A44" s="233" t="s">
        <v>79</v>
      </c>
      <c r="B44" s="301">
        <v>16.429460781784062</v>
      </c>
      <c r="C44" s="301">
        <v>16.992666225920043</v>
      </c>
      <c r="D44" s="301">
        <v>16.809715541230577</v>
      </c>
      <c r="E44" s="301">
        <v>17.299811355812164</v>
      </c>
      <c r="F44" s="301">
        <v>0</v>
      </c>
      <c r="G44" s="301">
        <v>11.351513764787073</v>
      </c>
      <c r="H44" s="149">
        <v>0</v>
      </c>
      <c r="I44" s="149">
        <v>0</v>
      </c>
      <c r="J44" s="298"/>
    </row>
    <row r="45" spans="1:10" x14ac:dyDescent="0.2">
      <c r="A45" s="231"/>
      <c r="H45" s="181"/>
      <c r="I45" s="181"/>
      <c r="J45" s="298"/>
    </row>
    <row r="46" spans="1:10" x14ac:dyDescent="0.2">
      <c r="A46" s="227" t="s">
        <v>12</v>
      </c>
      <c r="B46" s="299"/>
      <c r="C46" s="299"/>
      <c r="D46" s="299"/>
      <c r="E46" s="299"/>
      <c r="F46" s="299"/>
      <c r="G46" s="299"/>
      <c r="H46" s="299"/>
      <c r="I46" s="299"/>
      <c r="J46" s="298"/>
    </row>
    <row r="47" spans="1:10" x14ac:dyDescent="0.2">
      <c r="A47" s="228" t="s">
        <v>38</v>
      </c>
      <c r="B47" s="301">
        <v>5.2046259117145155</v>
      </c>
      <c r="C47" s="301">
        <v>6.182322835191826</v>
      </c>
      <c r="D47" s="301">
        <v>0</v>
      </c>
      <c r="E47" s="301">
        <v>6.182322835191826</v>
      </c>
      <c r="F47" s="301">
        <v>0</v>
      </c>
      <c r="G47" s="301">
        <v>4.7527392863165074</v>
      </c>
      <c r="H47" s="149">
        <v>0</v>
      </c>
      <c r="I47" s="149">
        <v>0</v>
      </c>
      <c r="J47" s="298"/>
    </row>
    <row r="48" spans="1:10" x14ac:dyDescent="0.2">
      <c r="A48" s="228" t="s">
        <v>39</v>
      </c>
      <c r="B48" s="301">
        <v>7.5037731539589609</v>
      </c>
      <c r="C48" s="301">
        <v>9.3897080844107723</v>
      </c>
      <c r="D48" s="301">
        <v>0</v>
      </c>
      <c r="E48" s="301">
        <v>9.3897080844107723</v>
      </c>
      <c r="F48" s="301">
        <v>0</v>
      </c>
      <c r="G48" s="301">
        <v>6.2473828819660326</v>
      </c>
      <c r="H48" s="149">
        <v>0</v>
      </c>
      <c r="I48" s="149">
        <v>0</v>
      </c>
      <c r="J48" s="298"/>
    </row>
    <row r="49" spans="1:15" x14ac:dyDescent="0.2">
      <c r="A49" s="228" t="s">
        <v>50</v>
      </c>
      <c r="B49" s="301">
        <v>8.9084502104831742</v>
      </c>
      <c r="C49" s="301">
        <v>10.460071148303815</v>
      </c>
      <c r="D49" s="301">
        <v>13.280016716555949</v>
      </c>
      <c r="E49" s="301">
        <v>10.691937247995396</v>
      </c>
      <c r="F49" s="301">
        <v>6.5237210643401689</v>
      </c>
      <c r="G49" s="301">
        <v>7.1254355171045178</v>
      </c>
      <c r="H49" s="229">
        <v>0</v>
      </c>
      <c r="I49" s="229">
        <v>0</v>
      </c>
    </row>
    <row r="50" spans="1:15" x14ac:dyDescent="0.2">
      <c r="A50" s="228" t="s">
        <v>46</v>
      </c>
      <c r="B50" s="301">
        <v>0</v>
      </c>
      <c r="C50" s="301">
        <v>0</v>
      </c>
      <c r="D50" s="301">
        <v>0</v>
      </c>
      <c r="E50" s="301">
        <v>0</v>
      </c>
      <c r="F50" s="301">
        <v>0</v>
      </c>
      <c r="G50" s="301">
        <v>0</v>
      </c>
      <c r="H50" s="229">
        <v>0</v>
      </c>
      <c r="I50" s="229">
        <v>0</v>
      </c>
    </row>
    <row r="51" spans="1:15" x14ac:dyDescent="0.2">
      <c r="A51" s="228"/>
      <c r="H51" s="229"/>
      <c r="I51" s="229"/>
    </row>
    <row r="52" spans="1:15" x14ac:dyDescent="0.2">
      <c r="A52" s="285"/>
      <c r="B52" s="286"/>
      <c r="C52" s="286"/>
      <c r="D52" s="286"/>
      <c r="E52" s="286"/>
      <c r="F52" s="286"/>
      <c r="G52" s="286"/>
      <c r="H52" s="286"/>
      <c r="I52" s="286"/>
    </row>
    <row r="53" spans="1:15" x14ac:dyDescent="0.2">
      <c r="A53" s="237" t="str">
        <f>'C05'!A42</f>
        <v>Fuente: Instituto Nacional de Estadística (INE). Encuesta Permanente de Hogares de Propósitos Múltiples, LXI 2018.</v>
      </c>
      <c r="B53" s="236"/>
      <c r="C53" s="236"/>
      <c r="D53" s="236"/>
      <c r="E53" s="236"/>
      <c r="F53" s="236"/>
      <c r="G53" s="236"/>
      <c r="H53" s="236"/>
      <c r="I53" s="236"/>
    </row>
    <row r="54" spans="1:15" x14ac:dyDescent="0.2">
      <c r="A54" s="237" t="str">
        <f>'C05'!A43</f>
        <v>(Promedio de salarios mínimos por rama)</v>
      </c>
      <c r="B54" s="236"/>
      <c r="C54" s="236"/>
      <c r="D54" s="236"/>
      <c r="E54" s="236"/>
      <c r="F54" s="236"/>
      <c r="G54" s="236"/>
      <c r="H54" s="236"/>
      <c r="I54" s="236"/>
    </row>
    <row r="55" spans="1:15" x14ac:dyDescent="0.2">
      <c r="A55" s="237" t="s">
        <v>83</v>
      </c>
      <c r="B55" s="236"/>
      <c r="C55" s="236"/>
      <c r="D55" s="236"/>
      <c r="E55" s="236"/>
      <c r="F55" s="236"/>
      <c r="G55" s="236"/>
      <c r="H55" s="236"/>
      <c r="I55" s="236"/>
    </row>
    <row r="56" spans="1:15" x14ac:dyDescent="0.2">
      <c r="A56" s="236"/>
      <c r="B56" s="236"/>
      <c r="C56" s="236"/>
      <c r="D56" s="238"/>
      <c r="E56" s="236"/>
      <c r="F56" s="236"/>
      <c r="G56" s="236"/>
      <c r="H56" s="236"/>
      <c r="I56" s="236"/>
    </row>
    <row r="57" spans="1:15" x14ac:dyDescent="0.2">
      <c r="A57" s="291" t="s">
        <v>106</v>
      </c>
      <c r="B57" s="291"/>
      <c r="C57" s="291"/>
      <c r="D57" s="291"/>
      <c r="E57" s="291"/>
      <c r="F57" s="291"/>
      <c r="G57" s="291"/>
      <c r="H57" s="291"/>
      <c r="I57" s="291"/>
    </row>
    <row r="58" spans="1:15" x14ac:dyDescent="0.2">
      <c r="A58" s="382" t="s">
        <v>101</v>
      </c>
      <c r="B58" s="382"/>
      <c r="C58" s="382"/>
      <c r="D58" s="382"/>
      <c r="E58" s="382"/>
      <c r="F58" s="382"/>
      <c r="G58" s="382"/>
      <c r="H58" s="382"/>
      <c r="I58" s="382"/>
    </row>
    <row r="59" spans="1:15" x14ac:dyDescent="0.2">
      <c r="A59" s="382" t="s">
        <v>33</v>
      </c>
      <c r="B59" s="382"/>
      <c r="C59" s="382"/>
      <c r="D59" s="382"/>
      <c r="E59" s="382"/>
      <c r="F59" s="382"/>
      <c r="G59" s="382"/>
      <c r="H59" s="382"/>
      <c r="I59" s="382"/>
    </row>
    <row r="60" spans="1:15" customFormat="1" ht="23.25" x14ac:dyDescent="0.35">
      <c r="A60" s="381" t="s">
        <v>90</v>
      </c>
      <c r="B60" s="381"/>
      <c r="C60" s="381"/>
      <c r="D60" s="381"/>
      <c r="E60" s="381"/>
      <c r="F60" s="381"/>
      <c r="G60" s="381"/>
      <c r="H60" s="381"/>
      <c r="I60" s="381"/>
      <c r="J60" s="243"/>
      <c r="K60" s="243"/>
      <c r="L60" s="243"/>
      <c r="M60" s="243"/>
      <c r="N60" s="243"/>
      <c r="O60" s="243"/>
    </row>
    <row r="61" spans="1:15" x14ac:dyDescent="0.2">
      <c r="A61" s="236" t="s">
        <v>17</v>
      </c>
      <c r="B61" s="236"/>
      <c r="C61" s="236"/>
      <c r="D61" s="236"/>
      <c r="E61" s="236"/>
      <c r="F61" s="236"/>
      <c r="G61" s="236"/>
      <c r="H61" s="236"/>
      <c r="I61" s="236"/>
    </row>
    <row r="62" spans="1:15" x14ac:dyDescent="0.2">
      <c r="A62" s="378" t="s">
        <v>31</v>
      </c>
      <c r="B62" s="378" t="s">
        <v>27</v>
      </c>
      <c r="C62" s="380" t="s">
        <v>6</v>
      </c>
      <c r="D62" s="380"/>
      <c r="E62" s="380"/>
      <c r="F62" s="380"/>
      <c r="G62" s="378" t="s">
        <v>28</v>
      </c>
      <c r="H62" s="378" t="s">
        <v>36</v>
      </c>
      <c r="I62" s="378" t="s">
        <v>29</v>
      </c>
    </row>
    <row r="63" spans="1:15" ht="24" customHeight="1" x14ac:dyDescent="0.2">
      <c r="A63" s="379"/>
      <c r="B63" s="379"/>
      <c r="C63" s="220" t="s">
        <v>0</v>
      </c>
      <c r="D63" s="220" t="s">
        <v>87</v>
      </c>
      <c r="E63" s="220" t="s">
        <v>9</v>
      </c>
      <c r="F63" s="220" t="s">
        <v>88</v>
      </c>
      <c r="G63" s="379"/>
      <c r="H63" s="379"/>
      <c r="I63" s="379" t="s">
        <v>30</v>
      </c>
    </row>
    <row r="64" spans="1:15" x14ac:dyDescent="0.2">
      <c r="A64" s="219"/>
      <c r="B64" s="219"/>
      <c r="C64" s="239"/>
      <c r="D64" s="219"/>
      <c r="E64" s="219"/>
      <c r="F64" s="219"/>
      <c r="G64" s="219"/>
      <c r="H64" s="219"/>
      <c r="I64" s="219"/>
    </row>
    <row r="65" spans="1:10" x14ac:dyDescent="0.2">
      <c r="A65" s="240" t="s">
        <v>58</v>
      </c>
      <c r="B65" s="224">
        <f t="shared" ref="B65:I65" si="0">B8</f>
        <v>8.3843522527154128</v>
      </c>
      <c r="C65" s="224">
        <f t="shared" si="0"/>
        <v>10.103224780829439</v>
      </c>
      <c r="D65" s="224">
        <f t="shared" si="0"/>
        <v>13.280016716555949</v>
      </c>
      <c r="E65" s="224">
        <f t="shared" si="0"/>
        <v>10.038788867553466</v>
      </c>
      <c r="F65" s="224">
        <f t="shared" si="0"/>
        <v>6.5237210643401689</v>
      </c>
      <c r="G65" s="224">
        <f t="shared" si="0"/>
        <v>6.7015600628440986</v>
      </c>
      <c r="H65" s="224">
        <f t="shared" si="0"/>
        <v>0</v>
      </c>
      <c r="I65" s="224">
        <f t="shared" si="0"/>
        <v>0</v>
      </c>
    </row>
    <row r="66" spans="1:10" x14ac:dyDescent="0.2">
      <c r="A66" s="241"/>
      <c r="B66" s="297"/>
      <c r="C66" s="297"/>
      <c r="D66" s="297"/>
      <c r="E66" s="297"/>
      <c r="F66" s="297"/>
      <c r="G66" s="297"/>
      <c r="H66" s="297"/>
      <c r="I66" s="297"/>
      <c r="J66" s="298"/>
    </row>
    <row r="67" spans="1:10" x14ac:dyDescent="0.2">
      <c r="A67" s="242" t="s">
        <v>13</v>
      </c>
      <c r="B67" s="140"/>
      <c r="C67" s="140"/>
      <c r="D67" s="140"/>
      <c r="E67" s="140"/>
      <c r="F67" s="140"/>
      <c r="G67" s="140"/>
      <c r="H67" s="140">
        <v>0</v>
      </c>
      <c r="I67" s="140">
        <v>0</v>
      </c>
      <c r="J67" s="298"/>
    </row>
    <row r="68" spans="1:10" x14ac:dyDescent="0.2">
      <c r="A68" s="150" t="s">
        <v>108</v>
      </c>
      <c r="B68" s="301">
        <v>5.1785887684311911</v>
      </c>
      <c r="C68" s="301">
        <v>6.1187309097123688</v>
      </c>
      <c r="D68" s="301">
        <v>0</v>
      </c>
      <c r="E68" s="301">
        <v>6.1187309097123688</v>
      </c>
      <c r="F68" s="301">
        <v>0</v>
      </c>
      <c r="G68" s="301">
        <v>4.751471665660902</v>
      </c>
      <c r="H68" s="149">
        <v>0</v>
      </c>
      <c r="I68" s="149">
        <v>0</v>
      </c>
      <c r="J68" s="298"/>
    </row>
    <row r="69" spans="1:10" x14ac:dyDescent="0.2">
      <c r="A69" s="150" t="s">
        <v>109</v>
      </c>
      <c r="B69" s="301">
        <v>7.666666666666667</v>
      </c>
      <c r="C69" s="301">
        <v>9</v>
      </c>
      <c r="D69" s="301">
        <v>0</v>
      </c>
      <c r="E69" s="301">
        <v>9</v>
      </c>
      <c r="F69" s="301">
        <v>0</v>
      </c>
      <c r="G69" s="301">
        <v>5</v>
      </c>
      <c r="H69" s="149">
        <v>0</v>
      </c>
      <c r="I69" s="149">
        <v>0</v>
      </c>
      <c r="J69" s="298"/>
    </row>
    <row r="70" spans="1:10" x14ac:dyDescent="0.2">
      <c r="A70" s="150" t="s">
        <v>54</v>
      </c>
      <c r="B70" s="301">
        <v>7.5037731539589609</v>
      </c>
      <c r="C70" s="301">
        <v>9.3897080844107723</v>
      </c>
      <c r="D70" s="301">
        <v>0</v>
      </c>
      <c r="E70" s="301">
        <v>9.3897080844107723</v>
      </c>
      <c r="F70" s="301">
        <v>0</v>
      </c>
      <c r="G70" s="301">
        <v>6.2473828819660326</v>
      </c>
      <c r="H70" s="149">
        <v>0</v>
      </c>
      <c r="I70" s="149">
        <v>0</v>
      </c>
      <c r="J70" s="298"/>
    </row>
    <row r="71" spans="1:10" x14ac:dyDescent="0.2">
      <c r="A71" s="150" t="s">
        <v>110</v>
      </c>
      <c r="B71" s="301">
        <v>9.3434055097383961</v>
      </c>
      <c r="C71" s="301">
        <v>13</v>
      </c>
      <c r="D71" s="301">
        <v>0</v>
      </c>
      <c r="E71" s="301">
        <v>13</v>
      </c>
      <c r="F71" s="301">
        <v>0</v>
      </c>
      <c r="G71" s="301">
        <v>6.9574899069303386</v>
      </c>
      <c r="H71" s="149">
        <v>0</v>
      </c>
      <c r="I71" s="149">
        <v>0</v>
      </c>
      <c r="J71" s="298"/>
    </row>
    <row r="72" spans="1:10" x14ac:dyDescent="0.2">
      <c r="A72" s="150" t="s">
        <v>111</v>
      </c>
      <c r="B72" s="301">
        <v>6.8861608409593167</v>
      </c>
      <c r="C72" s="301">
        <v>11.408418538663067</v>
      </c>
      <c r="D72" s="301">
        <v>0</v>
      </c>
      <c r="E72" s="301">
        <v>11.408418538663067</v>
      </c>
      <c r="F72" s="301">
        <v>0</v>
      </c>
      <c r="G72" s="301">
        <v>3.9958694022876489</v>
      </c>
      <c r="H72" s="149">
        <v>0</v>
      </c>
      <c r="I72" s="149">
        <v>0</v>
      </c>
      <c r="J72" s="298"/>
    </row>
    <row r="73" spans="1:10" x14ac:dyDescent="0.2">
      <c r="A73" s="150" t="s">
        <v>112</v>
      </c>
      <c r="B73" s="301">
        <v>11.414834535779731</v>
      </c>
      <c r="C73" s="301">
        <v>11.737507270058655</v>
      </c>
      <c r="D73" s="301">
        <v>9</v>
      </c>
      <c r="E73" s="301">
        <v>13.260997147140943</v>
      </c>
      <c r="F73" s="301">
        <v>0</v>
      </c>
      <c r="G73" s="301">
        <v>6</v>
      </c>
      <c r="H73" s="149">
        <v>0</v>
      </c>
      <c r="I73" s="149">
        <v>0</v>
      </c>
      <c r="J73" s="298"/>
    </row>
    <row r="74" spans="1:10" x14ac:dyDescent="0.2">
      <c r="A74" s="150" t="s">
        <v>113</v>
      </c>
      <c r="B74" s="301">
        <v>8.0564436262955219</v>
      </c>
      <c r="C74" s="301">
        <v>10.77778442381257</v>
      </c>
      <c r="D74" s="301">
        <v>6</v>
      </c>
      <c r="E74" s="301">
        <v>10.787243919478634</v>
      </c>
      <c r="F74" s="301">
        <v>0</v>
      </c>
      <c r="G74" s="301">
        <v>6.982596561540845</v>
      </c>
      <c r="H74" s="149">
        <v>0</v>
      </c>
      <c r="I74" s="149">
        <v>0</v>
      </c>
      <c r="J74" s="298"/>
    </row>
    <row r="75" spans="1:10" x14ac:dyDescent="0.2">
      <c r="A75" s="150" t="s">
        <v>114</v>
      </c>
      <c r="B75" s="301">
        <v>10.322364467908301</v>
      </c>
      <c r="C75" s="301">
        <v>9.6623081640353803</v>
      </c>
      <c r="D75" s="301">
        <v>10.444444444444445</v>
      </c>
      <c r="E75" s="301">
        <v>9.4450874509311369</v>
      </c>
      <c r="F75" s="301">
        <v>0</v>
      </c>
      <c r="G75" s="301">
        <v>12.048894014061446</v>
      </c>
      <c r="H75" s="149">
        <v>0</v>
      </c>
      <c r="I75" s="149">
        <v>0</v>
      </c>
      <c r="J75" s="298"/>
    </row>
    <row r="76" spans="1:10" x14ac:dyDescent="0.2">
      <c r="A76" s="150" t="s">
        <v>115</v>
      </c>
      <c r="B76" s="301">
        <v>7.5950228150229719</v>
      </c>
      <c r="C76" s="301">
        <v>8.4847692003776238</v>
      </c>
      <c r="D76" s="301">
        <v>0</v>
      </c>
      <c r="E76" s="301">
        <v>8.4847692003776238</v>
      </c>
      <c r="F76" s="301">
        <v>0</v>
      </c>
      <c r="G76" s="301">
        <v>6.9246831962107365</v>
      </c>
      <c r="H76" s="149">
        <v>0</v>
      </c>
      <c r="I76" s="149">
        <v>0</v>
      </c>
      <c r="J76" s="298"/>
    </row>
    <row r="77" spans="1:10" x14ac:dyDescent="0.2">
      <c r="A77" s="150" t="s">
        <v>116</v>
      </c>
      <c r="B77" s="301">
        <v>12.717926181271949</v>
      </c>
      <c r="C77" s="301">
        <v>12.699618509809477</v>
      </c>
      <c r="D77" s="301">
        <v>14</v>
      </c>
      <c r="E77" s="301">
        <v>12.556151364078131</v>
      </c>
      <c r="F77" s="301">
        <v>0</v>
      </c>
      <c r="G77" s="301">
        <v>12.774921551088489</v>
      </c>
      <c r="H77" s="149">
        <v>0</v>
      </c>
      <c r="I77" s="149">
        <v>0</v>
      </c>
      <c r="J77" s="298"/>
    </row>
    <row r="78" spans="1:10" x14ac:dyDescent="0.2">
      <c r="A78" s="150" t="s">
        <v>117</v>
      </c>
      <c r="B78" s="301">
        <v>13.568390461004613</v>
      </c>
      <c r="C78" s="301">
        <v>13.65471446176187</v>
      </c>
      <c r="D78" s="301">
        <v>0</v>
      </c>
      <c r="E78" s="301">
        <v>13.65471446176187</v>
      </c>
      <c r="F78" s="301">
        <v>0</v>
      </c>
      <c r="G78" s="301">
        <v>9</v>
      </c>
      <c r="H78" s="149"/>
      <c r="I78" s="149"/>
      <c r="J78" s="298"/>
    </row>
    <row r="79" spans="1:10" x14ac:dyDescent="0.2">
      <c r="A79" s="150" t="s">
        <v>118</v>
      </c>
      <c r="B79" s="301">
        <v>11.617022131532138</v>
      </c>
      <c r="C79" s="301">
        <v>10.17685707734001</v>
      </c>
      <c r="D79" s="301">
        <v>0</v>
      </c>
      <c r="E79" s="301">
        <v>10.17685707734001</v>
      </c>
      <c r="F79" s="301">
        <v>0</v>
      </c>
      <c r="G79" s="301">
        <v>16</v>
      </c>
      <c r="H79" s="149"/>
      <c r="I79" s="149"/>
      <c r="J79" s="298"/>
    </row>
    <row r="80" spans="1:10" x14ac:dyDescent="0.2">
      <c r="A80" s="150" t="s">
        <v>119</v>
      </c>
      <c r="B80" s="301">
        <v>15.020949414057398</v>
      </c>
      <c r="C80" s="301">
        <v>13.426624617779693</v>
      </c>
      <c r="D80" s="301">
        <v>0</v>
      </c>
      <c r="E80" s="301">
        <v>13.426624617779693</v>
      </c>
      <c r="F80" s="301">
        <v>0</v>
      </c>
      <c r="G80" s="301">
        <v>16.237710574716111</v>
      </c>
      <c r="H80" s="149"/>
      <c r="I80" s="149"/>
      <c r="J80" s="298"/>
    </row>
    <row r="81" spans="1:10" x14ac:dyDescent="0.2">
      <c r="A81" s="150" t="s">
        <v>120</v>
      </c>
      <c r="B81" s="301">
        <v>8.8699807261097252</v>
      </c>
      <c r="C81" s="301">
        <v>9.7901024351303363</v>
      </c>
      <c r="D81" s="301">
        <v>0</v>
      </c>
      <c r="E81" s="301">
        <v>9.7901024351303363</v>
      </c>
      <c r="F81" s="301">
        <v>0</v>
      </c>
      <c r="G81" s="301">
        <v>7.6879655605385464</v>
      </c>
      <c r="H81" s="149"/>
      <c r="I81" s="149"/>
      <c r="J81" s="298"/>
    </row>
    <row r="82" spans="1:10" x14ac:dyDescent="0.2">
      <c r="A82" s="150" t="s">
        <v>121</v>
      </c>
      <c r="B82" s="301">
        <v>12.072299004137184</v>
      </c>
      <c r="C82" s="301">
        <v>12.072299004137184</v>
      </c>
      <c r="D82" s="301">
        <v>12.046689601414386</v>
      </c>
      <c r="E82" s="301">
        <v>17</v>
      </c>
      <c r="F82" s="301">
        <v>0</v>
      </c>
      <c r="G82" s="301">
        <v>0</v>
      </c>
      <c r="H82" s="149"/>
      <c r="I82" s="149"/>
      <c r="J82" s="298"/>
    </row>
    <row r="83" spans="1:10" x14ac:dyDescent="0.2">
      <c r="A83" s="150" t="s">
        <v>122</v>
      </c>
      <c r="B83" s="301">
        <v>14.725127473573954</v>
      </c>
      <c r="C83" s="301">
        <v>14.719343931811572</v>
      </c>
      <c r="D83" s="301">
        <v>15.050931082064334</v>
      </c>
      <c r="E83" s="301">
        <v>13.973343573453365</v>
      </c>
      <c r="F83" s="301">
        <v>0</v>
      </c>
      <c r="G83" s="301">
        <v>17</v>
      </c>
      <c r="H83" s="149"/>
      <c r="I83" s="149"/>
      <c r="J83" s="298"/>
    </row>
    <row r="84" spans="1:10" x14ac:dyDescent="0.2">
      <c r="A84" s="150" t="s">
        <v>123</v>
      </c>
      <c r="B84" s="301">
        <v>11.237382704464272</v>
      </c>
      <c r="C84" s="301">
        <v>11.352319471682629</v>
      </c>
      <c r="D84" s="301">
        <v>12.057985819852306</v>
      </c>
      <c r="E84" s="301">
        <v>10.3374383579539</v>
      </c>
      <c r="F84" s="301">
        <v>0</v>
      </c>
      <c r="G84" s="301">
        <v>9.4726699118221411</v>
      </c>
      <c r="H84" s="149"/>
      <c r="I84" s="149"/>
      <c r="J84" s="298"/>
    </row>
    <row r="85" spans="1:10" x14ac:dyDescent="0.2">
      <c r="A85" s="150" t="s">
        <v>124</v>
      </c>
      <c r="B85" s="301">
        <v>9.0162410389537673</v>
      </c>
      <c r="C85" s="301">
        <v>9.7213230779513857</v>
      </c>
      <c r="D85" s="301">
        <v>13.213967308190648</v>
      </c>
      <c r="E85" s="301">
        <v>7.9078669481694348</v>
      </c>
      <c r="F85" s="301">
        <v>0</v>
      </c>
      <c r="G85" s="301">
        <v>7.8268607164448625</v>
      </c>
      <c r="H85" s="149"/>
      <c r="I85" s="149"/>
      <c r="J85" s="298"/>
    </row>
    <row r="86" spans="1:10" x14ac:dyDescent="0.2">
      <c r="A86" s="150" t="s">
        <v>125</v>
      </c>
      <c r="B86" s="301">
        <v>7.0704629649293365</v>
      </c>
      <c r="C86" s="301">
        <v>9.0697203241176414</v>
      </c>
      <c r="D86" s="301">
        <v>13.34261809910133</v>
      </c>
      <c r="E86" s="301">
        <v>8.9493219332864413</v>
      </c>
      <c r="F86" s="301">
        <v>7</v>
      </c>
      <c r="G86" s="301">
        <v>6.7283394776677792</v>
      </c>
      <c r="H86" s="149"/>
      <c r="I86" s="149"/>
      <c r="J86" s="298"/>
    </row>
    <row r="87" spans="1:10" x14ac:dyDescent="0.2">
      <c r="A87" s="150" t="s">
        <v>126</v>
      </c>
      <c r="B87" s="301">
        <v>6.5381707516704015</v>
      </c>
      <c r="C87" s="301">
        <v>6.5310786178736127</v>
      </c>
      <c r="D87" s="301">
        <v>0</v>
      </c>
      <c r="E87" s="301">
        <v>7.0864586204911344</v>
      </c>
      <c r="F87" s="301">
        <v>6.5229537815244534</v>
      </c>
      <c r="G87" s="301">
        <v>8.5</v>
      </c>
      <c r="H87" s="149"/>
      <c r="I87" s="149"/>
      <c r="J87" s="298"/>
    </row>
    <row r="88" spans="1:10" x14ac:dyDescent="0.2">
      <c r="A88" s="150" t="s">
        <v>127</v>
      </c>
      <c r="B88" s="301">
        <v>14.007297822088331</v>
      </c>
      <c r="C88" s="301">
        <v>14.007297822088331</v>
      </c>
      <c r="D88" s="301">
        <v>0</v>
      </c>
      <c r="E88" s="301">
        <v>14.007297822088331</v>
      </c>
      <c r="F88" s="301">
        <v>0</v>
      </c>
      <c r="G88" s="301">
        <v>0</v>
      </c>
      <c r="H88" s="149"/>
      <c r="I88" s="149"/>
      <c r="J88" s="298"/>
    </row>
    <row r="89" spans="1:10" x14ac:dyDescent="0.2">
      <c r="A89" s="96" t="s">
        <v>141</v>
      </c>
      <c r="B89" s="301">
        <v>0</v>
      </c>
      <c r="C89" s="301">
        <v>0</v>
      </c>
      <c r="D89" s="301">
        <v>0</v>
      </c>
      <c r="E89" s="301">
        <v>0</v>
      </c>
      <c r="F89" s="301">
        <v>0</v>
      </c>
      <c r="G89" s="301">
        <v>0</v>
      </c>
      <c r="H89" s="149"/>
      <c r="I89" s="149"/>
      <c r="J89" s="298"/>
    </row>
    <row r="90" spans="1:10" x14ac:dyDescent="0.2">
      <c r="A90" s="150" t="s">
        <v>129</v>
      </c>
      <c r="B90" s="301">
        <v>0</v>
      </c>
      <c r="C90" s="301">
        <v>0</v>
      </c>
      <c r="D90" s="301">
        <v>0</v>
      </c>
      <c r="E90" s="301">
        <v>0</v>
      </c>
      <c r="F90" s="301">
        <v>0</v>
      </c>
      <c r="G90" s="301">
        <v>0</v>
      </c>
      <c r="H90" s="181"/>
      <c r="I90" s="181"/>
      <c r="J90" s="298"/>
    </row>
    <row r="91" spans="1:10" x14ac:dyDescent="0.2">
      <c r="A91" s="150"/>
      <c r="H91" s="181"/>
      <c r="I91" s="181"/>
      <c r="J91" s="298"/>
    </row>
    <row r="92" spans="1:10" x14ac:dyDescent="0.2">
      <c r="A92" s="242" t="s">
        <v>14</v>
      </c>
      <c r="H92" s="299"/>
      <c r="I92" s="299"/>
      <c r="J92" s="298"/>
    </row>
    <row r="93" spans="1:10" x14ac:dyDescent="0.2">
      <c r="A93" s="235" t="s">
        <v>131</v>
      </c>
      <c r="B93" s="301">
        <v>12.227477801198006</v>
      </c>
      <c r="C93" s="301">
        <v>14.707796089023672</v>
      </c>
      <c r="D93" s="301">
        <v>16.290583810669872</v>
      </c>
      <c r="E93" s="301">
        <v>14.325252525794909</v>
      </c>
      <c r="F93" s="301">
        <v>0</v>
      </c>
      <c r="G93" s="301">
        <v>8.9699968940097019</v>
      </c>
      <c r="H93" s="149">
        <v>0</v>
      </c>
      <c r="I93" s="149">
        <v>0</v>
      </c>
      <c r="J93" s="298"/>
    </row>
    <row r="94" spans="1:10" x14ac:dyDescent="0.2">
      <c r="A94" s="235" t="s">
        <v>132</v>
      </c>
      <c r="B94" s="301">
        <v>16.190214564138937</v>
      </c>
      <c r="C94" s="301">
        <v>16.222970853288803</v>
      </c>
      <c r="D94" s="301">
        <v>16.222970853288803</v>
      </c>
      <c r="E94" s="301">
        <v>0</v>
      </c>
      <c r="F94" s="301">
        <v>0</v>
      </c>
      <c r="G94" s="301">
        <v>16.016005606292577</v>
      </c>
      <c r="H94" s="149">
        <v>0</v>
      </c>
      <c r="I94" s="149">
        <v>0</v>
      </c>
      <c r="J94" s="298"/>
    </row>
    <row r="95" spans="1:10" x14ac:dyDescent="0.2">
      <c r="A95" s="235" t="s">
        <v>133</v>
      </c>
      <c r="B95" s="301">
        <v>11.490345043724462</v>
      </c>
      <c r="C95" s="301">
        <v>11.61366756450208</v>
      </c>
      <c r="D95" s="301">
        <v>11.798668002952013</v>
      </c>
      <c r="E95" s="301">
        <v>11.424451291877714</v>
      </c>
      <c r="F95" s="301">
        <v>0</v>
      </c>
      <c r="G95" s="301">
        <v>9.3562187244401631</v>
      </c>
      <c r="H95" s="149">
        <v>0</v>
      </c>
      <c r="I95" s="149">
        <v>0</v>
      </c>
      <c r="J95" s="298"/>
    </row>
    <row r="96" spans="1:10" x14ac:dyDescent="0.2">
      <c r="A96" s="235" t="s">
        <v>134</v>
      </c>
      <c r="B96" s="301">
        <v>12.868916140298058</v>
      </c>
      <c r="C96" s="301">
        <v>12.922257312014631</v>
      </c>
      <c r="D96" s="301">
        <v>11.949253183462289</v>
      </c>
      <c r="E96" s="301">
        <v>13.507612842512371</v>
      </c>
      <c r="F96" s="301">
        <v>0</v>
      </c>
      <c r="G96" s="301">
        <v>11.354315066407466</v>
      </c>
      <c r="H96" s="149">
        <v>0</v>
      </c>
      <c r="I96" s="149">
        <v>0</v>
      </c>
      <c r="J96" s="298"/>
    </row>
    <row r="97" spans="1:9" x14ac:dyDescent="0.2">
      <c r="A97" s="235" t="s">
        <v>135</v>
      </c>
      <c r="B97" s="301">
        <v>7.7425026101484073</v>
      </c>
      <c r="C97" s="301">
        <v>9.3268581954527683</v>
      </c>
      <c r="D97" s="301">
        <v>10.619833341277399</v>
      </c>
      <c r="E97" s="301">
        <v>9.687983885847153</v>
      </c>
      <c r="F97" s="301">
        <v>6.7770503261187782</v>
      </c>
      <c r="G97" s="301">
        <v>7.0370433065396174</v>
      </c>
      <c r="H97" s="229">
        <v>0</v>
      </c>
      <c r="I97" s="229">
        <v>0</v>
      </c>
    </row>
    <row r="98" spans="1:9" x14ac:dyDescent="0.2">
      <c r="A98" s="235" t="s">
        <v>136</v>
      </c>
      <c r="B98" s="301">
        <v>4.7429172305437071</v>
      </c>
      <c r="C98" s="301">
        <v>7.2992250103204492</v>
      </c>
      <c r="D98" s="301">
        <v>0</v>
      </c>
      <c r="E98" s="301">
        <v>7.2992250103204492</v>
      </c>
      <c r="F98" s="301">
        <v>0</v>
      </c>
      <c r="G98" s="301">
        <v>4.6781101622013574</v>
      </c>
      <c r="H98" s="229">
        <v>0</v>
      </c>
      <c r="I98" s="229">
        <v>0</v>
      </c>
    </row>
    <row r="99" spans="1:9" x14ac:dyDescent="0.2">
      <c r="A99" s="235" t="s">
        <v>137</v>
      </c>
      <c r="B99" s="301">
        <v>7.8777776955976462</v>
      </c>
      <c r="C99" s="301">
        <v>7.9389237706945259</v>
      </c>
      <c r="D99" s="301">
        <v>12</v>
      </c>
      <c r="E99" s="301">
        <v>7.9235267936435978</v>
      </c>
      <c r="F99" s="301">
        <v>0</v>
      </c>
      <c r="G99" s="301">
        <v>5.6303347513031392</v>
      </c>
      <c r="H99" s="229">
        <v>0</v>
      </c>
      <c r="I99" s="229">
        <v>0</v>
      </c>
    </row>
    <row r="100" spans="1:9" x14ac:dyDescent="0.2">
      <c r="A100" s="235" t="s">
        <v>138</v>
      </c>
      <c r="B100" s="301">
        <v>8.5756546798436037</v>
      </c>
      <c r="C100" s="301">
        <v>9.3326295719597141</v>
      </c>
      <c r="D100" s="301">
        <v>0</v>
      </c>
      <c r="E100" s="301">
        <v>9.3326295719597141</v>
      </c>
      <c r="F100" s="301">
        <v>0</v>
      </c>
      <c r="G100" s="301">
        <v>5.709324226573866</v>
      </c>
      <c r="H100" s="229">
        <v>0</v>
      </c>
      <c r="I100" s="229">
        <v>0</v>
      </c>
    </row>
    <row r="101" spans="1:9" x14ac:dyDescent="0.2">
      <c r="A101" s="235" t="s">
        <v>139</v>
      </c>
      <c r="B101" s="301">
        <v>6.8044131323333703</v>
      </c>
      <c r="C101" s="301">
        <v>7.6262961723103206</v>
      </c>
      <c r="D101" s="301">
        <v>7.823998127877422</v>
      </c>
      <c r="E101" s="301">
        <v>8.7520160518137207</v>
      </c>
      <c r="F101" s="301">
        <v>6.471662911032726</v>
      </c>
      <c r="G101" s="301">
        <v>6.047224019397067</v>
      </c>
      <c r="H101" s="229">
        <v>0</v>
      </c>
      <c r="I101" s="229">
        <v>0</v>
      </c>
    </row>
    <row r="102" spans="1:9" x14ac:dyDescent="0.2">
      <c r="A102" s="235" t="s">
        <v>140</v>
      </c>
      <c r="B102" s="301">
        <v>0</v>
      </c>
      <c r="C102" s="301">
        <v>0</v>
      </c>
      <c r="D102" s="301">
        <v>0</v>
      </c>
      <c r="E102" s="301">
        <v>0</v>
      </c>
      <c r="F102" s="301">
        <v>0</v>
      </c>
      <c r="G102" s="301">
        <v>0</v>
      </c>
      <c r="H102" s="229">
        <v>0</v>
      </c>
      <c r="I102" s="229">
        <v>0</v>
      </c>
    </row>
    <row r="103" spans="1:9" x14ac:dyDescent="0.2">
      <c r="A103" s="235" t="s">
        <v>128</v>
      </c>
      <c r="B103" s="301">
        <v>0</v>
      </c>
      <c r="C103" s="301">
        <v>0</v>
      </c>
      <c r="D103" s="301">
        <v>0</v>
      </c>
      <c r="E103" s="301">
        <v>0</v>
      </c>
      <c r="F103" s="301">
        <v>0</v>
      </c>
      <c r="G103" s="301">
        <v>0</v>
      </c>
      <c r="H103" s="229">
        <v>0</v>
      </c>
      <c r="I103" s="229">
        <v>0</v>
      </c>
    </row>
    <row r="104" spans="1:9" x14ac:dyDescent="0.2">
      <c r="A104" s="235" t="s">
        <v>129</v>
      </c>
      <c r="B104" s="301">
        <v>0</v>
      </c>
      <c r="C104" s="301">
        <v>0</v>
      </c>
      <c r="D104" s="301">
        <v>0</v>
      </c>
      <c r="E104" s="301">
        <v>0</v>
      </c>
      <c r="F104" s="301">
        <v>0</v>
      </c>
      <c r="G104" s="301">
        <v>0</v>
      </c>
      <c r="H104" s="229"/>
      <c r="I104" s="229"/>
    </row>
    <row r="105" spans="1:9" x14ac:dyDescent="0.2">
      <c r="A105" s="235"/>
      <c r="B105" s="301"/>
      <c r="C105" s="301"/>
      <c r="D105" s="301"/>
      <c r="E105" s="301"/>
      <c r="F105" s="301"/>
      <c r="G105" s="301"/>
      <c r="H105" s="229"/>
      <c r="I105" s="229"/>
    </row>
    <row r="106" spans="1:9" x14ac:dyDescent="0.2">
      <c r="A106" s="277"/>
      <c r="B106" s="287"/>
      <c r="C106" s="287"/>
      <c r="D106" s="287"/>
      <c r="E106" s="287"/>
      <c r="F106" s="287"/>
      <c r="G106" s="287"/>
      <c r="H106" s="287"/>
      <c r="I106" s="287"/>
    </row>
    <row r="107" spans="1:9" x14ac:dyDescent="0.2">
      <c r="A107" s="237" t="str">
        <f>'C05'!A42</f>
        <v>Fuente: Instituto Nacional de Estadística (INE). Encuesta Permanente de Hogares de Propósitos Múltiples, LXI 2018.</v>
      </c>
      <c r="B107" s="236"/>
      <c r="C107" s="236"/>
      <c r="D107" s="236"/>
      <c r="E107" s="236"/>
      <c r="F107" s="236"/>
      <c r="G107" s="236"/>
      <c r="H107" s="236"/>
      <c r="I107" s="236"/>
    </row>
    <row r="108" spans="1:9" x14ac:dyDescent="0.2">
      <c r="A108" s="237" t="str">
        <f>'C05'!A43</f>
        <v>(Promedio de salarios mínimos por rama)</v>
      </c>
      <c r="B108" s="236"/>
      <c r="C108" s="236"/>
      <c r="D108" s="236"/>
      <c r="E108" s="236"/>
      <c r="F108" s="236"/>
      <c r="G108" s="236"/>
      <c r="H108" s="236"/>
      <c r="I108" s="236"/>
    </row>
    <row r="109" spans="1:9" x14ac:dyDescent="0.2">
      <c r="A109" s="237"/>
      <c r="B109" s="236"/>
      <c r="C109" s="236"/>
      <c r="D109" s="236"/>
      <c r="E109" s="236"/>
      <c r="F109" s="236"/>
      <c r="G109" s="236"/>
      <c r="H109" s="236"/>
      <c r="I109" s="236"/>
    </row>
    <row r="110" spans="1:9" x14ac:dyDescent="0.2">
      <c r="A110" s="236"/>
      <c r="B110" s="236"/>
      <c r="C110" s="236"/>
      <c r="D110" s="236"/>
      <c r="E110" s="236"/>
      <c r="F110" s="236"/>
      <c r="G110" s="236"/>
      <c r="H110" s="236"/>
      <c r="I110" s="236"/>
    </row>
    <row r="111" spans="1:9" x14ac:dyDescent="0.2">
      <c r="A111" s="236"/>
      <c r="B111" s="236"/>
      <c r="C111" s="236"/>
      <c r="D111" s="236"/>
      <c r="E111" s="236"/>
      <c r="F111" s="236"/>
      <c r="G111" s="236"/>
      <c r="H111" s="236"/>
      <c r="I111" s="236"/>
    </row>
    <row r="112" spans="1:9" x14ac:dyDescent="0.2">
      <c r="A112" s="236"/>
      <c r="B112" s="236"/>
      <c r="C112" s="236"/>
      <c r="D112" s="236"/>
      <c r="E112" s="236"/>
      <c r="F112" s="236"/>
      <c r="G112" s="236"/>
      <c r="H112" s="236"/>
      <c r="I112" s="236"/>
    </row>
    <row r="113" spans="1:9" x14ac:dyDescent="0.2">
      <c r="A113" s="236"/>
      <c r="B113" s="236"/>
      <c r="C113" s="236"/>
      <c r="D113" s="236"/>
      <c r="E113" s="236"/>
      <c r="F113" s="236"/>
      <c r="G113" s="236"/>
      <c r="H113" s="236"/>
      <c r="I113" s="236"/>
    </row>
    <row r="114" spans="1:9" x14ac:dyDescent="0.2">
      <c r="A114" s="236"/>
      <c r="B114" s="236"/>
      <c r="C114" s="236"/>
      <c r="D114" s="236"/>
      <c r="E114" s="236"/>
      <c r="F114" s="236"/>
      <c r="G114" s="236"/>
      <c r="H114" s="236"/>
      <c r="I114" s="236"/>
    </row>
    <row r="115" spans="1:9" x14ac:dyDescent="0.2">
      <c r="A115" s="236"/>
      <c r="B115" s="236"/>
      <c r="C115" s="236"/>
      <c r="D115" s="236"/>
      <c r="E115" s="236"/>
      <c r="F115" s="236"/>
      <c r="G115" s="236"/>
      <c r="H115" s="236"/>
      <c r="I115" s="236"/>
    </row>
    <row r="116" spans="1:9" x14ac:dyDescent="0.2">
      <c r="A116" s="236"/>
      <c r="B116" s="236"/>
      <c r="C116" s="236"/>
      <c r="D116" s="236"/>
      <c r="E116" s="236"/>
      <c r="F116" s="236"/>
      <c r="G116" s="236"/>
      <c r="H116" s="236"/>
      <c r="I116" s="236"/>
    </row>
    <row r="117" spans="1:9" x14ac:dyDescent="0.2">
      <c r="A117" s="236"/>
      <c r="B117" s="236"/>
      <c r="C117" s="236"/>
      <c r="D117" s="236"/>
      <c r="E117" s="236"/>
      <c r="F117" s="236"/>
      <c r="G117" s="236"/>
      <c r="H117" s="236"/>
      <c r="I117" s="236"/>
    </row>
    <row r="118" spans="1:9" x14ac:dyDescent="0.2">
      <c r="A118" s="236"/>
      <c r="B118" s="236"/>
      <c r="C118" s="236"/>
      <c r="D118" s="236"/>
      <c r="E118" s="236"/>
      <c r="F118" s="236"/>
      <c r="G118" s="236"/>
      <c r="H118" s="236"/>
      <c r="I118" s="236"/>
    </row>
    <row r="119" spans="1:9" x14ac:dyDescent="0.2">
      <c r="A119" s="236"/>
      <c r="B119" s="236"/>
      <c r="C119" s="236"/>
      <c r="D119" s="236"/>
      <c r="E119" s="236"/>
      <c r="F119" s="236"/>
      <c r="G119" s="236"/>
      <c r="H119" s="236"/>
      <c r="I119" s="236"/>
    </row>
    <row r="120" spans="1:9" x14ac:dyDescent="0.2">
      <c r="A120" s="236"/>
      <c r="B120" s="236"/>
      <c r="C120" s="236"/>
      <c r="D120" s="236"/>
      <c r="E120" s="236"/>
      <c r="F120" s="236"/>
      <c r="G120" s="236"/>
      <c r="H120" s="236"/>
      <c r="I120" s="236"/>
    </row>
    <row r="121" spans="1:9" x14ac:dyDescent="0.2">
      <c r="A121" s="236"/>
      <c r="B121" s="236"/>
      <c r="C121" s="236"/>
      <c r="D121" s="236"/>
      <c r="E121" s="236"/>
      <c r="F121" s="236"/>
      <c r="G121" s="236"/>
      <c r="H121" s="236"/>
      <c r="I121" s="236"/>
    </row>
    <row r="122" spans="1:9" x14ac:dyDescent="0.2">
      <c r="A122" s="236"/>
      <c r="B122" s="236"/>
      <c r="C122" s="236"/>
      <c r="D122" s="236"/>
      <c r="E122" s="236"/>
      <c r="F122" s="236"/>
      <c r="G122" s="236"/>
      <c r="H122" s="236"/>
      <c r="I122" s="236"/>
    </row>
    <row r="123" spans="1:9" x14ac:dyDescent="0.2">
      <c r="A123" s="236"/>
      <c r="B123" s="236"/>
      <c r="C123" s="236"/>
      <c r="D123" s="236"/>
      <c r="E123" s="236"/>
      <c r="F123" s="236"/>
      <c r="G123" s="236"/>
      <c r="H123" s="236"/>
      <c r="I123" s="236"/>
    </row>
    <row r="124" spans="1:9" x14ac:dyDescent="0.2">
      <c r="A124" s="236"/>
      <c r="B124" s="236"/>
      <c r="C124" s="236"/>
      <c r="D124" s="236"/>
      <c r="E124" s="236"/>
      <c r="F124" s="236"/>
      <c r="G124" s="236"/>
      <c r="H124" s="236"/>
      <c r="I124" s="236"/>
    </row>
    <row r="125" spans="1:9" x14ac:dyDescent="0.2">
      <c r="A125" s="236"/>
      <c r="B125" s="236"/>
      <c r="C125" s="236"/>
      <c r="D125" s="236"/>
      <c r="E125" s="236"/>
      <c r="F125" s="236"/>
      <c r="G125" s="236"/>
      <c r="H125" s="236"/>
      <c r="I125" s="236"/>
    </row>
    <row r="126" spans="1:9" x14ac:dyDescent="0.2">
      <c r="A126" s="236"/>
      <c r="B126" s="236"/>
      <c r="C126" s="236"/>
      <c r="D126" s="236"/>
      <c r="E126" s="236"/>
      <c r="F126" s="236"/>
      <c r="G126" s="236"/>
      <c r="H126" s="236"/>
      <c r="I126" s="236"/>
    </row>
    <row r="127" spans="1:9" x14ac:dyDescent="0.2">
      <c r="A127" s="236"/>
      <c r="B127" s="236"/>
      <c r="C127" s="236"/>
      <c r="D127" s="236"/>
      <c r="E127" s="236"/>
      <c r="F127" s="236"/>
      <c r="G127" s="236"/>
      <c r="H127" s="236"/>
      <c r="I127" s="236"/>
    </row>
    <row r="128" spans="1:9" x14ac:dyDescent="0.2">
      <c r="A128" s="236"/>
      <c r="B128" s="236"/>
      <c r="C128" s="236"/>
      <c r="D128" s="236"/>
      <c r="E128" s="236"/>
      <c r="F128" s="236"/>
      <c r="G128" s="236"/>
      <c r="H128" s="236"/>
      <c r="I128" s="236"/>
    </row>
    <row r="129" spans="1:9" x14ac:dyDescent="0.2">
      <c r="A129" s="236"/>
      <c r="B129" s="236"/>
      <c r="C129" s="236"/>
      <c r="D129" s="236"/>
      <c r="E129" s="236"/>
      <c r="F129" s="236"/>
      <c r="G129" s="236"/>
      <c r="H129" s="236"/>
      <c r="I129" s="236"/>
    </row>
    <row r="130" spans="1:9" x14ac:dyDescent="0.2">
      <c r="A130" s="236"/>
      <c r="B130" s="236"/>
      <c r="C130" s="236"/>
      <c r="D130" s="236"/>
      <c r="E130" s="236"/>
      <c r="F130" s="236"/>
      <c r="G130" s="236"/>
      <c r="H130" s="236"/>
      <c r="I130" s="236"/>
    </row>
    <row r="131" spans="1:9" x14ac:dyDescent="0.2">
      <c r="A131" s="236"/>
      <c r="B131" s="236"/>
      <c r="C131" s="236"/>
      <c r="D131" s="236"/>
      <c r="E131" s="236"/>
      <c r="F131" s="236"/>
      <c r="G131" s="236"/>
      <c r="H131" s="236"/>
      <c r="I131" s="236"/>
    </row>
    <row r="132" spans="1:9" x14ac:dyDescent="0.2">
      <c r="A132" s="236"/>
      <c r="B132" s="236"/>
      <c r="C132" s="236"/>
      <c r="D132" s="236"/>
      <c r="E132" s="236"/>
      <c r="F132" s="236"/>
      <c r="G132" s="236"/>
      <c r="H132" s="236"/>
      <c r="I132" s="236"/>
    </row>
    <row r="133" spans="1:9" x14ac:dyDescent="0.2">
      <c r="A133" s="236"/>
      <c r="B133" s="236"/>
      <c r="C133" s="236"/>
      <c r="D133" s="236"/>
      <c r="E133" s="236"/>
      <c r="F133" s="236"/>
      <c r="G133" s="236"/>
      <c r="H133" s="236"/>
      <c r="I133" s="236"/>
    </row>
    <row r="134" spans="1:9" x14ac:dyDescent="0.2">
      <c r="A134" s="236"/>
      <c r="B134" s="236"/>
      <c r="C134" s="236"/>
      <c r="D134" s="236"/>
      <c r="E134" s="236"/>
      <c r="F134" s="236"/>
      <c r="G134" s="236"/>
      <c r="H134" s="236"/>
      <c r="I134" s="236"/>
    </row>
    <row r="135" spans="1:9" x14ac:dyDescent="0.2">
      <c r="A135" s="236"/>
      <c r="B135" s="236"/>
      <c r="C135" s="236"/>
      <c r="D135" s="236"/>
      <c r="E135" s="236"/>
      <c r="F135" s="236"/>
      <c r="G135" s="236"/>
      <c r="H135" s="236"/>
      <c r="I135" s="236"/>
    </row>
    <row r="136" spans="1:9" x14ac:dyDescent="0.2">
      <c r="A136" s="236"/>
      <c r="B136" s="236"/>
      <c r="C136" s="236"/>
      <c r="D136" s="236"/>
      <c r="E136" s="236"/>
      <c r="F136" s="236"/>
      <c r="G136" s="236"/>
      <c r="H136" s="236"/>
      <c r="I136" s="236"/>
    </row>
    <row r="137" spans="1:9" x14ac:dyDescent="0.2">
      <c r="A137" s="236"/>
      <c r="B137" s="236"/>
      <c r="C137" s="236"/>
      <c r="D137" s="236"/>
      <c r="E137" s="236"/>
      <c r="F137" s="236"/>
      <c r="G137" s="236"/>
      <c r="H137" s="236"/>
      <c r="I137" s="236"/>
    </row>
    <row r="138" spans="1:9" x14ac:dyDescent="0.2">
      <c r="A138" s="236"/>
      <c r="B138" s="236"/>
      <c r="C138" s="236"/>
      <c r="D138" s="236"/>
      <c r="E138" s="236"/>
      <c r="F138" s="236"/>
      <c r="G138" s="236"/>
      <c r="H138" s="236"/>
      <c r="I138" s="236"/>
    </row>
  </sheetData>
  <mergeCells count="18">
    <mergeCell ref="A60:I60"/>
    <mergeCell ref="A58:I58"/>
    <mergeCell ref="A59:I59"/>
    <mergeCell ref="I62:I63"/>
    <mergeCell ref="A62:A63"/>
    <mergeCell ref="B62:B63"/>
    <mergeCell ref="C62:F62"/>
    <mergeCell ref="G62:G63"/>
    <mergeCell ref="H62:H63"/>
    <mergeCell ref="A2:I2"/>
    <mergeCell ref="A3:I3"/>
    <mergeCell ref="A5:A6"/>
    <mergeCell ref="B5:B6"/>
    <mergeCell ref="C5:F5"/>
    <mergeCell ref="G5:G6"/>
    <mergeCell ref="H5:H6"/>
    <mergeCell ref="I5:I6"/>
    <mergeCell ref="A4:I4"/>
  </mergeCells>
  <printOptions horizontalCentered="1"/>
  <pageMargins left="1.577992125984252" right="0.59055118110236227" top="0.27559055118110237" bottom="0.39370078740157483" header="0" footer="0.19685039370078741"/>
  <pageSetup paperSize="9" scale="86" firstPageNumber="22" orientation="landscape" useFirstPageNumber="1" r:id="rId1"/>
  <headerFooter alignWithMargins="0">
    <oddFooter>&amp;L&amp;Z&amp;F+&amp;F+&amp;A&amp;C&amp;P&amp;R&amp;D+&amp;T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R54"/>
  <sheetViews>
    <sheetView topLeftCell="A13" workbookViewId="0">
      <selection activeCell="E47" sqref="E47"/>
    </sheetView>
  </sheetViews>
  <sheetFormatPr baseColWidth="10" defaultRowHeight="11.25" x14ac:dyDescent="0.2"/>
  <cols>
    <col min="1" max="1" width="28.6640625" customWidth="1"/>
    <col min="2" max="2" width="11.6640625" customWidth="1"/>
    <col min="3" max="3" width="7" style="20" customWidth="1"/>
    <col min="4" max="4" width="6.5" bestFit="1" customWidth="1"/>
    <col min="5" max="5" width="11.6640625" customWidth="1"/>
    <col min="6" max="6" width="7.33203125" style="20" customWidth="1"/>
    <col min="7" max="7" width="6.5" bestFit="1" customWidth="1"/>
    <col min="8" max="8" width="11" bestFit="1" customWidth="1"/>
    <col min="9" max="9" width="6.83203125" style="20" customWidth="1"/>
    <col min="10" max="10" width="6.5" bestFit="1" customWidth="1"/>
    <col min="11" max="11" width="11" bestFit="1" customWidth="1"/>
    <col min="12" max="12" width="8.83203125" style="20" bestFit="1" customWidth="1"/>
    <col min="13" max="13" width="6.5" bestFit="1" customWidth="1"/>
    <col min="14" max="14" width="9.83203125" bestFit="1" customWidth="1"/>
    <col min="15" max="15" width="7.33203125" style="20" customWidth="1"/>
    <col min="16" max="16" width="6.1640625" customWidth="1"/>
    <col min="17" max="17" width="7.1640625" bestFit="1" customWidth="1"/>
    <col min="18" max="18" width="6.6640625" bestFit="1" customWidth="1"/>
  </cols>
  <sheetData>
    <row r="1" spans="1:18" x14ac:dyDescent="0.2">
      <c r="A1" s="314" t="s">
        <v>92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4"/>
      <c r="N1" s="314"/>
      <c r="O1" s="314"/>
      <c r="P1" s="314"/>
      <c r="Q1" s="314"/>
      <c r="R1" s="314"/>
    </row>
    <row r="2" spans="1:18" x14ac:dyDescent="0.2">
      <c r="A2" s="314" t="s">
        <v>95</v>
      </c>
      <c r="B2" s="314"/>
      <c r="C2" s="314"/>
      <c r="D2" s="314"/>
      <c r="E2" s="314"/>
      <c r="F2" s="314"/>
      <c r="G2" s="314"/>
      <c r="H2" s="314"/>
      <c r="I2" s="314"/>
      <c r="J2" s="314"/>
      <c r="K2" s="314"/>
      <c r="L2" s="314"/>
      <c r="M2" s="314"/>
      <c r="N2" s="314"/>
      <c r="O2" s="314"/>
      <c r="P2" s="314"/>
      <c r="Q2" s="314"/>
      <c r="R2" s="314"/>
    </row>
    <row r="3" spans="1:18" ht="23.25" x14ac:dyDescent="0.35">
      <c r="A3" s="313" t="s">
        <v>89</v>
      </c>
      <c r="B3" s="313"/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3"/>
      <c r="N3" s="313"/>
      <c r="O3" s="313"/>
      <c r="P3" s="313"/>
      <c r="Q3" s="313"/>
      <c r="R3" s="313"/>
    </row>
    <row r="4" spans="1:18" ht="13.5" customHeight="1" x14ac:dyDescent="0.2">
      <c r="A4" s="315" t="s">
        <v>31</v>
      </c>
      <c r="B4" s="318" t="s">
        <v>20</v>
      </c>
      <c r="C4" s="319"/>
      <c r="D4" s="319"/>
      <c r="E4" s="321" t="s">
        <v>19</v>
      </c>
      <c r="F4" s="319"/>
      <c r="G4" s="319"/>
      <c r="H4" s="322" t="s">
        <v>32</v>
      </c>
      <c r="I4" s="322"/>
      <c r="J4" s="322"/>
      <c r="K4" s="322"/>
      <c r="L4" s="322"/>
      <c r="M4" s="322"/>
      <c r="N4" s="322"/>
      <c r="O4" s="322"/>
      <c r="P4" s="322"/>
      <c r="Q4" s="315" t="s">
        <v>21</v>
      </c>
      <c r="R4" s="315" t="s">
        <v>22</v>
      </c>
    </row>
    <row r="5" spans="1:18" ht="15.75" customHeight="1" x14ac:dyDescent="0.35">
      <c r="A5" s="316"/>
      <c r="B5" s="320"/>
      <c r="C5" s="320"/>
      <c r="D5" s="320"/>
      <c r="E5" s="320"/>
      <c r="F5" s="320"/>
      <c r="G5" s="320"/>
      <c r="H5" s="318" t="s">
        <v>0</v>
      </c>
      <c r="I5" s="318"/>
      <c r="J5" s="318"/>
      <c r="K5" s="318" t="s">
        <v>23</v>
      </c>
      <c r="L5" s="318"/>
      <c r="M5" s="318"/>
      <c r="N5" s="318" t="s">
        <v>24</v>
      </c>
      <c r="O5" s="318"/>
      <c r="P5" s="318"/>
      <c r="Q5" s="316"/>
      <c r="R5" s="316"/>
    </row>
    <row r="6" spans="1:18" x14ac:dyDescent="0.2">
      <c r="A6" s="317"/>
      <c r="B6" s="11" t="s">
        <v>4</v>
      </c>
      <c r="C6" s="23" t="s">
        <v>66</v>
      </c>
      <c r="D6" s="11" t="s">
        <v>25</v>
      </c>
      <c r="E6" s="11" t="s">
        <v>4</v>
      </c>
      <c r="F6" s="23" t="s">
        <v>66</v>
      </c>
      <c r="G6" s="11" t="s">
        <v>25</v>
      </c>
      <c r="H6" s="11" t="s">
        <v>4</v>
      </c>
      <c r="I6" s="23" t="s">
        <v>66</v>
      </c>
      <c r="J6" s="11" t="s">
        <v>25</v>
      </c>
      <c r="K6" s="11" t="s">
        <v>4</v>
      </c>
      <c r="L6" s="23" t="s">
        <v>66</v>
      </c>
      <c r="M6" s="11" t="s">
        <v>25</v>
      </c>
      <c r="N6" s="11" t="s">
        <v>4</v>
      </c>
      <c r="O6" s="23" t="s">
        <v>66</v>
      </c>
      <c r="P6" s="11" t="s">
        <v>25</v>
      </c>
      <c r="Q6" s="317"/>
      <c r="R6" s="317"/>
    </row>
    <row r="7" spans="1:18" x14ac:dyDescent="0.2">
      <c r="A7" s="12"/>
      <c r="B7" s="12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</row>
    <row r="8" spans="1:18" ht="12" customHeight="1" x14ac:dyDescent="0.2">
      <c r="A8" s="247" t="s">
        <v>59</v>
      </c>
      <c r="B8" s="81">
        <v>4381576.6877787868</v>
      </c>
      <c r="C8" s="80">
        <f>SUM(C11,C15)</f>
        <v>100.00000000002063</v>
      </c>
      <c r="D8" s="80">
        <v>6.5486111332605583</v>
      </c>
      <c r="E8" s="81">
        <v>3421949.6828767625</v>
      </c>
      <c r="F8" s="80">
        <f>SUM(F11,F15)</f>
        <v>100.00000000001496</v>
      </c>
      <c r="G8" s="80">
        <v>7.1749381629108919</v>
      </c>
      <c r="H8" s="81">
        <v>2609239.9848486269</v>
      </c>
      <c r="I8" s="80">
        <f>SUM(I11,I15)</f>
        <v>100.00000000000217</v>
      </c>
      <c r="J8" s="80">
        <v>7.3028070887829708</v>
      </c>
      <c r="K8" s="81">
        <v>2490998.3382148035</v>
      </c>
      <c r="L8" s="80">
        <f>SUM(L11,L15)</f>
        <v>99.999999999999517</v>
      </c>
      <c r="M8" s="80">
        <v>7.2125760772900849</v>
      </c>
      <c r="N8" s="81">
        <v>118241.64663388518</v>
      </c>
      <c r="O8" s="80">
        <f>SUM(O11,O15)</f>
        <v>100.0000000000003</v>
      </c>
      <c r="P8" s="80">
        <v>9.0630078148458253</v>
      </c>
      <c r="Q8" s="80">
        <f>IF(ISNUMBER(N8/H8*100),N8/H8*100,0)</f>
        <v>4.5316508761360588</v>
      </c>
      <c r="R8" s="80">
        <v>3.0261389081328574</v>
      </c>
    </row>
    <row r="9" spans="1:18" ht="12" customHeight="1" x14ac:dyDescent="0.2">
      <c r="A9" s="246"/>
      <c r="B9" s="1"/>
      <c r="C9" s="80"/>
      <c r="D9" s="80"/>
      <c r="E9" s="1"/>
      <c r="F9" s="80"/>
      <c r="G9" s="80"/>
      <c r="H9" s="1"/>
      <c r="I9" s="80"/>
      <c r="J9" s="80"/>
      <c r="K9" s="1"/>
      <c r="L9" s="80"/>
      <c r="M9" s="80"/>
      <c r="N9" s="1"/>
      <c r="O9" s="80"/>
      <c r="P9" s="80"/>
      <c r="Q9" s="80"/>
      <c r="R9" s="80"/>
    </row>
    <row r="10" spans="1:18" x14ac:dyDescent="0.2">
      <c r="A10" s="247" t="s">
        <v>35</v>
      </c>
      <c r="B10" s="92"/>
      <c r="C10" s="80"/>
      <c r="D10" s="80"/>
      <c r="E10" s="92"/>
      <c r="F10" s="80"/>
      <c r="G10" s="80"/>
      <c r="H10" s="92"/>
      <c r="I10" s="80"/>
      <c r="J10" s="80"/>
      <c r="K10" s="92"/>
      <c r="L10" s="80"/>
      <c r="M10" s="80"/>
      <c r="N10" s="92"/>
      <c r="O10" s="80"/>
      <c r="P10" s="80"/>
      <c r="Q10" s="80"/>
      <c r="R10" s="80"/>
    </row>
    <row r="11" spans="1:18" x14ac:dyDescent="0.2">
      <c r="A11" s="245" t="s">
        <v>55</v>
      </c>
      <c r="B11" s="84">
        <f>SUM(B12:B14)</f>
        <v>2295305.0938358023</v>
      </c>
      <c r="C11" s="82">
        <f>IF(ISNUMBER(B11/B$8*100),B11/B$8*100,0)</f>
        <v>52.385368496183801</v>
      </c>
      <c r="D11" s="82">
        <v>7.6963232021993964</v>
      </c>
      <c r="E11" s="84">
        <f>SUM(E12:E14)</f>
        <v>1827537.9823409638</v>
      </c>
      <c r="F11" s="82">
        <f>IF(ISNUMBER(E11/E$8*100),E11/E$8*100,0)</f>
        <v>53.406337079877531</v>
      </c>
      <c r="G11" s="82">
        <v>8.3588703770308701</v>
      </c>
      <c r="H11" s="84">
        <f>SUM(H12:H14)</f>
        <v>1295345.7374468669</v>
      </c>
      <c r="I11" s="82">
        <f>IF(ISNUMBER(H11/H$8*100),H11/H$8*100,0)</f>
        <v>49.644561058725898</v>
      </c>
      <c r="J11" s="82">
        <v>8.7529250565930834</v>
      </c>
      <c r="K11" s="84">
        <f>SUM(K12:K14)</f>
        <v>1196652.8817195175</v>
      </c>
      <c r="L11" s="82">
        <f>IF(ISNUMBER(K11/K$8*100),K11/K$8*100,0)</f>
        <v>48.039087917541913</v>
      </c>
      <c r="M11" s="82">
        <v>8.6985196020752209</v>
      </c>
      <c r="N11" s="84">
        <f>SUM(N12:N14)</f>
        <v>98692.855727347356</v>
      </c>
      <c r="O11" s="82">
        <f>IF(ISNUMBER(N11/N$8*100),N11/N$8*100,0)</f>
        <v>83.467085022025046</v>
      </c>
      <c r="P11" s="82">
        <v>9.3894016856133486</v>
      </c>
      <c r="Q11" s="83">
        <f>IF(ISNUMBER(N11/H11*100),N11/H11*100,0)</f>
        <v>7.6190358198785972</v>
      </c>
      <c r="R11" s="82">
        <v>3.3041840193021486</v>
      </c>
    </row>
    <row r="12" spans="1:18" x14ac:dyDescent="0.2">
      <c r="A12" s="244" t="s">
        <v>51</v>
      </c>
      <c r="B12" s="84">
        <v>474126.09475987731</v>
      </c>
      <c r="C12" s="82">
        <f>IF(ISNUMBER(B12/B$8*100),B12/B$8*100,0)</f>
        <v>10.820901436743599</v>
      </c>
      <c r="D12" s="82">
        <v>8.9619353359321146</v>
      </c>
      <c r="E12" s="84">
        <v>391496.52931219299</v>
      </c>
      <c r="F12" s="82">
        <f>IF(ISNUMBER(E12/E$8*100),E12/E$8*100,0)</f>
        <v>11.440744768142528</v>
      </c>
      <c r="G12" s="82">
        <v>9.5888640318170477</v>
      </c>
      <c r="H12" s="84">
        <v>264705.78205985052</v>
      </c>
      <c r="I12" s="82">
        <f>IF(ISNUMBER(H12/H$8*100),H12/H$8*100,0)</f>
        <v>10.144938127460408</v>
      </c>
      <c r="J12" s="82">
        <v>10.03551292377537</v>
      </c>
      <c r="K12" s="84">
        <v>241411.97187717594</v>
      </c>
      <c r="L12" s="82">
        <f>IF(ISNUMBER(K12/K$8*100),K12/K$8*100,0)</f>
        <v>9.6913742644319072</v>
      </c>
      <c r="M12" s="82">
        <v>9.9575869547754934</v>
      </c>
      <c r="N12" s="84">
        <v>23293.810182675184</v>
      </c>
      <c r="O12" s="82">
        <f>IF(ISNUMBER(N12/N$8*100),N12/N$8*100,0)</f>
        <v>19.700174046797947</v>
      </c>
      <c r="P12" s="82">
        <v>10.838576158940395</v>
      </c>
      <c r="Q12" s="83">
        <f>IF(ISNUMBER(N12/H12*100),N12/H12*100,0)</f>
        <v>8.7998871809337373</v>
      </c>
      <c r="R12" s="82">
        <v>4.8528614220011441</v>
      </c>
    </row>
    <row r="13" spans="1:18" x14ac:dyDescent="0.2">
      <c r="A13" s="244" t="s">
        <v>52</v>
      </c>
      <c r="B13" s="84">
        <v>281463.00505012809</v>
      </c>
      <c r="C13" s="82">
        <f>IF(ISNUMBER(B13/B$8*100),B13/B$8*100,0)</f>
        <v>6.4237836081973043</v>
      </c>
      <c r="D13" s="82">
        <v>8.301980198019816</v>
      </c>
      <c r="E13" s="84">
        <v>223783.33756213632</v>
      </c>
      <c r="F13" s="82">
        <f>IF(ISNUMBER(E13/E$8*100),E13/E$8*100,0)</f>
        <v>6.5396443051730175</v>
      </c>
      <c r="G13" s="82">
        <v>8.9883403997577371</v>
      </c>
      <c r="H13" s="84">
        <v>160004.51251145772</v>
      </c>
      <c r="I13" s="82">
        <f>IF(ISNUMBER(H13/H$8*100),H13/H$8*100,0)</f>
        <v>6.1322267572386702</v>
      </c>
      <c r="J13" s="82">
        <v>9.6062691941120519</v>
      </c>
      <c r="K13" s="84">
        <v>150724.61148865981</v>
      </c>
      <c r="L13" s="82">
        <f>IF(ISNUMBER(K13/K$8*100),K13/K$8*100,0)</f>
        <v>6.0507712581084245</v>
      </c>
      <c r="M13" s="82">
        <v>9.5872766100933049</v>
      </c>
      <c r="N13" s="84">
        <v>9279.9010227978233</v>
      </c>
      <c r="O13" s="82">
        <f>IF(ISNUMBER(N13/N$8*100),N13/N$8*100,0)</f>
        <v>7.8482508379906388</v>
      </c>
      <c r="P13" s="82">
        <v>9.9157509157509161</v>
      </c>
      <c r="Q13" s="83">
        <f>IF(ISNUMBER(N13/H13*100),N13/H13*100,0)</f>
        <v>5.7997745670662262</v>
      </c>
      <c r="R13" s="82">
        <v>2.4685904079517544</v>
      </c>
    </row>
    <row r="14" spans="1:18" x14ac:dyDescent="0.2">
      <c r="A14" s="244" t="s">
        <v>71</v>
      </c>
      <c r="B14" s="84">
        <v>1539715.9940257969</v>
      </c>
      <c r="C14" s="82">
        <f>IF(ISNUMBER(B14/B$8*100),B14/B$8*100,0)</f>
        <v>35.1406834512429</v>
      </c>
      <c r="D14" s="82">
        <v>7.1717965774893822</v>
      </c>
      <c r="E14" s="84">
        <v>1212258.1154666345</v>
      </c>
      <c r="F14" s="82">
        <f>IF(ISNUMBER(E14/E$8*100),E14/E$8*100,0)</f>
        <v>35.425948006561981</v>
      </c>
      <c r="G14" s="82">
        <v>7.8300578788747828</v>
      </c>
      <c r="H14" s="84">
        <v>870635.44287555874</v>
      </c>
      <c r="I14" s="82">
        <f>IF(ISNUMBER(H14/H$8*100),H14/H$8*100,0)</f>
        <v>33.367396174026823</v>
      </c>
      <c r="J14" s="82">
        <v>8.188280114365174</v>
      </c>
      <c r="K14" s="84">
        <v>804516.29835368169</v>
      </c>
      <c r="L14" s="82">
        <f>IF(ISNUMBER(K14/K$8*100),K14/K$8*100,0)</f>
        <v>32.296942395001579</v>
      </c>
      <c r="M14" s="82">
        <v>8.1342421709849511</v>
      </c>
      <c r="N14" s="84">
        <v>66119.144521874347</v>
      </c>
      <c r="O14" s="82">
        <f>IF(ISNUMBER(N14/N$8*100),N14/N$8*100,0)</f>
        <v>55.918660137236465</v>
      </c>
      <c r="P14" s="82">
        <v>8.8123424680247915</v>
      </c>
      <c r="Q14" s="83">
        <f>IF(ISNUMBER(N14/H14*100),N14/H14*100,0)</f>
        <v>7.594354797169089</v>
      </c>
      <c r="R14" s="82">
        <v>2.8758607001054544</v>
      </c>
    </row>
    <row r="15" spans="1:18" x14ac:dyDescent="0.2">
      <c r="A15" s="245" t="s">
        <v>53</v>
      </c>
      <c r="B15" s="84">
        <v>2086271.5939438883</v>
      </c>
      <c r="C15" s="82">
        <f>IF(ISNUMBER(B15/B$8*100),B15/B$8*100,0)</f>
        <v>47.614631503836826</v>
      </c>
      <c r="D15" s="82">
        <v>5.1430920726753806</v>
      </c>
      <c r="E15" s="84">
        <v>1594411.7005363104</v>
      </c>
      <c r="F15" s="82">
        <f>IF(ISNUMBER(E15/E$8*100),E15/E$8*100,0)</f>
        <v>46.593662920137433</v>
      </c>
      <c r="G15" s="82">
        <v>5.6773865485445514</v>
      </c>
      <c r="H15" s="84">
        <v>1313894.2474018165</v>
      </c>
      <c r="I15" s="82">
        <f>IF(ISNUMBER(H15/H$8*100),H15/H$8*100,0)</f>
        <v>50.355438941276276</v>
      </c>
      <c r="J15" s="82">
        <v>5.7214244529255058</v>
      </c>
      <c r="K15" s="84">
        <v>1294345.4564952739</v>
      </c>
      <c r="L15" s="82">
        <f>IF(ISNUMBER(K15/K$8*100),K15/K$8*100,0)</f>
        <v>51.960912082457597</v>
      </c>
      <c r="M15" s="82">
        <v>5.6953622056033053</v>
      </c>
      <c r="N15" s="84">
        <v>19548.790906538175</v>
      </c>
      <c r="O15" s="82">
        <f>IF(ISNUMBER(N15/N$8*100),N15/N$8*100,0)</f>
        <v>16.532914977975256</v>
      </c>
      <c r="P15" s="82">
        <v>7.3179487179487195</v>
      </c>
      <c r="Q15" s="83">
        <f>IF(ISNUMBER(N15/H15*100),N15/H15*100,0)</f>
        <v>1.4878511680217246</v>
      </c>
      <c r="R15" s="82">
        <v>1.6224170015699537</v>
      </c>
    </row>
    <row r="16" spans="1:18" x14ac:dyDescent="0.2">
      <c r="A16" s="53"/>
      <c r="B16" s="94"/>
      <c r="C16" s="82"/>
      <c r="D16" s="82"/>
      <c r="E16" s="94"/>
      <c r="F16" s="82"/>
      <c r="G16" s="82"/>
      <c r="H16" s="94"/>
      <c r="I16" s="82"/>
      <c r="J16" s="82"/>
      <c r="K16" s="94"/>
      <c r="L16" s="82"/>
      <c r="M16" s="82"/>
      <c r="N16" s="94"/>
      <c r="O16" s="82"/>
      <c r="P16" s="82"/>
      <c r="Q16" s="82"/>
      <c r="R16" s="82"/>
    </row>
    <row r="17" spans="1:18" x14ac:dyDescent="0.2">
      <c r="A17" s="247" t="s">
        <v>91</v>
      </c>
      <c r="B17" s="92"/>
      <c r="C17" s="80"/>
      <c r="D17" s="80"/>
      <c r="E17" s="92"/>
      <c r="F17" s="80"/>
      <c r="G17" s="80"/>
      <c r="H17" s="92"/>
      <c r="I17" s="80"/>
      <c r="J17" s="80"/>
      <c r="K17" s="92"/>
      <c r="L17" s="80"/>
      <c r="M17" s="80"/>
      <c r="N17" s="92"/>
      <c r="O17" s="80"/>
      <c r="P17" s="80"/>
      <c r="Q17" s="80"/>
      <c r="R17" s="80"/>
    </row>
    <row r="18" spans="1:18" x14ac:dyDescent="0.2">
      <c r="A18" s="244" t="s">
        <v>37</v>
      </c>
      <c r="B18" s="84">
        <v>911241.20297037449</v>
      </c>
      <c r="C18" s="82">
        <f>IF(ISNUMBER(B18/B$8*100),B18/B$8*100,0)</f>
        <v>20.797107249361478</v>
      </c>
      <c r="D18" s="82">
        <v>0</v>
      </c>
      <c r="E18" s="84">
        <v>323276.9993100221</v>
      </c>
      <c r="F18" s="82">
        <f>IF(ISNUMBER(E18/E$8*100),E18/E$8*100,0)</f>
        <v>9.4471581779148135</v>
      </c>
      <c r="G18" s="82">
        <v>0</v>
      </c>
      <c r="H18" s="84">
        <v>252613.91668384685</v>
      </c>
      <c r="I18" s="82">
        <f>IF(ISNUMBER(H18/H$8*100),H18/H$8*100,0)</f>
        <v>9.6815133199985084</v>
      </c>
      <c r="J18" s="82">
        <v>0</v>
      </c>
      <c r="K18" s="84">
        <v>249019.95217552825</v>
      </c>
      <c r="L18" s="82">
        <f>IF(ISNUMBER(K18/K$8*100),K18/K$8*100,0)</f>
        <v>9.9967931875053218</v>
      </c>
      <c r="M18" s="82">
        <v>0</v>
      </c>
      <c r="N18" s="84">
        <v>3593.9645083187197</v>
      </c>
      <c r="O18" s="82">
        <f>IF(ISNUMBER(N18/N$8*100),N18/N$8*100,0)</f>
        <v>3.0395081687646059</v>
      </c>
      <c r="P18" s="82">
        <v>0</v>
      </c>
      <c r="Q18" s="83">
        <f>IF(ISNUMBER(N18/H18*100),N18/H18*100,0)</f>
        <v>1.4227104173427878</v>
      </c>
      <c r="R18" s="82">
        <v>1.6201151770939639</v>
      </c>
    </row>
    <row r="19" spans="1:18" x14ac:dyDescent="0.2">
      <c r="A19" s="244" t="s">
        <v>38</v>
      </c>
      <c r="B19" s="84">
        <v>2370804.9804933812</v>
      </c>
      <c r="C19" s="82">
        <f>IF(ISNUMBER(B19/B$8*100),B19/B$8*100,0)</f>
        <v>54.108489921130328</v>
      </c>
      <c r="D19" s="82">
        <v>4.3675008207745769</v>
      </c>
      <c r="E19" s="84">
        <v>1999142.1792514753</v>
      </c>
      <c r="F19" s="82">
        <f>IF(ISNUMBER(E19/E$8*100),E19/E$8*100,0)</f>
        <v>58.421144801019921</v>
      </c>
      <c r="G19" s="82">
        <v>4.9290157361719968</v>
      </c>
      <c r="H19" s="84">
        <v>1516090.7405097669</v>
      </c>
      <c r="I19" s="82">
        <f>IF(ISNUMBER(H19/H$8*100),H19/H$8*100,0)</f>
        <v>58.104687545546781</v>
      </c>
      <c r="J19" s="82">
        <v>4.9480109072660108</v>
      </c>
      <c r="K19" s="84">
        <v>1471553.8573606354</v>
      </c>
      <c r="L19" s="82">
        <f>IF(ISNUMBER(K19/K$8*100),K19/K$8*100,0)</f>
        <v>59.07486306936832</v>
      </c>
      <c r="M19" s="82">
        <v>4.9362953408022028</v>
      </c>
      <c r="N19" s="84">
        <v>44536.883149121131</v>
      </c>
      <c r="O19" s="82">
        <f>IF(ISNUMBER(N19/N$8*100),N19/N$8*100,0)</f>
        <v>37.665986914933534</v>
      </c>
      <c r="P19" s="82">
        <v>5.3351077537893907</v>
      </c>
      <c r="Q19" s="83">
        <f>IF(ISNUMBER(N19/H19*100),N19/H19*100,0)</f>
        <v>2.9376132944487314</v>
      </c>
      <c r="R19" s="82">
        <v>2.0743925654967943</v>
      </c>
    </row>
    <row r="20" spans="1:18" x14ac:dyDescent="0.2">
      <c r="A20" s="244" t="s">
        <v>39</v>
      </c>
      <c r="B20" s="84">
        <v>822974.90202272835</v>
      </c>
      <c r="C20" s="82">
        <f>IF(ISNUMBER(B20/B$8*100),B20/B$8*100,0)</f>
        <v>18.78262006273204</v>
      </c>
      <c r="D20" s="82">
        <v>10.134337495498958</v>
      </c>
      <c r="E20" s="84">
        <v>822974.90202272835</v>
      </c>
      <c r="F20" s="82">
        <f>IF(ISNUMBER(E20/E$8*100),E20/E$8*100,0)</f>
        <v>24.049883203743381</v>
      </c>
      <c r="G20" s="82">
        <v>10.134337495498958</v>
      </c>
      <c r="H20" s="84">
        <v>621216.69592744042</v>
      </c>
      <c r="I20" s="82">
        <f>IF(ISNUMBER(H20/H$8*100),H20/H$8*100,0)</f>
        <v>23.808338808799906</v>
      </c>
      <c r="J20" s="82">
        <v>10.406613136480168</v>
      </c>
      <c r="K20" s="84">
        <v>568294.27991705353</v>
      </c>
      <c r="L20" s="82">
        <f>IF(ISNUMBER(K20/K$8*100),K20/K$8*100,0)</f>
        <v>22.813916460672022</v>
      </c>
      <c r="M20" s="82">
        <v>10.396070137822351</v>
      </c>
      <c r="N20" s="84">
        <v>52922.416010394227</v>
      </c>
      <c r="O20" s="82">
        <f>IF(ISNUMBER(N20/N$8*100),N20/N$8*100,0)</f>
        <v>44.757847608685069</v>
      </c>
      <c r="P20" s="82">
        <v>10.51982652094161</v>
      </c>
      <c r="Q20" s="83">
        <f>IF(ISNUMBER(N20/H20*100),N20/H20*100,0)</f>
        <v>8.5191554504799871</v>
      </c>
      <c r="R20" s="82">
        <v>3.1020338101625935</v>
      </c>
    </row>
    <row r="21" spans="1:18" x14ac:dyDescent="0.2">
      <c r="A21" s="244" t="s">
        <v>40</v>
      </c>
      <c r="B21" s="84">
        <v>261235.76165296917</v>
      </c>
      <c r="C21" s="82">
        <f>IF(ISNUMBER(B21/B$8*100),B21/B$8*100,0)</f>
        <v>5.962140577879536</v>
      </c>
      <c r="D21" s="82">
        <v>15.026379092263387</v>
      </c>
      <c r="E21" s="84">
        <v>261235.76165296917</v>
      </c>
      <c r="F21" s="82">
        <f>IF(ISNUMBER(E21/E$8*100),E21/E$8*100,0)</f>
        <v>7.6341204828398777</v>
      </c>
      <c r="G21" s="82">
        <v>15.026379092263387</v>
      </c>
      <c r="H21" s="84">
        <v>204760.02412011079</v>
      </c>
      <c r="I21" s="82">
        <f>IF(ISNUMBER(H21/H$8*100),H21/H$8*100,0)</f>
        <v>7.8474967925186769</v>
      </c>
      <c r="J21" s="82">
        <v>15.313338324710136</v>
      </c>
      <c r="K21" s="84">
        <v>188837.49598961588</v>
      </c>
      <c r="L21" s="82">
        <f>IF(ISNUMBER(K21/K$8*100),K21/K$8*100,0)</f>
        <v>7.5807957433222537</v>
      </c>
      <c r="M21" s="82">
        <v>15.369114915178558</v>
      </c>
      <c r="N21" s="84">
        <v>15922.528130495002</v>
      </c>
      <c r="O21" s="82">
        <f>IF(ISNUMBER(N21/N$8*100),N21/N$8*100,0)</f>
        <v>13.466091333958127</v>
      </c>
      <c r="P21" s="82">
        <v>14.651840879544572</v>
      </c>
      <c r="Q21" s="83">
        <f>IF(ISNUMBER(N21/H21*100),N21/H21*100,0)</f>
        <v>7.7761898099577094</v>
      </c>
      <c r="R21" s="82">
        <v>5.9595219837617499</v>
      </c>
    </row>
    <row r="22" spans="1:18" x14ac:dyDescent="0.2">
      <c r="A22" s="244" t="s">
        <v>46</v>
      </c>
      <c r="B22" s="84">
        <v>15319.840640149581</v>
      </c>
      <c r="C22" s="82">
        <f>IF(ISNUMBER(B22/B$8*100),B22/B$8*100,0)</f>
        <v>0.34964218891523913</v>
      </c>
      <c r="D22" s="82">
        <v>8.5822046610702412</v>
      </c>
      <c r="E22" s="84">
        <v>15319.840640149581</v>
      </c>
      <c r="F22" s="82">
        <f>IF(ISNUMBER(E22/E$8*100),E22/E$8*100,0)</f>
        <v>0.44769333449901888</v>
      </c>
      <c r="G22" s="82">
        <v>8.5822046610702412</v>
      </c>
      <c r="H22" s="84">
        <v>14558.607607519099</v>
      </c>
      <c r="I22" s="82">
        <f>IF(ISNUMBER(H22/H$8*100),H22/H$8*100,0)</f>
        <v>0.55796353313831759</v>
      </c>
      <c r="J22" s="82">
        <v>8.2018342693234683</v>
      </c>
      <c r="K22" s="84">
        <v>13292.7527719627</v>
      </c>
      <c r="L22" s="82">
        <f>IF(ISNUMBER(K22/K$8*100),K22/K$8*100,0)</f>
        <v>0.5336315391317793</v>
      </c>
      <c r="M22" s="82">
        <v>7.4631941990727606</v>
      </c>
      <c r="N22" s="84">
        <v>1265.8548355564003</v>
      </c>
      <c r="O22" s="82">
        <f>IF(ISNUMBER(N22/N$8*100),N22/N$8*100,0)</f>
        <v>1.0705659736589266</v>
      </c>
      <c r="P22" s="82">
        <v>9</v>
      </c>
      <c r="Q22" s="83">
        <f>IF(ISNUMBER(N22/H22*100),N22/H22*100,0)</f>
        <v>8.6948894405439088</v>
      </c>
      <c r="R22" s="82">
        <v>0.43310771015261962</v>
      </c>
    </row>
    <row r="23" spans="1:18" x14ac:dyDescent="0.2">
      <c r="A23" s="244"/>
      <c r="B23" s="94"/>
      <c r="C23" s="82"/>
      <c r="D23" s="82"/>
      <c r="E23" s="94"/>
      <c r="F23" s="82"/>
      <c r="G23" s="82"/>
      <c r="H23" s="94"/>
      <c r="I23" s="82"/>
      <c r="J23" s="82"/>
      <c r="K23" s="94"/>
      <c r="L23" s="82"/>
      <c r="M23" s="82"/>
      <c r="N23" s="94"/>
      <c r="O23" s="82"/>
      <c r="P23" s="82"/>
      <c r="Q23" s="82"/>
      <c r="R23" s="82"/>
    </row>
    <row r="24" spans="1:18" x14ac:dyDescent="0.2">
      <c r="A24" s="247" t="s">
        <v>16</v>
      </c>
      <c r="B24" s="92"/>
      <c r="C24" s="80"/>
      <c r="D24" s="80"/>
      <c r="E24" s="92"/>
      <c r="F24" s="80"/>
      <c r="G24" s="80"/>
      <c r="H24" s="92"/>
      <c r="I24" s="80"/>
      <c r="J24" s="80"/>
      <c r="K24" s="92"/>
      <c r="L24" s="80"/>
      <c r="M24" s="80"/>
      <c r="N24" s="92"/>
      <c r="O24" s="80"/>
      <c r="P24" s="80"/>
      <c r="Q24" s="80"/>
      <c r="R24" s="80"/>
    </row>
    <row r="25" spans="1:18" ht="12" customHeight="1" x14ac:dyDescent="0.2">
      <c r="A25" s="244" t="s">
        <v>41</v>
      </c>
      <c r="B25" s="84">
        <v>193667.83737901994</v>
      </c>
      <c r="C25" s="82">
        <f t="shared" ref="C25:C33" si="0">IF(ISNUMBER(B25/B$8*100),B25/B$8*100,0)</f>
        <v>4.420049018409367</v>
      </c>
      <c r="D25" s="82">
        <v>3.9063022287318048</v>
      </c>
      <c r="E25" s="84">
        <v>193667.83737901994</v>
      </c>
      <c r="F25" s="82">
        <f t="shared" ref="F25:F33" si="1">IF(ISNUMBER(E25/E$8*100),E25/E$8*100,0)</f>
        <v>5.6595758362001218</v>
      </c>
      <c r="G25" s="82">
        <v>3.9063022287318048</v>
      </c>
      <c r="H25" s="84">
        <v>25012.06341128824</v>
      </c>
      <c r="I25" s="82">
        <f t="shared" ref="I25:I33" si="2">IF(ISNUMBER(H25/H$8*100),H25/H$8*100,0)</f>
        <v>0.95859574268862424</v>
      </c>
      <c r="J25" s="82">
        <v>3.6870590178546219</v>
      </c>
      <c r="K25" s="84">
        <v>24704.208436382127</v>
      </c>
      <c r="L25" s="82">
        <f t="shared" ref="L25:L33" si="3">IF(ISNUMBER(K25/K$8*100),K25/K$8*100,0)</f>
        <v>0.99173925800715801</v>
      </c>
      <c r="M25" s="82">
        <v>3.7209667281941656</v>
      </c>
      <c r="N25" s="84">
        <v>307.85497490611289</v>
      </c>
      <c r="O25" s="82">
        <f t="shared" ref="O25:O33" si="4">IF(ISNUMBER(N25/N$8*100),N25/N$8*100,0)</f>
        <v>0.26036086579488582</v>
      </c>
      <c r="P25" s="82">
        <v>1</v>
      </c>
      <c r="Q25" s="83">
        <f t="shared" ref="Q25:Q33" si="5">IF(ISNUMBER(N25/H25*100),N25/H25*100,0)</f>
        <v>1.2308259812230218</v>
      </c>
      <c r="R25" s="82">
        <v>0.5</v>
      </c>
    </row>
    <row r="26" spans="1:18" x14ac:dyDescent="0.2">
      <c r="A26" s="244" t="s">
        <v>42</v>
      </c>
      <c r="B26" s="84">
        <v>282684.89804785885</v>
      </c>
      <c r="C26" s="82">
        <f t="shared" si="0"/>
        <v>6.4516706699743782</v>
      </c>
      <c r="D26" s="82">
        <v>5.7976551591810139</v>
      </c>
      <c r="E26" s="84">
        <v>282684.89804785885</v>
      </c>
      <c r="F26" s="82">
        <f t="shared" si="1"/>
        <v>8.2609308799132162</v>
      </c>
      <c r="G26" s="82">
        <v>5.7976551591810139</v>
      </c>
      <c r="H26" s="84">
        <v>104019.74988348311</v>
      </c>
      <c r="I26" s="82">
        <f t="shared" si="2"/>
        <v>3.9865918998446492</v>
      </c>
      <c r="J26" s="82">
        <v>5.7098603613604073</v>
      </c>
      <c r="K26" s="84">
        <v>102780.81006779413</v>
      </c>
      <c r="L26" s="82">
        <f t="shared" si="3"/>
        <v>4.1260890660189249</v>
      </c>
      <c r="M26" s="82">
        <v>5.7062845003046681</v>
      </c>
      <c r="N26" s="84">
        <v>1238.9398156889997</v>
      </c>
      <c r="O26" s="82">
        <f t="shared" si="4"/>
        <v>1.0478032494973306</v>
      </c>
      <c r="P26" s="82">
        <v>6</v>
      </c>
      <c r="Q26" s="83">
        <f t="shared" si="5"/>
        <v>1.191062098377268</v>
      </c>
      <c r="R26" s="82">
        <v>2.4201515625357444</v>
      </c>
    </row>
    <row r="27" spans="1:18" x14ac:dyDescent="0.2">
      <c r="A27" s="244" t="s">
        <v>43</v>
      </c>
      <c r="B27" s="84">
        <v>414873.42494294088</v>
      </c>
      <c r="C27" s="82">
        <f t="shared" si="0"/>
        <v>9.4685875543412745</v>
      </c>
      <c r="D27" s="82">
        <v>7.7320553246358221</v>
      </c>
      <c r="E27" s="84">
        <v>414873.42494294088</v>
      </c>
      <c r="F27" s="82">
        <f t="shared" si="1"/>
        <v>12.123890278660244</v>
      </c>
      <c r="G27" s="82">
        <v>7.7320553246358221</v>
      </c>
      <c r="H27" s="84">
        <v>238663.83385190455</v>
      </c>
      <c r="I27" s="82">
        <f t="shared" si="2"/>
        <v>9.1468717035528044</v>
      </c>
      <c r="J27" s="82">
        <v>7.0298254750104956</v>
      </c>
      <c r="K27" s="84">
        <v>222468.12175298692</v>
      </c>
      <c r="L27" s="82">
        <f t="shared" si="3"/>
        <v>8.930881981736718</v>
      </c>
      <c r="M27" s="82">
        <v>6.9351947040075537</v>
      </c>
      <c r="N27" s="84">
        <v>16195.712098917771</v>
      </c>
      <c r="O27" s="82">
        <f t="shared" si="4"/>
        <v>13.697130038340042</v>
      </c>
      <c r="P27" s="82">
        <v>8.3341241146065226</v>
      </c>
      <c r="Q27" s="83">
        <f t="shared" si="5"/>
        <v>6.7859934358414433</v>
      </c>
      <c r="R27" s="82">
        <v>1.8177199335109242</v>
      </c>
    </row>
    <row r="28" spans="1:18" x14ac:dyDescent="0.2">
      <c r="A28" s="244" t="s">
        <v>44</v>
      </c>
      <c r="B28" s="84">
        <v>532270.47851745319</v>
      </c>
      <c r="C28" s="82">
        <f t="shared" si="0"/>
        <v>12.147921089731843</v>
      </c>
      <c r="D28" s="82">
        <v>8.5783453881248679</v>
      </c>
      <c r="E28" s="84">
        <v>532270.47851745319</v>
      </c>
      <c r="F28" s="82">
        <f t="shared" si="1"/>
        <v>15.554596877356314</v>
      </c>
      <c r="G28" s="82">
        <v>8.5783453881248679</v>
      </c>
      <c r="H28" s="84">
        <v>464202.1332049538</v>
      </c>
      <c r="I28" s="82">
        <f t="shared" si="2"/>
        <v>17.790702882850546</v>
      </c>
      <c r="J28" s="82">
        <v>8.2802245086560262</v>
      </c>
      <c r="K28" s="84">
        <v>426294.02623545297</v>
      </c>
      <c r="L28" s="82">
        <f t="shared" si="3"/>
        <v>17.113380595065369</v>
      </c>
      <c r="M28" s="82">
        <v>8.1536116764144975</v>
      </c>
      <c r="N28" s="84">
        <v>37908.106969498709</v>
      </c>
      <c r="O28" s="82">
        <f t="shared" si="4"/>
        <v>32.059860504881676</v>
      </c>
      <c r="P28" s="82">
        <v>9.6475790612304255</v>
      </c>
      <c r="Q28" s="83">
        <f t="shared" si="5"/>
        <v>8.1662931421216847</v>
      </c>
      <c r="R28" s="82">
        <v>3.4685129160558454</v>
      </c>
    </row>
    <row r="29" spans="1:18" x14ac:dyDescent="0.2">
      <c r="A29" s="244" t="s">
        <v>45</v>
      </c>
      <c r="B29" s="84">
        <v>318377.04371154163</v>
      </c>
      <c r="C29" s="82">
        <f t="shared" si="0"/>
        <v>7.266266606711862</v>
      </c>
      <c r="D29" s="82">
        <v>8.8012705446101176</v>
      </c>
      <c r="E29" s="84">
        <v>318377.04371154163</v>
      </c>
      <c r="F29" s="82">
        <f t="shared" si="1"/>
        <v>9.3039662536442851</v>
      </c>
      <c r="G29" s="82">
        <v>8.8012705446101176</v>
      </c>
      <c r="H29" s="84">
        <v>304185.33099939569</v>
      </c>
      <c r="I29" s="82">
        <f t="shared" si="2"/>
        <v>11.658005118952014</v>
      </c>
      <c r="J29" s="82">
        <v>8.7004311777482162</v>
      </c>
      <c r="K29" s="84">
        <v>287036.10791334038</v>
      </c>
      <c r="L29" s="82">
        <f t="shared" si="3"/>
        <v>11.52293454033564</v>
      </c>
      <c r="M29" s="82">
        <v>8.5789539927803968</v>
      </c>
      <c r="N29" s="84">
        <v>17149.223086054244</v>
      </c>
      <c r="O29" s="82">
        <f t="shared" si="4"/>
        <v>14.503538790485429</v>
      </c>
      <c r="P29" s="82">
        <v>10.642485542948357</v>
      </c>
      <c r="Q29" s="83">
        <f t="shared" si="5"/>
        <v>5.6377547956407907</v>
      </c>
      <c r="R29" s="82">
        <v>3.6786443862586578</v>
      </c>
    </row>
    <row r="30" spans="1:18" x14ac:dyDescent="0.2">
      <c r="A30" s="244" t="s">
        <v>47</v>
      </c>
      <c r="B30" s="84">
        <v>321995.41480068472</v>
      </c>
      <c r="C30" s="82">
        <f t="shared" si="0"/>
        <v>7.3488480915740482</v>
      </c>
      <c r="D30" s="82">
        <v>7.8339352868284982</v>
      </c>
      <c r="E30" s="84">
        <v>321995.41480068472</v>
      </c>
      <c r="F30" s="82">
        <f t="shared" si="1"/>
        <v>9.4097062973173191</v>
      </c>
      <c r="G30" s="82">
        <v>7.8339352868284982</v>
      </c>
      <c r="H30" s="84">
        <v>309605.91139651323</v>
      </c>
      <c r="I30" s="82">
        <f t="shared" si="2"/>
        <v>11.865750685806495</v>
      </c>
      <c r="J30" s="82">
        <v>7.7626850242546235</v>
      </c>
      <c r="K30" s="84">
        <v>294985.1342856111</v>
      </c>
      <c r="L30" s="82">
        <f t="shared" si="3"/>
        <v>11.842044603571066</v>
      </c>
      <c r="M30" s="82">
        <v>7.6464956035495044</v>
      </c>
      <c r="N30" s="84">
        <v>14620.777110901296</v>
      </c>
      <c r="O30" s="82">
        <f t="shared" si="4"/>
        <v>12.365167034735236</v>
      </c>
      <c r="P30" s="82">
        <v>9.9955023079322363</v>
      </c>
      <c r="Q30" s="83">
        <f t="shared" si="5"/>
        <v>4.7223830594682745</v>
      </c>
      <c r="R30" s="82">
        <v>3.7853003166693386</v>
      </c>
    </row>
    <row r="31" spans="1:18" x14ac:dyDescent="0.2">
      <c r="A31" s="244" t="s">
        <v>48</v>
      </c>
      <c r="B31" s="84">
        <v>410718.20859756414</v>
      </c>
      <c r="C31" s="82">
        <f t="shared" si="0"/>
        <v>9.3737537389942442</v>
      </c>
      <c r="D31" s="82">
        <v>7.0472298619701039</v>
      </c>
      <c r="E31" s="84">
        <v>410718.20859756414</v>
      </c>
      <c r="F31" s="82">
        <f t="shared" si="1"/>
        <v>12.002461948893469</v>
      </c>
      <c r="G31" s="82">
        <v>7.0472298619701039</v>
      </c>
      <c r="H31" s="84">
        <v>392580.50595049851</v>
      </c>
      <c r="I31" s="82">
        <f t="shared" si="2"/>
        <v>15.045779929410125</v>
      </c>
      <c r="J31" s="82">
        <v>7.0309571448385526</v>
      </c>
      <c r="K31" s="84">
        <v>383208.86547022191</v>
      </c>
      <c r="L31" s="82">
        <f t="shared" si="3"/>
        <v>15.383746331394665</v>
      </c>
      <c r="M31" s="82">
        <v>6.9840035582601443</v>
      </c>
      <c r="N31" s="84">
        <v>9371.6404802759935</v>
      </c>
      <c r="O31" s="82">
        <f t="shared" si="4"/>
        <v>7.9258372553738692</v>
      </c>
      <c r="P31" s="82">
        <v>8.9896750092773487</v>
      </c>
      <c r="Q31" s="83">
        <f t="shared" si="5"/>
        <v>2.3871894651482486</v>
      </c>
      <c r="R31" s="82">
        <v>1.5864754075448699</v>
      </c>
    </row>
    <row r="32" spans="1:18" x14ac:dyDescent="0.2">
      <c r="A32" s="244" t="s">
        <v>49</v>
      </c>
      <c r="B32" s="84">
        <v>515100.17322266847</v>
      </c>
      <c r="C32" s="82">
        <f t="shared" si="0"/>
        <v>11.7560460520844</v>
      </c>
      <c r="D32" s="82">
        <v>6.824771489737075</v>
      </c>
      <c r="E32" s="84">
        <v>515100.17322266847</v>
      </c>
      <c r="F32" s="82">
        <f t="shared" si="1"/>
        <v>15.05282721719141</v>
      </c>
      <c r="G32" s="82">
        <v>6.824771489737075</v>
      </c>
      <c r="H32" s="84">
        <v>485942.50390725676</v>
      </c>
      <c r="I32" s="82">
        <f t="shared" si="2"/>
        <v>18.623909902080101</v>
      </c>
      <c r="J32" s="82">
        <v>6.8218469368041141</v>
      </c>
      <c r="K32" s="84">
        <v>472361.54490547819</v>
      </c>
      <c r="L32" s="82">
        <f t="shared" si="3"/>
        <v>18.962740265977068</v>
      </c>
      <c r="M32" s="82">
        <v>6.8051891759725196</v>
      </c>
      <c r="N32" s="84">
        <v>13580.95900177791</v>
      </c>
      <c r="O32" s="82">
        <f t="shared" si="4"/>
        <v>11.485766130971605</v>
      </c>
      <c r="P32" s="82">
        <v>7.3749663539248829</v>
      </c>
      <c r="Q32" s="83">
        <f t="shared" si="5"/>
        <v>2.7947666426746376</v>
      </c>
      <c r="R32" s="82">
        <v>1.9914941329101894</v>
      </c>
    </row>
    <row r="33" spans="1:18" x14ac:dyDescent="0.2">
      <c r="A33" s="244" t="s">
        <v>72</v>
      </c>
      <c r="B33" s="84">
        <v>432262.20365751401</v>
      </c>
      <c r="C33" s="82">
        <f t="shared" si="0"/>
        <v>9.8654487747114317</v>
      </c>
      <c r="D33" s="82">
        <v>5.8141386796321335</v>
      </c>
      <c r="E33" s="84">
        <v>432262.20365751401</v>
      </c>
      <c r="F33" s="82">
        <f t="shared" si="1"/>
        <v>12.632044410837745</v>
      </c>
      <c r="G33" s="82">
        <v>5.8141386796321335</v>
      </c>
      <c r="H33" s="84">
        <v>285027.95224338665</v>
      </c>
      <c r="I33" s="82">
        <f t="shared" si="2"/>
        <v>10.923792134816695</v>
      </c>
      <c r="J33" s="82">
        <v>5.501904307511408</v>
      </c>
      <c r="K33" s="84">
        <v>277159.51914752164</v>
      </c>
      <c r="L33" s="82">
        <f t="shared" si="3"/>
        <v>11.126443357892825</v>
      </c>
      <c r="M33" s="82">
        <v>5.4771649196693506</v>
      </c>
      <c r="N33" s="84">
        <v>7868.4330958644168</v>
      </c>
      <c r="O33" s="82">
        <f t="shared" si="4"/>
        <v>6.6545361299201637</v>
      </c>
      <c r="P33" s="82">
        <v>6.1046654429577645</v>
      </c>
      <c r="Q33" s="83">
        <f t="shared" si="5"/>
        <v>2.7605829652614307</v>
      </c>
      <c r="R33" s="82">
        <v>4.2441827064052955</v>
      </c>
    </row>
    <row r="34" spans="1:18" x14ac:dyDescent="0.2">
      <c r="A34" s="244"/>
      <c r="B34" s="94"/>
      <c r="C34" s="87"/>
      <c r="D34" s="87"/>
      <c r="E34" s="94"/>
      <c r="F34" s="87"/>
      <c r="G34" s="87"/>
      <c r="H34" s="94"/>
      <c r="I34" s="87"/>
      <c r="J34" s="87"/>
      <c r="K34" s="94"/>
      <c r="L34" s="87"/>
      <c r="M34" s="87"/>
      <c r="N34" s="94"/>
      <c r="O34" s="87"/>
      <c r="P34" s="87"/>
      <c r="Q34" s="87"/>
      <c r="R34" s="87"/>
    </row>
    <row r="35" spans="1:18" x14ac:dyDescent="0.2">
      <c r="A35" s="247" t="s">
        <v>12</v>
      </c>
      <c r="B35" s="92"/>
      <c r="C35" s="80"/>
      <c r="D35" s="80"/>
      <c r="E35" s="92"/>
      <c r="F35" s="80"/>
      <c r="G35" s="80"/>
      <c r="H35" s="92"/>
      <c r="I35" s="80"/>
      <c r="J35" s="80"/>
      <c r="K35" s="92"/>
      <c r="L35" s="80"/>
      <c r="M35" s="80"/>
      <c r="N35" s="92"/>
      <c r="O35" s="80"/>
      <c r="P35" s="80"/>
      <c r="Q35" s="80"/>
      <c r="R35" s="80"/>
    </row>
    <row r="36" spans="1:18" x14ac:dyDescent="0.2">
      <c r="A36" s="244" t="s">
        <v>38</v>
      </c>
      <c r="B36" s="100">
        <v>1127436.9243305665</v>
      </c>
      <c r="C36" s="101">
        <f>IF(ISNUMBER(B36/B$8*100),B36/B$8*100,0)</f>
        <v>25.731306437594586</v>
      </c>
      <c r="D36" s="101">
        <v>5.3385307452992095</v>
      </c>
      <c r="E36" s="100">
        <v>1119114.8116470936</v>
      </c>
      <c r="F36" s="101">
        <f>IF(ISNUMBER(E36/E$8*100),E36/E$8*100,0)</f>
        <v>32.704011319835566</v>
      </c>
      <c r="G36" s="101">
        <v>5.3691204990886359</v>
      </c>
      <c r="H36" s="84">
        <v>1118806.9566721874</v>
      </c>
      <c r="I36" s="82">
        <f>IF(ISNUMBER(H36/H$8*100),H36/H$8*100,0)</f>
        <v>42.878652909233807</v>
      </c>
      <c r="J36" s="82">
        <v>5.36891007521014</v>
      </c>
      <c r="K36" s="84">
        <v>1118806.9566721874</v>
      </c>
      <c r="L36" s="82">
        <f>IF(ISNUMBER(K36/K$8*100),K36/K$8*100,0)</f>
        <v>44.913998516514084</v>
      </c>
      <c r="M36" s="82">
        <v>5.36891007521014</v>
      </c>
      <c r="N36" s="84">
        <v>0</v>
      </c>
      <c r="O36" s="82">
        <f>IF(ISNUMBER(N36/N$8*100),N36/N$8*100,0)</f>
        <v>0</v>
      </c>
      <c r="P36" s="82">
        <v>0</v>
      </c>
      <c r="Q36" s="83">
        <f>IF(ISNUMBER(N36/H36*100),N36/H36*100,0)</f>
        <v>0</v>
      </c>
      <c r="R36" s="82">
        <v>0</v>
      </c>
    </row>
    <row r="37" spans="1:18" x14ac:dyDescent="0.2">
      <c r="A37" s="244" t="s">
        <v>39</v>
      </c>
      <c r="B37" s="100">
        <v>269971.75838006829</v>
      </c>
      <c r="C37" s="101">
        <f>IF(ISNUMBER(B37/B$8*100),B37/B$8*100,0)</f>
        <v>6.1615207861836785</v>
      </c>
      <c r="D37" s="101">
        <v>8.3334860230454968</v>
      </c>
      <c r="E37" s="100">
        <v>268385.80242055032</v>
      </c>
      <c r="F37" s="101">
        <f>IF(ISNUMBER(E37/E$8*100),E37/E$8*100,0)</f>
        <v>7.8430668856277252</v>
      </c>
      <c r="G37" s="101">
        <v>8.3674983435542671</v>
      </c>
      <c r="H37" s="84">
        <v>267861.9055255623</v>
      </c>
      <c r="I37" s="82">
        <f>IF(ISNUMBER(H37/H$8*100),H37/H$8*100,0)</f>
        <v>10.265897620800951</v>
      </c>
      <c r="J37" s="82">
        <v>8.3662196597685465</v>
      </c>
      <c r="K37" s="84">
        <v>267861.9055255623</v>
      </c>
      <c r="L37" s="82">
        <f>IF(ISNUMBER(K37/K$8*100),K37/K$8*100,0)</f>
        <v>10.753194870355793</v>
      </c>
      <c r="M37" s="82">
        <v>8.3662196597685465</v>
      </c>
      <c r="N37" s="84">
        <v>0</v>
      </c>
      <c r="O37" s="82">
        <f>IF(ISNUMBER(N37/N$8*100),N37/N$8*100,0)</f>
        <v>0</v>
      </c>
      <c r="P37" s="82">
        <v>0</v>
      </c>
      <c r="Q37" s="83">
        <f>IF(ISNUMBER(N37/H37*100),N37/H37*100,0)</f>
        <v>0</v>
      </c>
      <c r="R37" s="82">
        <v>0</v>
      </c>
    </row>
    <row r="38" spans="1:18" x14ac:dyDescent="0.2">
      <c r="A38" s="244" t="s">
        <v>50</v>
      </c>
      <c r="B38" s="100">
        <v>1107678.2282759047</v>
      </c>
      <c r="C38" s="101">
        <f>IF(ISNUMBER(B38/B$8*100),B38/B$8*100,0)</f>
        <v>25.280356985773434</v>
      </c>
      <c r="D38" s="101">
        <v>8.5224983000126429</v>
      </c>
      <c r="E38" s="100">
        <v>1103396.2304167356</v>
      </c>
      <c r="F38" s="101">
        <f>IF(ISNUMBER(E38/E$8*100),E38/E$8*100,0)</f>
        <v>32.244665546605383</v>
      </c>
      <c r="G38" s="101">
        <v>8.5457173036200604</v>
      </c>
      <c r="H38" s="84">
        <v>1103396.2304167356</v>
      </c>
      <c r="I38" s="82">
        <f>IF(ISNUMBER(H38/H$8*100),H38/H$8*100,0)</f>
        <v>42.288031642315502</v>
      </c>
      <c r="J38" s="82">
        <v>8.5457173036200604</v>
      </c>
      <c r="K38" s="84">
        <v>1103396.2304167356</v>
      </c>
      <c r="L38" s="82">
        <f>IF(ISNUMBER(K38/K$8*100),K38/K$8*100,0)</f>
        <v>44.295341891215173</v>
      </c>
      <c r="M38" s="82">
        <v>8.5457173036200604</v>
      </c>
      <c r="N38" s="84">
        <v>0</v>
      </c>
      <c r="O38" s="82">
        <f>IF(ISNUMBER(N38/N$8*100),N38/N$8*100,0)</f>
        <v>0</v>
      </c>
      <c r="P38" s="82">
        <v>0</v>
      </c>
      <c r="Q38" s="83">
        <f>IF(ISNUMBER(N38/H38*100),N38/H38*100,0)</f>
        <v>0</v>
      </c>
      <c r="R38" s="82">
        <v>0</v>
      </c>
    </row>
    <row r="39" spans="1:18" x14ac:dyDescent="0.2">
      <c r="A39" s="244" t="s">
        <v>46</v>
      </c>
      <c r="B39" s="100">
        <v>933.24560026743382</v>
      </c>
      <c r="C39" s="101">
        <f>IF(ISNUMBER(B39/B$8*100),B39/B$8*100,0)</f>
        <v>2.1299309969182278E-2</v>
      </c>
      <c r="D39" s="101">
        <v>15.2</v>
      </c>
      <c r="E39" s="100">
        <v>933.24560026743382</v>
      </c>
      <c r="F39" s="101">
        <f>IF(ISNUMBER(E39/E$8*100),E39/E$8*100,0)</f>
        <v>2.7272335561722039E-2</v>
      </c>
      <c r="G39" s="101">
        <v>15.2</v>
      </c>
      <c r="H39" s="84">
        <v>933.24560026743382</v>
      </c>
      <c r="I39" s="82">
        <f>IF(ISNUMBER(H39/H$8*100),H39/H$8*100,0)</f>
        <v>3.5766951514104417E-2</v>
      </c>
      <c r="J39" s="82">
        <v>15.2</v>
      </c>
      <c r="K39" s="84">
        <v>933.24560026743382</v>
      </c>
      <c r="L39" s="82">
        <f>IF(ISNUMBER(K39/K$8*100),K39/K$8*100,0)</f>
        <v>3.746472191291194E-2</v>
      </c>
      <c r="M39" s="82">
        <v>15.2</v>
      </c>
      <c r="N39" s="84">
        <v>0</v>
      </c>
      <c r="O39" s="82">
        <f>IF(ISNUMBER(N39/N$8*100),N39/N$8*100,0)</f>
        <v>0</v>
      </c>
      <c r="P39" s="82">
        <v>0</v>
      </c>
      <c r="Q39" s="83">
        <f>IF(ISNUMBER(N39/H39*100),N39/H39*100,0)</f>
        <v>0</v>
      </c>
      <c r="R39" s="82">
        <v>0</v>
      </c>
    </row>
    <row r="40" spans="1:18" x14ac:dyDescent="0.2">
      <c r="A40" s="244" t="s">
        <v>73</v>
      </c>
      <c r="B40" s="100">
        <v>25053.90755199892</v>
      </c>
      <c r="C40" s="101">
        <f>IF(ISNUMBER(B40/B$8*100),B40/B$8*100,0)</f>
        <v>0.57180118795774959</v>
      </c>
      <c r="D40" s="101">
        <v>10.198013022329206</v>
      </c>
      <c r="E40" s="100">
        <v>24438.197602186694</v>
      </c>
      <c r="F40" s="101">
        <f>IF(ISNUMBER(E40/E$8*100),E40/E$8*100,0)</f>
        <v>0.71416005105142299</v>
      </c>
      <c r="G40" s="101">
        <v>10.331006742717475</v>
      </c>
      <c r="H40" s="84">
        <v>17597.434849562767</v>
      </c>
      <c r="I40" s="82">
        <f>IF(ISNUMBER(H40/H$8*100),H40/H$8*100,0)</f>
        <v>0.67442760925586798</v>
      </c>
      <c r="J40" s="82">
        <v>10.661035519011214</v>
      </c>
      <c r="K40" s="84">
        <v>0</v>
      </c>
      <c r="L40" s="82">
        <f>IF(ISNUMBER(K40/K$8*100),K40/K$8*100,0)</f>
        <v>0</v>
      </c>
      <c r="M40" s="82">
        <v>0</v>
      </c>
      <c r="N40" s="84">
        <v>17597.434849562767</v>
      </c>
      <c r="O40" s="82">
        <f>IF(ISNUMBER(N40/N$8*100),N40/N$8*100,0)</f>
        <v>14.882603000320337</v>
      </c>
      <c r="P40" s="82">
        <v>10.661035519011214</v>
      </c>
      <c r="Q40" s="83">
        <f>IF(ISNUMBER(N40/H40*100),N40/H40*100,0)</f>
        <v>100</v>
      </c>
      <c r="R40" s="82">
        <v>4.2335436129844259</v>
      </c>
    </row>
    <row r="41" spans="1:18" x14ac:dyDescent="0.2">
      <c r="A41" s="248"/>
      <c r="B41" s="249"/>
      <c r="C41" s="250"/>
      <c r="D41" s="251"/>
      <c r="E41" s="249"/>
      <c r="F41" s="250"/>
      <c r="G41" s="251"/>
      <c r="H41" s="249"/>
      <c r="I41" s="250"/>
      <c r="J41" s="251"/>
      <c r="K41" s="249"/>
      <c r="L41" s="250"/>
      <c r="M41" s="251"/>
      <c r="N41" s="249"/>
      <c r="O41" s="250"/>
      <c r="P41" s="251"/>
      <c r="Q41" s="252"/>
      <c r="R41" s="252"/>
    </row>
    <row r="42" spans="1:18" x14ac:dyDescent="0.2">
      <c r="A42" s="2" t="s">
        <v>142</v>
      </c>
      <c r="F42" s="22"/>
      <c r="I42" s="22"/>
      <c r="L42" s="22"/>
    </row>
    <row r="43" spans="1:18" x14ac:dyDescent="0.2">
      <c r="A43" s="303" t="s">
        <v>94</v>
      </c>
      <c r="B43" s="5"/>
      <c r="F43" s="22"/>
      <c r="I43" s="22"/>
      <c r="L43" s="22"/>
    </row>
    <row r="44" spans="1:18" x14ac:dyDescent="0.2">
      <c r="A44" s="2" t="s">
        <v>60</v>
      </c>
      <c r="B44" s="5"/>
      <c r="F44" s="22"/>
      <c r="I44" s="22"/>
      <c r="L44" s="22"/>
    </row>
    <row r="45" spans="1:18" x14ac:dyDescent="0.2">
      <c r="A45" s="2" t="s">
        <v>61</v>
      </c>
      <c r="B45" s="5"/>
      <c r="F45" s="22"/>
      <c r="I45" s="22"/>
      <c r="L45" s="22"/>
    </row>
    <row r="46" spans="1:18" x14ac:dyDescent="0.2">
      <c r="A46" s="2" t="s">
        <v>62</v>
      </c>
      <c r="F46" s="22"/>
      <c r="I46" s="22"/>
      <c r="L46" s="22"/>
    </row>
    <row r="47" spans="1:18" x14ac:dyDescent="0.2">
      <c r="A47" s="2" t="s">
        <v>67</v>
      </c>
      <c r="F47" s="22"/>
      <c r="I47" s="22"/>
      <c r="L47" s="22"/>
    </row>
    <row r="48" spans="1:18" x14ac:dyDescent="0.2">
      <c r="A48" s="2" t="s">
        <v>68</v>
      </c>
      <c r="F48" s="22"/>
      <c r="I48" s="22"/>
      <c r="L48" s="22"/>
    </row>
    <row r="49" spans="2:12" x14ac:dyDescent="0.2">
      <c r="E49" s="9"/>
      <c r="F49" s="22"/>
      <c r="G49" s="3"/>
      <c r="I49" s="22"/>
      <c r="L49" s="22"/>
    </row>
    <row r="50" spans="2:12" x14ac:dyDescent="0.2">
      <c r="F50" s="22"/>
      <c r="I50" s="22"/>
      <c r="L50" s="22"/>
    </row>
    <row r="51" spans="2:12" x14ac:dyDescent="0.2">
      <c r="B51" s="9"/>
      <c r="F51" s="22"/>
      <c r="I51" s="22"/>
      <c r="L51" s="22"/>
    </row>
    <row r="53" spans="2:12" x14ac:dyDescent="0.2">
      <c r="B53" s="9"/>
    </row>
    <row r="54" spans="2:12" x14ac:dyDescent="0.2">
      <c r="B54" s="9"/>
    </row>
  </sheetData>
  <mergeCells count="13">
    <mergeCell ref="A3:L3"/>
    <mergeCell ref="M3:R3"/>
    <mergeCell ref="A1:R1"/>
    <mergeCell ref="A2:R2"/>
    <mergeCell ref="A4:A6"/>
    <mergeCell ref="B4:D5"/>
    <mergeCell ref="Q4:Q6"/>
    <mergeCell ref="R4:R6"/>
    <mergeCell ref="E4:G5"/>
    <mergeCell ref="H4:P4"/>
    <mergeCell ref="H5:J5"/>
    <mergeCell ref="K5:M5"/>
    <mergeCell ref="N5:P5"/>
  </mergeCells>
  <phoneticPr fontId="0" type="noConversion"/>
  <printOptions horizontalCentered="1"/>
  <pageMargins left="1.4648818897637796" right="0.27559055118110237" top="0.31496062992125984" bottom="0.39370078740157483" header="0" footer="0.19685039370078741"/>
  <pageSetup paperSize="9" scale="90" firstPageNumber="14" orientation="landscape" useFirstPageNumber="1" r:id="rId1"/>
  <headerFooter alignWithMargins="0">
    <oddFooter>&amp;L&amp;Z&amp;F+&amp;F+&amp;A&amp;C&amp;P&amp;R&amp;D+&amp;T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AE57"/>
  <sheetViews>
    <sheetView workbookViewId="0">
      <selection sqref="A1:L1"/>
    </sheetView>
  </sheetViews>
  <sheetFormatPr baseColWidth="10" defaultColWidth="12" defaultRowHeight="11.25" x14ac:dyDescent="0.2"/>
  <cols>
    <col min="1" max="1" width="45" style="306" customWidth="1"/>
    <col min="2" max="2" width="13" style="25" customWidth="1"/>
    <col min="3" max="3" width="13" style="44" bestFit="1" customWidth="1"/>
    <col min="4" max="4" width="10.5" style="25" bestFit="1" customWidth="1"/>
    <col min="5" max="5" width="13" style="25" customWidth="1"/>
    <col min="6" max="6" width="8.83203125" style="44" customWidth="1"/>
    <col min="7" max="7" width="6.1640625" style="25" customWidth="1"/>
    <col min="8" max="8" width="10.6640625" style="25" customWidth="1"/>
    <col min="9" max="9" width="8.5" style="44" customWidth="1"/>
    <col min="10" max="10" width="5.6640625" style="25" customWidth="1"/>
    <col min="11" max="11" width="10.5" style="25" bestFit="1" customWidth="1"/>
    <col min="12" max="12" width="6.5" style="25" customWidth="1"/>
    <col min="13" max="16384" width="12" style="306"/>
  </cols>
  <sheetData>
    <row r="1" spans="1:13" x14ac:dyDescent="0.2">
      <c r="A1" s="314" t="s">
        <v>92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</row>
    <row r="2" spans="1:13" x14ac:dyDescent="0.2">
      <c r="A2" s="314" t="s">
        <v>95</v>
      </c>
      <c r="B2" s="314"/>
      <c r="C2" s="314"/>
      <c r="D2" s="314"/>
      <c r="E2" s="314"/>
      <c r="F2" s="314"/>
      <c r="G2" s="314"/>
      <c r="H2" s="314"/>
      <c r="I2" s="314"/>
      <c r="J2" s="314"/>
      <c r="K2" s="314"/>
      <c r="L2" s="314"/>
    </row>
    <row r="3" spans="1:13" ht="23.25" x14ac:dyDescent="0.35">
      <c r="A3" s="25" t="s">
        <v>17</v>
      </c>
      <c r="B3" s="323" t="s">
        <v>89</v>
      </c>
      <c r="C3" s="323"/>
      <c r="D3" s="323"/>
      <c r="E3" s="323"/>
      <c r="F3" s="323"/>
      <c r="G3" s="323"/>
      <c r="H3" s="323"/>
      <c r="I3" s="323"/>
      <c r="J3" s="323"/>
      <c r="K3" s="323"/>
      <c r="L3" s="323"/>
    </row>
    <row r="4" spans="1:13" ht="13.5" customHeight="1" x14ac:dyDescent="0.35">
      <c r="A4" s="315" t="s">
        <v>31</v>
      </c>
      <c r="B4" s="324" t="s">
        <v>32</v>
      </c>
      <c r="C4" s="324"/>
      <c r="D4" s="324"/>
      <c r="E4" s="324"/>
      <c r="F4" s="324"/>
      <c r="G4" s="324"/>
      <c r="H4" s="324"/>
      <c r="I4" s="324"/>
      <c r="J4" s="324"/>
      <c r="K4" s="325" t="s">
        <v>21</v>
      </c>
      <c r="L4" s="325" t="s">
        <v>22</v>
      </c>
    </row>
    <row r="5" spans="1:13" ht="15.75" customHeight="1" x14ac:dyDescent="0.35">
      <c r="A5" s="316"/>
      <c r="B5" s="328" t="s">
        <v>0</v>
      </c>
      <c r="C5" s="328"/>
      <c r="D5" s="328"/>
      <c r="E5" s="328" t="s">
        <v>23</v>
      </c>
      <c r="F5" s="328"/>
      <c r="G5" s="328"/>
      <c r="H5" s="328" t="s">
        <v>24</v>
      </c>
      <c r="I5" s="328"/>
      <c r="J5" s="328"/>
      <c r="K5" s="326"/>
      <c r="L5" s="326"/>
    </row>
    <row r="6" spans="1:13" x14ac:dyDescent="0.2">
      <c r="A6" s="317"/>
      <c r="B6" s="78" t="s">
        <v>4</v>
      </c>
      <c r="C6" s="76" t="s">
        <v>66</v>
      </c>
      <c r="D6" s="78" t="s">
        <v>25</v>
      </c>
      <c r="E6" s="78" t="s">
        <v>4</v>
      </c>
      <c r="F6" s="76" t="s">
        <v>66</v>
      </c>
      <c r="G6" s="78" t="s">
        <v>25</v>
      </c>
      <c r="H6" s="78" t="s">
        <v>4</v>
      </c>
      <c r="I6" s="76" t="s">
        <v>66</v>
      </c>
      <c r="J6" s="78" t="s">
        <v>25</v>
      </c>
      <c r="K6" s="327"/>
      <c r="L6" s="327"/>
    </row>
    <row r="7" spans="1:13" x14ac:dyDescent="0.2">
      <c r="A7" s="21"/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</row>
    <row r="8" spans="1:13" ht="12" customHeight="1" x14ac:dyDescent="0.2">
      <c r="A8" s="58" t="s">
        <v>59</v>
      </c>
      <c r="B8" s="24">
        <f>'C01'!H8</f>
        <v>2609239.9848486269</v>
      </c>
      <c r="C8" s="24">
        <f>'C01'!I8</f>
        <v>100.00000000000217</v>
      </c>
      <c r="D8" s="57">
        <f>'C01'!J8</f>
        <v>7.3028070887829708</v>
      </c>
      <c r="E8" s="24">
        <f>'C01'!K8</f>
        <v>2490998.3382148035</v>
      </c>
      <c r="F8" s="24">
        <f>'C01'!L8</f>
        <v>99.999999999999517</v>
      </c>
      <c r="G8" s="57">
        <f>'C01'!M8</f>
        <v>7.2125760772900849</v>
      </c>
      <c r="H8" s="24">
        <f>'C01'!N8</f>
        <v>118241.64663388518</v>
      </c>
      <c r="I8" s="24">
        <f>'C01'!O8</f>
        <v>100.0000000000003</v>
      </c>
      <c r="J8" s="57">
        <f>'C01'!P8</f>
        <v>9.0630078148458253</v>
      </c>
      <c r="K8" s="57">
        <f>'C01'!Q8</f>
        <v>4.5316508761360588</v>
      </c>
      <c r="L8" s="57">
        <f>'C01'!R8</f>
        <v>3.0261389081328574</v>
      </c>
      <c r="M8" s="24"/>
    </row>
    <row r="9" spans="1:13" ht="12" customHeight="1" x14ac:dyDescent="0.2">
      <c r="B9" s="8"/>
      <c r="C9" s="90"/>
      <c r="D9" s="90"/>
      <c r="E9" s="8"/>
      <c r="F9" s="90"/>
      <c r="G9" s="90"/>
      <c r="H9" s="8"/>
      <c r="I9" s="90"/>
      <c r="J9" s="90"/>
      <c r="K9" s="90"/>
      <c r="L9" s="90"/>
      <c r="M9" s="25"/>
    </row>
    <row r="10" spans="1:13" x14ac:dyDescent="0.2">
      <c r="A10" s="56" t="s">
        <v>107</v>
      </c>
      <c r="B10" s="24"/>
      <c r="C10" s="57"/>
      <c r="D10" s="57"/>
      <c r="E10" s="24"/>
      <c r="F10" s="57"/>
      <c r="G10" s="57"/>
      <c r="H10" s="24"/>
      <c r="I10" s="57"/>
      <c r="J10" s="57"/>
      <c r="K10" s="80"/>
      <c r="L10" s="57"/>
      <c r="M10" s="77"/>
    </row>
    <row r="11" spans="1:13" x14ac:dyDescent="0.2">
      <c r="A11" s="96" t="s">
        <v>108</v>
      </c>
      <c r="B11" s="59">
        <v>1113762.3484048692</v>
      </c>
      <c r="C11" s="32">
        <f>IF(ISNUMBER(B11/B$8*100),B11/B$8*100,0)</f>
        <v>42.685316600706749</v>
      </c>
      <c r="D11" s="32">
        <v>5.3685360436979765</v>
      </c>
      <c r="E11" s="59">
        <v>1113762.3484048692</v>
      </c>
      <c r="F11" s="32">
        <f>IF(ISNUMBER(E11/E$8*100),E11/E$8*100,0)</f>
        <v>44.711485002557531</v>
      </c>
      <c r="G11" s="32">
        <v>5.3685360436979765</v>
      </c>
      <c r="H11" s="59">
        <v>0</v>
      </c>
      <c r="I11" s="32">
        <f>IF(ISNUMBER(H11/H$8*100),H11/H$8*100,0)</f>
        <v>0</v>
      </c>
      <c r="J11" s="32">
        <v>0</v>
      </c>
      <c r="K11" s="32">
        <f>IF(ISNUMBER(H11/B11*100),H11/B11*100,0)</f>
        <v>0</v>
      </c>
      <c r="L11" s="32">
        <v>0</v>
      </c>
      <c r="M11" s="77"/>
    </row>
    <row r="12" spans="1:13" x14ac:dyDescent="0.2">
      <c r="A12" s="96" t="s">
        <v>109</v>
      </c>
      <c r="B12" s="59">
        <v>5044.6082673179162</v>
      </c>
      <c r="C12" s="32">
        <f t="shared" ref="C12:C34" si="0">IF(ISNUMBER(B12/B$8*100),B12/B$8*100,0)</f>
        <v>0.19333630852704317</v>
      </c>
      <c r="D12" s="32">
        <v>5.4599562244847064</v>
      </c>
      <c r="E12" s="59">
        <v>5044.6082673179162</v>
      </c>
      <c r="F12" s="32">
        <f t="shared" ref="F12:F34" si="1">IF(ISNUMBER(E12/E$8*100),E12/E$8*100,0)</f>
        <v>0.20251351395654404</v>
      </c>
      <c r="G12" s="32">
        <v>5.4599562244847064</v>
      </c>
      <c r="H12" s="59">
        <v>0</v>
      </c>
      <c r="I12" s="32">
        <f t="shared" ref="I12:I34" si="2">IF(ISNUMBER(H12/H$8*100),H12/H$8*100,0)</f>
        <v>0</v>
      </c>
      <c r="J12" s="32">
        <v>0</v>
      </c>
      <c r="K12" s="32">
        <f t="shared" ref="K12:K34" si="3">IF(ISNUMBER(H12/B12*100),H12/B12*100,0)</f>
        <v>0</v>
      </c>
      <c r="L12" s="32">
        <v>0</v>
      </c>
      <c r="M12" s="77"/>
    </row>
    <row r="13" spans="1:13" x14ac:dyDescent="0.2">
      <c r="A13" s="96" t="s">
        <v>54</v>
      </c>
      <c r="B13" s="59">
        <v>267861.9055255623</v>
      </c>
      <c r="C13" s="32">
        <f t="shared" si="0"/>
        <v>10.265897620800951</v>
      </c>
      <c r="D13" s="32">
        <v>8.3662196597685465</v>
      </c>
      <c r="E13" s="59">
        <v>267861.9055255623</v>
      </c>
      <c r="F13" s="32">
        <f t="shared" si="1"/>
        <v>10.753194870355793</v>
      </c>
      <c r="G13" s="32">
        <v>8.3662196597685465</v>
      </c>
      <c r="H13" s="59">
        <v>0</v>
      </c>
      <c r="I13" s="32">
        <f t="shared" si="2"/>
        <v>0</v>
      </c>
      <c r="J13" s="32">
        <v>0</v>
      </c>
      <c r="K13" s="32">
        <f t="shared" si="3"/>
        <v>0</v>
      </c>
      <c r="L13" s="32">
        <v>0</v>
      </c>
      <c r="M13" s="77"/>
    </row>
    <row r="14" spans="1:13" x14ac:dyDescent="0.2">
      <c r="A14" s="96" t="s">
        <v>110</v>
      </c>
      <c r="B14" s="59">
        <v>3132.4004327174803</v>
      </c>
      <c r="C14" s="32">
        <f t="shared" si="0"/>
        <v>0.12005030012213325</v>
      </c>
      <c r="D14" s="32">
        <v>9.864379268650719</v>
      </c>
      <c r="E14" s="59">
        <v>3132.4004327174803</v>
      </c>
      <c r="F14" s="32">
        <f t="shared" si="1"/>
        <v>0.12574879656332263</v>
      </c>
      <c r="G14" s="32">
        <v>9.864379268650719</v>
      </c>
      <c r="H14" s="59">
        <v>0</v>
      </c>
      <c r="I14" s="32">
        <f t="shared" si="2"/>
        <v>0</v>
      </c>
      <c r="J14" s="32">
        <v>0</v>
      </c>
      <c r="K14" s="32">
        <f t="shared" si="3"/>
        <v>0</v>
      </c>
      <c r="L14" s="32">
        <v>0</v>
      </c>
      <c r="M14" s="77"/>
    </row>
    <row r="15" spans="1:13" x14ac:dyDescent="0.2">
      <c r="A15" s="96" t="s">
        <v>111</v>
      </c>
      <c r="B15" s="59">
        <v>14128.449098825828</v>
      </c>
      <c r="C15" s="32">
        <f t="shared" si="0"/>
        <v>0.54147756361496502</v>
      </c>
      <c r="D15" s="32">
        <v>6.4061682354866401</v>
      </c>
      <c r="E15" s="59">
        <v>14128.449098825828</v>
      </c>
      <c r="F15" s="32">
        <f t="shared" si="1"/>
        <v>0.56718018964842465</v>
      </c>
      <c r="G15" s="32">
        <v>6.4061682354866401</v>
      </c>
      <c r="H15" s="59">
        <v>0</v>
      </c>
      <c r="I15" s="32">
        <f t="shared" si="2"/>
        <v>0</v>
      </c>
      <c r="J15" s="32">
        <v>0</v>
      </c>
      <c r="K15" s="32">
        <f t="shared" si="3"/>
        <v>0</v>
      </c>
      <c r="L15" s="32">
        <v>0</v>
      </c>
      <c r="M15" s="77"/>
    </row>
    <row r="16" spans="1:13" x14ac:dyDescent="0.2">
      <c r="A16" s="96" t="s">
        <v>112</v>
      </c>
      <c r="B16" s="59">
        <v>225361.84852960854</v>
      </c>
      <c r="C16" s="32">
        <f t="shared" si="0"/>
        <v>8.6370686421426566</v>
      </c>
      <c r="D16" s="32">
        <v>6.8273733646548287</v>
      </c>
      <c r="E16" s="59">
        <v>225361.84852960854</v>
      </c>
      <c r="F16" s="32">
        <f t="shared" si="1"/>
        <v>9.0470493324823398</v>
      </c>
      <c r="G16" s="32">
        <v>6.8273733646548287</v>
      </c>
      <c r="H16" s="59">
        <v>0</v>
      </c>
      <c r="I16" s="32">
        <f t="shared" si="2"/>
        <v>0</v>
      </c>
      <c r="J16" s="32">
        <v>0</v>
      </c>
      <c r="K16" s="32">
        <f t="shared" si="3"/>
        <v>0</v>
      </c>
      <c r="L16" s="32">
        <v>0</v>
      </c>
      <c r="M16" s="77"/>
    </row>
    <row r="17" spans="1:13" x14ac:dyDescent="0.2">
      <c r="A17" s="96" t="s">
        <v>113</v>
      </c>
      <c r="B17" s="59">
        <v>335690.62669263926</v>
      </c>
      <c r="C17" s="32">
        <f t="shared" si="0"/>
        <v>12.865456172752697</v>
      </c>
      <c r="D17" s="32">
        <v>8.0155935670984526</v>
      </c>
      <c r="E17" s="59">
        <v>335690.62669263926</v>
      </c>
      <c r="F17" s="32">
        <f t="shared" si="1"/>
        <v>13.476148158862882</v>
      </c>
      <c r="G17" s="32">
        <v>8.0155935670984526</v>
      </c>
      <c r="H17" s="59">
        <v>0</v>
      </c>
      <c r="I17" s="32">
        <f t="shared" si="2"/>
        <v>0</v>
      </c>
      <c r="J17" s="32">
        <v>0</v>
      </c>
      <c r="K17" s="32">
        <f t="shared" si="3"/>
        <v>0</v>
      </c>
      <c r="L17" s="32">
        <v>0</v>
      </c>
      <c r="M17" s="77"/>
    </row>
    <row r="18" spans="1:13" x14ac:dyDescent="0.2">
      <c r="A18" s="96" t="s">
        <v>114</v>
      </c>
      <c r="B18" s="59">
        <v>120684.39877322188</v>
      </c>
      <c r="C18" s="32">
        <f t="shared" si="0"/>
        <v>4.6252701734610016</v>
      </c>
      <c r="D18" s="32">
        <v>7.2689531392073272</v>
      </c>
      <c r="E18" s="59">
        <v>120684.39877322188</v>
      </c>
      <c r="F18" s="32">
        <f t="shared" si="1"/>
        <v>4.8448205252401513</v>
      </c>
      <c r="G18" s="32">
        <v>7.2689531392073272</v>
      </c>
      <c r="H18" s="59">
        <v>0</v>
      </c>
      <c r="I18" s="32">
        <f t="shared" si="2"/>
        <v>0</v>
      </c>
      <c r="J18" s="32">
        <v>0</v>
      </c>
      <c r="K18" s="32">
        <f t="shared" si="3"/>
        <v>0</v>
      </c>
      <c r="L18" s="32">
        <v>0</v>
      </c>
      <c r="M18" s="25"/>
    </row>
    <row r="19" spans="1:13" x14ac:dyDescent="0.2">
      <c r="A19" s="96" t="s">
        <v>115</v>
      </c>
      <c r="B19" s="59">
        <v>43424.758444602434</v>
      </c>
      <c r="C19" s="32">
        <f t="shared" si="0"/>
        <v>1.6642684726879076</v>
      </c>
      <c r="D19" s="32">
        <v>8.8572895090754553</v>
      </c>
      <c r="E19" s="59">
        <v>43424.758444602434</v>
      </c>
      <c r="F19" s="32">
        <f t="shared" si="1"/>
        <v>1.7432672586896698</v>
      </c>
      <c r="G19" s="32">
        <v>8.8572895090754553</v>
      </c>
      <c r="H19" s="59">
        <v>0</v>
      </c>
      <c r="I19" s="32">
        <f t="shared" si="2"/>
        <v>0</v>
      </c>
      <c r="J19" s="32">
        <v>0</v>
      </c>
      <c r="K19" s="32">
        <f t="shared" si="3"/>
        <v>0</v>
      </c>
      <c r="L19" s="32">
        <v>0</v>
      </c>
      <c r="M19" s="25"/>
    </row>
    <row r="20" spans="1:13" x14ac:dyDescent="0.2">
      <c r="A20" s="96" t="s">
        <v>116</v>
      </c>
      <c r="B20" s="59">
        <v>23296.037359037593</v>
      </c>
      <c r="C20" s="32">
        <f t="shared" si="0"/>
        <v>0.89282846707521601</v>
      </c>
      <c r="D20" s="32">
        <v>11.787577675763909</v>
      </c>
      <c r="E20" s="59">
        <v>23296.037359037593</v>
      </c>
      <c r="F20" s="32">
        <f t="shared" si="1"/>
        <v>0.93520886793256197</v>
      </c>
      <c r="G20" s="32">
        <v>11.787577675763909</v>
      </c>
      <c r="H20" s="59">
        <v>0</v>
      </c>
      <c r="I20" s="32">
        <f t="shared" si="2"/>
        <v>0</v>
      </c>
      <c r="J20" s="32">
        <v>0</v>
      </c>
      <c r="K20" s="32">
        <f t="shared" si="3"/>
        <v>0</v>
      </c>
      <c r="L20" s="32">
        <v>0</v>
      </c>
      <c r="M20" s="25"/>
    </row>
    <row r="21" spans="1:13" x14ac:dyDescent="0.2">
      <c r="A21" s="96" t="s">
        <v>117</v>
      </c>
      <c r="B21" s="59">
        <v>24150.985881481996</v>
      </c>
      <c r="C21" s="32">
        <f t="shared" si="0"/>
        <v>0.92559465674764663</v>
      </c>
      <c r="D21" s="32">
        <v>12.363089225281367</v>
      </c>
      <c r="E21" s="59">
        <v>24150.985881481996</v>
      </c>
      <c r="F21" s="32">
        <f t="shared" si="1"/>
        <v>0.9695303891206134</v>
      </c>
      <c r="G21" s="32">
        <v>12.363089225281367</v>
      </c>
      <c r="H21" s="59">
        <v>0</v>
      </c>
      <c r="I21" s="32">
        <f t="shared" si="2"/>
        <v>0</v>
      </c>
      <c r="J21" s="32">
        <v>0</v>
      </c>
      <c r="K21" s="32">
        <f t="shared" si="3"/>
        <v>0</v>
      </c>
      <c r="L21" s="32">
        <v>0</v>
      </c>
      <c r="M21" s="25"/>
    </row>
    <row r="22" spans="1:13" x14ac:dyDescent="0.2">
      <c r="A22" s="96" t="s">
        <v>118</v>
      </c>
      <c r="B22" s="59">
        <v>3067.7242083095566</v>
      </c>
      <c r="C22" s="32">
        <f t="shared" si="0"/>
        <v>0.11757156206877338</v>
      </c>
      <c r="D22" s="32">
        <v>11.831570996645858</v>
      </c>
      <c r="E22" s="59">
        <v>3067.7242083095566</v>
      </c>
      <c r="F22" s="32">
        <f t="shared" si="1"/>
        <v>0.12315239882930105</v>
      </c>
      <c r="G22" s="32">
        <v>11.831570996645858</v>
      </c>
      <c r="H22" s="59">
        <v>0</v>
      </c>
      <c r="I22" s="32">
        <f t="shared" si="2"/>
        <v>0</v>
      </c>
      <c r="J22" s="32">
        <v>0</v>
      </c>
      <c r="K22" s="32">
        <f t="shared" si="3"/>
        <v>0</v>
      </c>
      <c r="L22" s="32">
        <v>0</v>
      </c>
      <c r="M22" s="25"/>
    </row>
    <row r="23" spans="1:13" x14ac:dyDescent="0.2">
      <c r="A23" s="96" t="s">
        <v>119</v>
      </c>
      <c r="B23" s="59">
        <v>21399.84382295674</v>
      </c>
      <c r="C23" s="32">
        <f t="shared" si="0"/>
        <v>0.82015621204725009</v>
      </c>
      <c r="D23" s="32">
        <v>13.789826293815594</v>
      </c>
      <c r="E23" s="59">
        <v>21399.84382295674</v>
      </c>
      <c r="F23" s="32">
        <f t="shared" si="1"/>
        <v>0.8590870372997973</v>
      </c>
      <c r="G23" s="32">
        <v>13.789826293815594</v>
      </c>
      <c r="H23" s="59">
        <v>0</v>
      </c>
      <c r="I23" s="32">
        <f t="shared" si="2"/>
        <v>0</v>
      </c>
      <c r="J23" s="32">
        <v>0</v>
      </c>
      <c r="K23" s="32">
        <f t="shared" si="3"/>
        <v>0</v>
      </c>
      <c r="L23" s="32">
        <v>0</v>
      </c>
      <c r="M23" s="25"/>
    </row>
    <row r="24" spans="1:13" x14ac:dyDescent="0.2">
      <c r="A24" s="96" t="s">
        <v>120</v>
      </c>
      <c r="B24" s="59">
        <v>46437.39107464299</v>
      </c>
      <c r="C24" s="32">
        <f t="shared" si="0"/>
        <v>1.7797286314902543</v>
      </c>
      <c r="D24" s="32">
        <v>8.2306314019431674</v>
      </c>
      <c r="E24" s="59">
        <v>46437.39107464299</v>
      </c>
      <c r="F24" s="32">
        <f t="shared" si="1"/>
        <v>1.8642080310628695</v>
      </c>
      <c r="G24" s="32">
        <v>8.2306314019431674</v>
      </c>
      <c r="H24" s="59">
        <v>0</v>
      </c>
      <c r="I24" s="32">
        <f t="shared" si="2"/>
        <v>0</v>
      </c>
      <c r="J24" s="32">
        <v>0</v>
      </c>
      <c r="K24" s="32">
        <f t="shared" si="3"/>
        <v>0</v>
      </c>
      <c r="L24" s="32">
        <v>0</v>
      </c>
      <c r="M24" s="25"/>
    </row>
    <row r="25" spans="1:13" ht="12" customHeight="1" x14ac:dyDescent="0.2">
      <c r="A25" s="96" t="s">
        <v>121</v>
      </c>
      <c r="B25" s="59">
        <v>55095.540107238288</v>
      </c>
      <c r="C25" s="32">
        <f t="shared" si="0"/>
        <v>2.1115551052094816</v>
      </c>
      <c r="D25" s="32">
        <v>11.340117735622208</v>
      </c>
      <c r="E25" s="59">
        <v>55095.540107238288</v>
      </c>
      <c r="F25" s="32">
        <f t="shared" si="1"/>
        <v>2.2117855023027837</v>
      </c>
      <c r="G25" s="32">
        <v>11.340117735622208</v>
      </c>
      <c r="H25" s="59">
        <v>0</v>
      </c>
      <c r="I25" s="32">
        <f t="shared" si="2"/>
        <v>0</v>
      </c>
      <c r="J25" s="32">
        <v>0</v>
      </c>
      <c r="K25" s="32">
        <f t="shared" si="3"/>
        <v>0</v>
      </c>
      <c r="L25" s="32">
        <v>0</v>
      </c>
      <c r="M25" s="25"/>
    </row>
    <row r="26" spans="1:13" x14ac:dyDescent="0.2">
      <c r="A26" s="96" t="s">
        <v>122</v>
      </c>
      <c r="B26" s="59">
        <v>45062.380446392548</v>
      </c>
      <c r="C26" s="32">
        <f t="shared" si="0"/>
        <v>1.7270308866973312</v>
      </c>
      <c r="D26" s="32">
        <v>13.203795555817115</v>
      </c>
      <c r="E26" s="59">
        <v>45062.380446392548</v>
      </c>
      <c r="F26" s="32">
        <f t="shared" si="1"/>
        <v>1.8090088521972643</v>
      </c>
      <c r="G26" s="32">
        <v>13.203795555817115</v>
      </c>
      <c r="H26" s="59">
        <v>0</v>
      </c>
      <c r="I26" s="32">
        <f t="shared" si="2"/>
        <v>0</v>
      </c>
      <c r="J26" s="32">
        <v>0</v>
      </c>
      <c r="K26" s="32">
        <f t="shared" si="3"/>
        <v>0</v>
      </c>
      <c r="L26" s="32">
        <v>0</v>
      </c>
      <c r="M26" s="25"/>
    </row>
    <row r="27" spans="1:13" x14ac:dyDescent="0.2">
      <c r="A27" s="96" t="s">
        <v>123</v>
      </c>
      <c r="B27" s="59">
        <v>20126.899426870681</v>
      </c>
      <c r="C27" s="32">
        <f t="shared" si="0"/>
        <v>0.77137018993054907</v>
      </c>
      <c r="D27" s="32">
        <v>12.944887192170292</v>
      </c>
      <c r="E27" s="59">
        <v>20126.899426870681</v>
      </c>
      <c r="F27" s="32">
        <f t="shared" si="1"/>
        <v>0.80798526109394386</v>
      </c>
      <c r="G27" s="32">
        <v>12.944887192170292</v>
      </c>
      <c r="H27" s="59">
        <v>0</v>
      </c>
      <c r="I27" s="32">
        <f t="shared" si="2"/>
        <v>0</v>
      </c>
      <c r="J27" s="32">
        <v>0</v>
      </c>
      <c r="K27" s="32">
        <f t="shared" si="3"/>
        <v>0</v>
      </c>
      <c r="L27" s="32">
        <v>0</v>
      </c>
    </row>
    <row r="28" spans="1:13" x14ac:dyDescent="0.2">
      <c r="A28" s="96" t="s">
        <v>124</v>
      </c>
      <c r="B28" s="59">
        <v>20594.709495342919</v>
      </c>
      <c r="C28" s="32">
        <f t="shared" si="0"/>
        <v>0.78929916814599577</v>
      </c>
      <c r="D28" s="32">
        <v>9.6014344170854091</v>
      </c>
      <c r="E28" s="59">
        <v>20594.709495342919</v>
      </c>
      <c r="F28" s="32">
        <f t="shared" si="1"/>
        <v>0.82676528440008124</v>
      </c>
      <c r="G28" s="32">
        <v>9.6014344170854091</v>
      </c>
      <c r="H28" s="59">
        <v>0</v>
      </c>
      <c r="I28" s="32">
        <f t="shared" si="2"/>
        <v>0</v>
      </c>
      <c r="J28" s="32">
        <v>0</v>
      </c>
      <c r="K28" s="32">
        <f t="shared" si="3"/>
        <v>0</v>
      </c>
      <c r="L28" s="32">
        <v>0</v>
      </c>
    </row>
    <row r="29" spans="1:13" x14ac:dyDescent="0.2">
      <c r="A29" s="96" t="s">
        <v>125</v>
      </c>
      <c r="B29" s="59">
        <v>77983.502730159962</v>
      </c>
      <c r="C29" s="32">
        <f t="shared" si="0"/>
        <v>2.9887439707729344</v>
      </c>
      <c r="D29" s="32">
        <v>8.0781659376734893</v>
      </c>
      <c r="E29" s="59">
        <v>77983.502730159962</v>
      </c>
      <c r="F29" s="32">
        <f t="shared" si="1"/>
        <v>3.1306123947897753</v>
      </c>
      <c r="G29" s="32">
        <v>8.0781659376734893</v>
      </c>
      <c r="H29" s="59">
        <v>0</v>
      </c>
      <c r="I29" s="32">
        <f t="shared" si="2"/>
        <v>0</v>
      </c>
      <c r="J29" s="32">
        <v>0</v>
      </c>
      <c r="K29" s="32">
        <f t="shared" si="3"/>
        <v>0</v>
      </c>
      <c r="L29" s="32">
        <v>0</v>
      </c>
    </row>
    <row r="30" spans="1:13" x14ac:dyDescent="0.2">
      <c r="A30" s="96" t="s">
        <v>126</v>
      </c>
      <c r="B30" s="59">
        <v>21305.995094274622</v>
      </c>
      <c r="C30" s="32">
        <f t="shared" si="0"/>
        <v>0.8165594279558257</v>
      </c>
      <c r="D30" s="32">
        <v>6.3326048329551075</v>
      </c>
      <c r="E30" s="59">
        <v>21305.995094274622</v>
      </c>
      <c r="F30" s="32">
        <f t="shared" si="1"/>
        <v>0.85531952259525612</v>
      </c>
      <c r="G30" s="32">
        <v>6.3326048329551075</v>
      </c>
      <c r="H30" s="59">
        <v>0</v>
      </c>
      <c r="I30" s="32">
        <f t="shared" si="2"/>
        <v>0</v>
      </c>
      <c r="J30" s="32">
        <v>0</v>
      </c>
      <c r="K30" s="32">
        <f t="shared" si="3"/>
        <v>0</v>
      </c>
      <c r="L30" s="32">
        <v>0</v>
      </c>
    </row>
    <row r="31" spans="1:13" x14ac:dyDescent="0.2">
      <c r="A31" s="96" t="s">
        <v>127</v>
      </c>
      <c r="B31" s="59">
        <v>2452.7387984074376</v>
      </c>
      <c r="C31" s="32">
        <f t="shared" si="0"/>
        <v>9.4002039392698147E-2</v>
      </c>
      <c r="D31" s="32">
        <v>13.680576663114399</v>
      </c>
      <c r="E31" s="59">
        <v>2452.7387984074376</v>
      </c>
      <c r="F31" s="32">
        <f t="shared" si="1"/>
        <v>9.8464088103937267E-2</v>
      </c>
      <c r="G31" s="32">
        <v>13.680576663114399</v>
      </c>
      <c r="H31" s="59">
        <v>0</v>
      </c>
      <c r="I31" s="32">
        <f t="shared" si="2"/>
        <v>0</v>
      </c>
      <c r="J31" s="32">
        <v>0</v>
      </c>
      <c r="K31" s="32">
        <f t="shared" si="3"/>
        <v>0</v>
      </c>
      <c r="L31" s="32">
        <v>0</v>
      </c>
    </row>
    <row r="32" spans="1:13" x14ac:dyDescent="0.2">
      <c r="A32" s="96" t="s">
        <v>141</v>
      </c>
      <c r="B32" s="59">
        <v>0</v>
      </c>
      <c r="C32" s="32">
        <f t="shared" si="0"/>
        <v>0</v>
      </c>
      <c r="D32" s="32">
        <v>0</v>
      </c>
      <c r="E32" s="59">
        <v>0</v>
      </c>
      <c r="F32" s="32">
        <f t="shared" si="1"/>
        <v>0</v>
      </c>
      <c r="G32" s="32">
        <v>0</v>
      </c>
      <c r="H32" s="59">
        <v>0</v>
      </c>
      <c r="I32" s="32">
        <f t="shared" si="2"/>
        <v>0</v>
      </c>
      <c r="J32" s="32">
        <v>0</v>
      </c>
      <c r="K32" s="32">
        <f t="shared" si="3"/>
        <v>0</v>
      </c>
      <c r="L32" s="32">
        <v>0</v>
      </c>
    </row>
    <row r="33" spans="1:31" x14ac:dyDescent="0.2">
      <c r="A33" s="96" t="s">
        <v>73</v>
      </c>
      <c r="B33" s="59">
        <v>17597.434849562767</v>
      </c>
      <c r="C33" s="32">
        <f t="shared" si="0"/>
        <v>0.67442760925586798</v>
      </c>
      <c r="D33" s="32">
        <v>10.661035519011214</v>
      </c>
      <c r="E33" s="59">
        <v>0</v>
      </c>
      <c r="F33" s="32">
        <f t="shared" si="1"/>
        <v>0</v>
      </c>
      <c r="G33" s="32">
        <v>0</v>
      </c>
      <c r="H33" s="59">
        <v>17597.434849562767</v>
      </c>
      <c r="I33" s="32">
        <f t="shared" si="2"/>
        <v>14.882603000320337</v>
      </c>
      <c r="J33" s="32">
        <v>10.661035519011214</v>
      </c>
      <c r="K33" s="32">
        <f t="shared" si="3"/>
        <v>100</v>
      </c>
      <c r="L33" s="32">
        <v>4.2335436129844259</v>
      </c>
    </row>
    <row r="34" spans="1:31" x14ac:dyDescent="0.2">
      <c r="A34" s="96" t="s">
        <v>129</v>
      </c>
      <c r="B34" s="59">
        <v>933.24560026743382</v>
      </c>
      <c r="C34" s="32">
        <f t="shared" si="0"/>
        <v>3.5766951514104417E-2</v>
      </c>
      <c r="D34" s="32">
        <v>15.2</v>
      </c>
      <c r="E34" s="59">
        <v>933.24560026743382</v>
      </c>
      <c r="F34" s="32">
        <f t="shared" si="1"/>
        <v>3.746472191291194E-2</v>
      </c>
      <c r="G34" s="32">
        <v>15.2</v>
      </c>
      <c r="H34" s="59">
        <v>0</v>
      </c>
      <c r="I34" s="32">
        <f t="shared" si="2"/>
        <v>0</v>
      </c>
      <c r="J34" s="32">
        <v>0</v>
      </c>
      <c r="K34" s="32">
        <f t="shared" si="3"/>
        <v>0</v>
      </c>
      <c r="L34" s="32">
        <v>0</v>
      </c>
    </row>
    <row r="35" spans="1:31" x14ac:dyDescent="0.2">
      <c r="A35" s="96"/>
      <c r="B35" s="59"/>
      <c r="C35" s="32"/>
      <c r="D35" s="32"/>
      <c r="E35" s="59"/>
      <c r="F35" s="32"/>
      <c r="G35" s="32"/>
      <c r="H35" s="59"/>
      <c r="I35" s="32"/>
      <c r="J35" s="32"/>
      <c r="K35" s="32"/>
      <c r="L35" s="32"/>
    </row>
    <row r="36" spans="1:31" s="25" customFormat="1" x14ac:dyDescent="0.2">
      <c r="A36" s="48" t="s">
        <v>130</v>
      </c>
      <c r="M36" s="306"/>
      <c r="N36" s="306"/>
      <c r="O36" s="306"/>
      <c r="P36" s="306"/>
      <c r="Q36" s="306"/>
      <c r="R36" s="306"/>
      <c r="S36" s="306"/>
      <c r="T36" s="306"/>
      <c r="U36" s="306"/>
      <c r="V36" s="306"/>
      <c r="W36" s="306"/>
      <c r="X36" s="306"/>
      <c r="Y36" s="306"/>
      <c r="Z36" s="306"/>
      <c r="AA36" s="306"/>
      <c r="AB36" s="306"/>
      <c r="AC36" s="306"/>
      <c r="AD36" s="306"/>
      <c r="AE36" s="306"/>
    </row>
    <row r="37" spans="1:31" s="25" customFormat="1" x14ac:dyDescent="0.2">
      <c r="A37" s="96" t="s">
        <v>131</v>
      </c>
      <c r="B37" s="59">
        <v>55761.347373060969</v>
      </c>
      <c r="C37" s="32">
        <f>IF(ISNUMBER(B37/B$8*100),B37/B$8*100,0)</f>
        <v>2.1370723926069193</v>
      </c>
      <c r="D37" s="32">
        <v>12.846752356123972</v>
      </c>
      <c r="E37" s="59">
        <v>55761.347373060969</v>
      </c>
      <c r="F37" s="32">
        <f>IF(ISNUMBER(E37/E$8*100),E37/E$8*100,0)</f>
        <v>2.2385140334145244</v>
      </c>
      <c r="G37" s="32">
        <v>12.846752356123972</v>
      </c>
      <c r="H37" s="59">
        <v>0</v>
      </c>
      <c r="I37" s="32">
        <f>IF(ISNUMBER(H37/H$8*100),H37/H$8*100,0)</f>
        <v>0</v>
      </c>
      <c r="J37" s="32">
        <v>0</v>
      </c>
      <c r="K37" s="32">
        <f>IF(ISNUMBER(H37/B37*100),H37/B37*100,0)</f>
        <v>0</v>
      </c>
      <c r="L37" s="32">
        <v>0</v>
      </c>
      <c r="M37" s="306"/>
      <c r="N37" s="306"/>
      <c r="O37" s="306"/>
      <c r="P37" s="306"/>
      <c r="Q37" s="306"/>
      <c r="R37" s="306"/>
      <c r="S37" s="306"/>
      <c r="T37" s="306"/>
      <c r="U37" s="306"/>
      <c r="V37" s="306"/>
      <c r="W37" s="306"/>
      <c r="X37" s="306"/>
      <c r="Y37" s="306"/>
      <c r="Z37" s="306"/>
      <c r="AA37" s="306"/>
      <c r="AB37" s="306"/>
      <c r="AC37" s="306"/>
      <c r="AD37" s="306"/>
      <c r="AE37" s="306"/>
    </row>
    <row r="38" spans="1:31" s="25" customFormat="1" x14ac:dyDescent="0.2">
      <c r="A38" s="96" t="s">
        <v>132</v>
      </c>
      <c r="B38" s="59">
        <v>46443.580328307209</v>
      </c>
      <c r="C38" s="32">
        <f t="shared" ref="C38:C49" si="4">IF(ISNUMBER(B38/B$8*100),B38/B$8*100,0)</f>
        <v>1.7799658367186026</v>
      </c>
      <c r="D38" s="32">
        <v>15.986384579140578</v>
      </c>
      <c r="E38" s="59">
        <v>46443.580328307209</v>
      </c>
      <c r="F38" s="32">
        <f t="shared" ref="F38:F49" si="5">IF(ISNUMBER(E38/E$8*100),E38/E$8*100,0)</f>
        <v>1.8644564958478222</v>
      </c>
      <c r="G38" s="32">
        <v>15.986384579140578</v>
      </c>
      <c r="H38" s="59">
        <v>0</v>
      </c>
      <c r="I38" s="32">
        <f t="shared" ref="I38:I49" si="6">IF(ISNUMBER(H38/H$8*100),H38/H$8*100,0)</f>
        <v>0</v>
      </c>
      <c r="J38" s="32">
        <v>0</v>
      </c>
      <c r="K38" s="32">
        <f t="shared" ref="K38:K49" si="7">IF(ISNUMBER(H38/B38*100),H38/B38*100,0)</f>
        <v>0</v>
      </c>
      <c r="L38" s="32">
        <v>0</v>
      </c>
      <c r="M38" s="306"/>
      <c r="N38" s="306"/>
      <c r="O38" s="306"/>
      <c r="P38" s="306"/>
      <c r="Q38" s="306"/>
      <c r="R38" s="306"/>
      <c r="S38" s="306"/>
      <c r="T38" s="306"/>
      <c r="U38" s="306"/>
      <c r="V38" s="306"/>
      <c r="W38" s="306"/>
      <c r="X38" s="306"/>
      <c r="Y38" s="306"/>
      <c r="Z38" s="306"/>
      <c r="AA38" s="306"/>
      <c r="AB38" s="306"/>
      <c r="AC38" s="306"/>
      <c r="AD38" s="306"/>
      <c r="AE38" s="306"/>
    </row>
    <row r="39" spans="1:31" x14ac:dyDescent="0.2">
      <c r="A39" s="96" t="s">
        <v>133</v>
      </c>
      <c r="B39" s="59">
        <v>122527.24621148576</v>
      </c>
      <c r="C39" s="32">
        <f t="shared" si="4"/>
        <v>4.6958979213479317</v>
      </c>
      <c r="D39" s="32">
        <v>10.611259786808434</v>
      </c>
      <c r="E39" s="59">
        <v>122527.24621148576</v>
      </c>
      <c r="F39" s="32">
        <f t="shared" si="5"/>
        <v>4.9188008009389526</v>
      </c>
      <c r="G39" s="32">
        <v>10.611259786808434</v>
      </c>
      <c r="H39" s="59">
        <v>0</v>
      </c>
      <c r="I39" s="32">
        <f t="shared" si="6"/>
        <v>0</v>
      </c>
      <c r="J39" s="32">
        <v>0</v>
      </c>
      <c r="K39" s="32">
        <f t="shared" si="7"/>
        <v>0</v>
      </c>
      <c r="L39" s="32">
        <v>0</v>
      </c>
    </row>
    <row r="40" spans="1:31" s="25" customFormat="1" x14ac:dyDescent="0.2">
      <c r="A40" s="96" t="s">
        <v>134</v>
      </c>
      <c r="B40" s="59">
        <v>54147.473196670777</v>
      </c>
      <c r="C40" s="32">
        <f t="shared" si="4"/>
        <v>2.0752201219931905</v>
      </c>
      <c r="D40" s="32">
        <v>10.338993025216364</v>
      </c>
      <c r="E40" s="59">
        <v>54147.473196670777</v>
      </c>
      <c r="F40" s="32">
        <f t="shared" si="5"/>
        <v>2.1737257856011278</v>
      </c>
      <c r="G40" s="32">
        <v>10.338993025216364</v>
      </c>
      <c r="H40" s="59">
        <v>0</v>
      </c>
      <c r="I40" s="32">
        <f t="shared" si="6"/>
        <v>0</v>
      </c>
      <c r="J40" s="32">
        <v>0</v>
      </c>
      <c r="K40" s="32">
        <f t="shared" si="7"/>
        <v>0</v>
      </c>
      <c r="L40" s="32">
        <v>0</v>
      </c>
      <c r="M40" s="306"/>
      <c r="N40" s="306"/>
      <c r="O40" s="306"/>
      <c r="P40" s="306"/>
      <c r="Q40" s="306"/>
      <c r="R40" s="306"/>
      <c r="S40" s="306"/>
      <c r="T40" s="306"/>
      <c r="U40" s="306"/>
      <c r="V40" s="306"/>
      <c r="W40" s="306"/>
      <c r="X40" s="306"/>
      <c r="Y40" s="306"/>
      <c r="Z40" s="306"/>
      <c r="AA40" s="306"/>
      <c r="AB40" s="306"/>
      <c r="AC40" s="306"/>
      <c r="AD40" s="306"/>
      <c r="AE40" s="306"/>
    </row>
    <row r="41" spans="1:31" s="25" customFormat="1" x14ac:dyDescent="0.2">
      <c r="A41" s="96" t="s">
        <v>135</v>
      </c>
      <c r="B41" s="59">
        <v>323401.04475066398</v>
      </c>
      <c r="C41" s="32">
        <f t="shared" si="4"/>
        <v>12.394453811400789</v>
      </c>
      <c r="D41" s="32">
        <v>7.7182869672999361</v>
      </c>
      <c r="E41" s="59">
        <v>323401.04475066398</v>
      </c>
      <c r="F41" s="32">
        <f t="shared" si="5"/>
        <v>12.982788458318776</v>
      </c>
      <c r="G41" s="32">
        <v>7.7182869672999361</v>
      </c>
      <c r="H41" s="59">
        <v>0</v>
      </c>
      <c r="I41" s="32">
        <f t="shared" si="6"/>
        <v>0</v>
      </c>
      <c r="J41" s="32">
        <v>0</v>
      </c>
      <c r="K41" s="32">
        <f t="shared" si="7"/>
        <v>0</v>
      </c>
      <c r="L41" s="32">
        <v>0</v>
      </c>
      <c r="M41" s="306"/>
      <c r="N41" s="306"/>
      <c r="O41" s="306"/>
      <c r="P41" s="306"/>
      <c r="Q41" s="306"/>
      <c r="R41" s="306"/>
      <c r="S41" s="306"/>
      <c r="T41" s="306"/>
      <c r="U41" s="306"/>
      <c r="V41" s="306"/>
      <c r="W41" s="306"/>
      <c r="X41" s="306"/>
      <c r="Y41" s="306"/>
      <c r="Z41" s="306"/>
      <c r="AA41" s="306"/>
      <c r="AB41" s="306"/>
      <c r="AC41" s="306"/>
      <c r="AD41" s="306"/>
      <c r="AE41" s="306"/>
    </row>
    <row r="42" spans="1:31" x14ac:dyDescent="0.2">
      <c r="A42" s="96" t="s">
        <v>136</v>
      </c>
      <c r="B42" s="59">
        <v>500388.53971576877</v>
      </c>
      <c r="C42" s="32">
        <f t="shared" si="4"/>
        <v>19.177559083159551</v>
      </c>
      <c r="D42" s="32">
        <v>4.9364336893338194</v>
      </c>
      <c r="E42" s="59">
        <v>500388.53971576877</v>
      </c>
      <c r="F42" s="32">
        <f t="shared" si="5"/>
        <v>20.087871277922119</v>
      </c>
      <c r="G42" s="32">
        <v>4.9364336893338194</v>
      </c>
      <c r="H42" s="59">
        <v>0</v>
      </c>
      <c r="I42" s="32">
        <f t="shared" si="6"/>
        <v>0</v>
      </c>
      <c r="J42" s="32">
        <v>0</v>
      </c>
      <c r="K42" s="32">
        <f t="shared" si="7"/>
        <v>0</v>
      </c>
      <c r="L42" s="32">
        <v>0</v>
      </c>
    </row>
    <row r="43" spans="1:31" x14ac:dyDescent="0.2">
      <c r="A43" s="96" t="s">
        <v>137</v>
      </c>
      <c r="B43" s="59">
        <v>218887.91369903061</v>
      </c>
      <c r="C43" s="32">
        <f t="shared" si="4"/>
        <v>8.3889529123450579</v>
      </c>
      <c r="D43" s="32">
        <v>7.5712182075168082</v>
      </c>
      <c r="E43" s="59">
        <v>218887.91369903061</v>
      </c>
      <c r="F43" s="32">
        <f t="shared" si="5"/>
        <v>8.7871561510514145</v>
      </c>
      <c r="G43" s="32">
        <v>7.5712182075168082</v>
      </c>
      <c r="H43" s="59">
        <v>0</v>
      </c>
      <c r="I43" s="32">
        <f t="shared" si="6"/>
        <v>0</v>
      </c>
      <c r="J43" s="32">
        <v>0</v>
      </c>
      <c r="K43" s="32">
        <f t="shared" si="7"/>
        <v>0</v>
      </c>
      <c r="L43" s="32">
        <v>0</v>
      </c>
    </row>
    <row r="44" spans="1:31" x14ac:dyDescent="0.2">
      <c r="A44" s="96" t="s">
        <v>138</v>
      </c>
      <c r="B44" s="59">
        <v>159598.9696770318</v>
      </c>
      <c r="C44" s="32">
        <f t="shared" si="4"/>
        <v>6.1166841917107453</v>
      </c>
      <c r="D44" s="32">
        <v>7.5349734889868509</v>
      </c>
      <c r="E44" s="59">
        <v>159598.9696770318</v>
      </c>
      <c r="F44" s="32">
        <f t="shared" si="5"/>
        <v>6.4070283479759311</v>
      </c>
      <c r="G44" s="32">
        <v>7.5349734889868509</v>
      </c>
      <c r="H44" s="59">
        <v>0</v>
      </c>
      <c r="I44" s="32">
        <f t="shared" si="6"/>
        <v>0</v>
      </c>
      <c r="J44" s="32">
        <v>0</v>
      </c>
      <c r="K44" s="32">
        <f t="shared" si="7"/>
        <v>0</v>
      </c>
      <c r="L44" s="32">
        <v>0</v>
      </c>
    </row>
    <row r="45" spans="1:31" x14ac:dyDescent="0.2">
      <c r="A45" s="96" t="s">
        <v>139</v>
      </c>
      <c r="B45" s="59">
        <v>1007330.6293123474</v>
      </c>
      <c r="C45" s="32">
        <f t="shared" si="4"/>
        <v>38.606285169694225</v>
      </c>
      <c r="D45" s="32">
        <v>6.435269300381008</v>
      </c>
      <c r="E45" s="59">
        <v>1007330.6293123474</v>
      </c>
      <c r="F45" s="32">
        <f t="shared" si="5"/>
        <v>40.438831847405403</v>
      </c>
      <c r="G45" s="32">
        <v>6.435269300381008</v>
      </c>
      <c r="H45" s="59">
        <v>0</v>
      </c>
      <c r="I45" s="32">
        <f t="shared" si="6"/>
        <v>0</v>
      </c>
      <c r="J45" s="32">
        <v>0</v>
      </c>
      <c r="K45" s="32">
        <f t="shared" si="7"/>
        <v>0</v>
      </c>
      <c r="L45" s="32">
        <v>0</v>
      </c>
    </row>
    <row r="46" spans="1:31" x14ac:dyDescent="0.2">
      <c r="A46" s="96" t="s">
        <v>140</v>
      </c>
      <c r="B46" s="59">
        <v>2511.5939503754385</v>
      </c>
      <c r="C46" s="32">
        <f t="shared" si="4"/>
        <v>9.6257682886963222E-2</v>
      </c>
      <c r="D46" s="32">
        <v>14.790655691744339</v>
      </c>
      <c r="E46" s="59">
        <v>2511.5939503754385</v>
      </c>
      <c r="F46" s="32">
        <f t="shared" si="5"/>
        <v>0.10082680152148937</v>
      </c>
      <c r="G46" s="32">
        <v>14.790655691744339</v>
      </c>
      <c r="H46" s="59">
        <v>0</v>
      </c>
      <c r="I46" s="32">
        <f t="shared" si="6"/>
        <v>0</v>
      </c>
      <c r="J46" s="32">
        <v>0</v>
      </c>
      <c r="K46" s="32">
        <f t="shared" si="7"/>
        <v>0</v>
      </c>
      <c r="L46" s="32">
        <v>0</v>
      </c>
    </row>
    <row r="47" spans="1:31" x14ac:dyDescent="0.2">
      <c r="A47" s="96" t="s">
        <v>128</v>
      </c>
      <c r="B47" s="59">
        <v>0</v>
      </c>
      <c r="C47" s="32">
        <f t="shared" si="4"/>
        <v>0</v>
      </c>
      <c r="D47" s="32">
        <v>0</v>
      </c>
      <c r="E47" s="59">
        <v>0</v>
      </c>
      <c r="F47" s="32">
        <f t="shared" si="5"/>
        <v>0</v>
      </c>
      <c r="G47" s="32">
        <v>0</v>
      </c>
      <c r="H47" s="59">
        <v>0</v>
      </c>
      <c r="I47" s="32">
        <f t="shared" si="6"/>
        <v>0</v>
      </c>
      <c r="J47" s="32">
        <v>0</v>
      </c>
      <c r="K47" s="32">
        <f t="shared" si="7"/>
        <v>0</v>
      </c>
      <c r="L47" s="32">
        <v>0</v>
      </c>
    </row>
    <row r="48" spans="1:31" x14ac:dyDescent="0.2">
      <c r="A48" s="96" t="s">
        <v>73</v>
      </c>
      <c r="B48" s="59">
        <v>17597.434849562767</v>
      </c>
      <c r="C48" s="32">
        <f t="shared" si="4"/>
        <v>0.67442760925586798</v>
      </c>
      <c r="D48" s="32">
        <v>10.661035519011214</v>
      </c>
      <c r="E48" s="59">
        <v>0</v>
      </c>
      <c r="F48" s="32">
        <f t="shared" si="5"/>
        <v>0</v>
      </c>
      <c r="G48" s="32">
        <v>0</v>
      </c>
      <c r="H48" s="59">
        <v>17597.434849562767</v>
      </c>
      <c r="I48" s="32">
        <f t="shared" si="6"/>
        <v>14.882603000320337</v>
      </c>
      <c r="J48" s="32">
        <v>10.661035519011214</v>
      </c>
      <c r="K48" s="32">
        <f t="shared" si="7"/>
        <v>100</v>
      </c>
      <c r="L48" s="32">
        <v>4.2335436129844259</v>
      </c>
    </row>
    <row r="49" spans="1:12" x14ac:dyDescent="0.2">
      <c r="A49" s="96" t="s">
        <v>129</v>
      </c>
      <c r="B49" s="59">
        <v>0</v>
      </c>
      <c r="C49" s="32">
        <f t="shared" si="4"/>
        <v>0</v>
      </c>
      <c r="D49" s="32">
        <v>0</v>
      </c>
      <c r="E49" s="59">
        <v>0</v>
      </c>
      <c r="F49" s="32">
        <f t="shared" si="5"/>
        <v>0</v>
      </c>
      <c r="G49" s="32">
        <v>0</v>
      </c>
      <c r="H49" s="59">
        <v>0</v>
      </c>
      <c r="I49" s="32">
        <f t="shared" si="6"/>
        <v>0</v>
      </c>
      <c r="J49" s="32">
        <v>0</v>
      </c>
      <c r="K49" s="32">
        <f t="shared" si="7"/>
        <v>0</v>
      </c>
      <c r="L49" s="32">
        <v>0</v>
      </c>
    </row>
    <row r="50" spans="1:12" x14ac:dyDescent="0.2">
      <c r="A50" s="307"/>
      <c r="B50" s="252"/>
      <c r="C50" s="308"/>
      <c r="D50" s="252"/>
      <c r="E50" s="252"/>
      <c r="F50" s="308"/>
      <c r="G50" s="252"/>
      <c r="H50" s="252"/>
      <c r="I50" s="308"/>
      <c r="J50" s="252"/>
      <c r="K50" s="252"/>
      <c r="L50" s="252"/>
    </row>
    <row r="51" spans="1:12" x14ac:dyDescent="0.2">
      <c r="A51" s="2" t="str">
        <f>'C01'!A42</f>
        <v>Fuente: Instituto Nacional de Estadística (INE). Encuesta Permanente de Hogares de Propósitos Múltiples, LXI 2018.</v>
      </c>
    </row>
    <row r="52" spans="1:12" x14ac:dyDescent="0.2">
      <c r="A52" s="303" t="s">
        <v>94</v>
      </c>
    </row>
    <row r="53" spans="1:12" x14ac:dyDescent="0.2">
      <c r="A53" s="2" t="s">
        <v>60</v>
      </c>
    </row>
    <row r="54" spans="1:12" x14ac:dyDescent="0.2">
      <c r="A54" s="2" t="s">
        <v>61</v>
      </c>
    </row>
    <row r="55" spans="1:12" x14ac:dyDescent="0.2">
      <c r="A55" s="2" t="s">
        <v>62</v>
      </c>
    </row>
    <row r="56" spans="1:12" x14ac:dyDescent="0.2">
      <c r="A56" s="2" t="s">
        <v>67</v>
      </c>
    </row>
    <row r="57" spans="1:12" x14ac:dyDescent="0.2">
      <c r="A57" s="2" t="s">
        <v>68</v>
      </c>
    </row>
  </sheetData>
  <mergeCells count="10">
    <mergeCell ref="A1:L1"/>
    <mergeCell ref="A2:L2"/>
    <mergeCell ref="B3:L3"/>
    <mergeCell ref="A4:A6"/>
    <mergeCell ref="B4:J4"/>
    <mergeCell ref="K4:K6"/>
    <mergeCell ref="L4:L6"/>
    <mergeCell ref="B5:D5"/>
    <mergeCell ref="E5:G5"/>
    <mergeCell ref="H5:J5"/>
  </mergeCells>
  <printOptions horizontalCentered="1"/>
  <pageMargins left="1.4648818897637796" right="0.27559055118110237" top="0.31496062992125984" bottom="0.39370078740157483" header="0" footer="0.19685039370078741"/>
  <pageSetup paperSize="9" scale="90" firstPageNumber="14" orientation="landscape" useFirstPageNumber="1" r:id="rId1"/>
  <headerFooter alignWithMargins="0">
    <oddFooter>&amp;L&amp;Z&amp;F+&amp;F+&amp;A&amp;C&amp;P&amp;R&amp;D+&amp;T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O115"/>
  <sheetViews>
    <sheetView topLeftCell="A79" workbookViewId="0">
      <selection activeCell="D116" sqref="D116"/>
    </sheetView>
  </sheetViews>
  <sheetFormatPr baseColWidth="10" defaultColWidth="12" defaultRowHeight="11.25" x14ac:dyDescent="0.2"/>
  <cols>
    <col min="1" max="1" width="48.33203125" style="61" customWidth="1"/>
    <col min="2" max="2" width="14.6640625" style="61" bestFit="1" customWidth="1"/>
    <col min="3" max="3" width="9.1640625" style="67" bestFit="1" customWidth="1"/>
    <col min="4" max="4" width="14.6640625" style="61" bestFit="1" customWidth="1"/>
    <col min="5" max="5" width="8.83203125" style="67" bestFit="1" customWidth="1"/>
    <col min="6" max="6" width="12.6640625" style="61" bestFit="1" customWidth="1"/>
    <col min="7" max="7" width="8.83203125" style="67" bestFit="1" customWidth="1"/>
    <col min="8" max="8" width="14.5" style="61" bestFit="1" customWidth="1"/>
    <col min="9" max="9" width="8.83203125" style="67" bestFit="1" customWidth="1"/>
    <col min="10" max="10" width="11.6640625" style="61" bestFit="1" customWidth="1"/>
    <col min="11" max="11" width="8.83203125" style="67" bestFit="1" customWidth="1"/>
    <col min="12" max="12" width="14.6640625" style="61" bestFit="1" customWidth="1"/>
    <col min="13" max="13" width="8.83203125" style="67" bestFit="1" customWidth="1"/>
    <col min="14" max="14" width="12.6640625" style="61" bestFit="1" customWidth="1"/>
    <col min="15" max="15" width="8.83203125" style="67" bestFit="1" customWidth="1"/>
    <col min="16" max="16384" width="12" style="61"/>
  </cols>
  <sheetData>
    <row r="1" spans="1:15" x14ac:dyDescent="0.2">
      <c r="A1" s="329" t="s">
        <v>97</v>
      </c>
      <c r="B1" s="329"/>
      <c r="C1" s="329"/>
      <c r="D1" s="329"/>
      <c r="E1" s="329"/>
      <c r="F1" s="329"/>
      <c r="G1" s="329"/>
      <c r="H1" s="329"/>
      <c r="I1" s="329"/>
      <c r="J1" s="329"/>
      <c r="K1" s="329"/>
      <c r="L1" s="329"/>
      <c r="M1" s="329"/>
      <c r="N1" s="329"/>
      <c r="O1" s="329"/>
    </row>
    <row r="2" spans="1:15" x14ac:dyDescent="0.2">
      <c r="A2" s="329" t="s">
        <v>64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29"/>
      <c r="O2" s="329"/>
    </row>
    <row r="3" spans="1:15" x14ac:dyDescent="0.2">
      <c r="A3" s="329" t="s">
        <v>33</v>
      </c>
      <c r="B3" s="329"/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329"/>
      <c r="O3" s="329"/>
    </row>
    <row r="4" spans="1:15" customFormat="1" ht="23.25" x14ac:dyDescent="0.35">
      <c r="A4" s="313" t="s">
        <v>89</v>
      </c>
      <c r="B4" s="313"/>
      <c r="C4" s="313"/>
      <c r="D4" s="313"/>
      <c r="E4" s="313"/>
      <c r="F4" s="313"/>
      <c r="G4" s="313"/>
      <c r="H4" s="313"/>
      <c r="I4" s="313"/>
      <c r="J4" s="313"/>
      <c r="K4" s="313"/>
      <c r="L4" s="313"/>
      <c r="M4" s="313"/>
      <c r="N4" s="313"/>
      <c r="O4" s="313"/>
    </row>
    <row r="5" spans="1:15" ht="12" customHeight="1" x14ac:dyDescent="0.2">
      <c r="A5" s="330" t="s">
        <v>31</v>
      </c>
      <c r="B5" s="333" t="s">
        <v>5</v>
      </c>
      <c r="C5" s="333"/>
      <c r="D5" s="338" t="s">
        <v>6</v>
      </c>
      <c r="E5" s="338"/>
      <c r="F5" s="338"/>
      <c r="G5" s="338"/>
      <c r="H5" s="338"/>
      <c r="I5" s="338"/>
      <c r="J5" s="338"/>
      <c r="K5" s="338"/>
      <c r="L5" s="333" t="s">
        <v>1</v>
      </c>
      <c r="M5" s="333"/>
      <c r="N5" s="336" t="s">
        <v>2</v>
      </c>
      <c r="O5" s="336"/>
    </row>
    <row r="6" spans="1:15" ht="13.5" x14ac:dyDescent="0.35">
      <c r="A6" s="331"/>
      <c r="B6" s="334"/>
      <c r="C6" s="334"/>
      <c r="D6" s="335" t="s">
        <v>3</v>
      </c>
      <c r="E6" s="335"/>
      <c r="F6" s="335" t="s">
        <v>87</v>
      </c>
      <c r="G6" s="335"/>
      <c r="H6" s="335" t="s">
        <v>9</v>
      </c>
      <c r="I6" s="335"/>
      <c r="J6" s="335" t="s">
        <v>88</v>
      </c>
      <c r="K6" s="335"/>
      <c r="L6" s="334"/>
      <c r="M6" s="334"/>
      <c r="N6" s="337"/>
      <c r="O6" s="337"/>
    </row>
    <row r="7" spans="1:15" x14ac:dyDescent="0.2">
      <c r="A7" s="332"/>
      <c r="B7" s="62" t="s">
        <v>7</v>
      </c>
      <c r="C7" s="63" t="s">
        <v>66</v>
      </c>
      <c r="D7" s="62" t="s">
        <v>7</v>
      </c>
      <c r="E7" s="63" t="s">
        <v>66</v>
      </c>
      <c r="F7" s="62" t="s">
        <v>7</v>
      </c>
      <c r="G7" s="63" t="s">
        <v>66</v>
      </c>
      <c r="H7" s="62" t="s">
        <v>7</v>
      </c>
      <c r="I7" s="63" t="s">
        <v>66</v>
      </c>
      <c r="J7" s="62" t="s">
        <v>7</v>
      </c>
      <c r="K7" s="63" t="s">
        <v>66</v>
      </c>
      <c r="L7" s="62" t="s">
        <v>7</v>
      </c>
      <c r="M7" s="63" t="s">
        <v>66</v>
      </c>
      <c r="N7" s="62" t="s">
        <v>7</v>
      </c>
      <c r="O7" s="63" t="s">
        <v>66</v>
      </c>
    </row>
    <row r="8" spans="1:15" x14ac:dyDescent="0.2">
      <c r="A8" s="104"/>
      <c r="B8" s="105"/>
      <c r="C8" s="106"/>
      <c r="D8" s="106"/>
      <c r="E8" s="106"/>
      <c r="F8" s="91"/>
      <c r="G8" s="57"/>
      <c r="H8" s="106"/>
      <c r="I8" s="106"/>
      <c r="J8" s="106"/>
      <c r="K8" s="106"/>
      <c r="L8" s="106"/>
      <c r="M8" s="106"/>
      <c r="N8" s="106"/>
      <c r="O8" s="106"/>
    </row>
    <row r="9" spans="1:15" x14ac:dyDescent="0.2">
      <c r="A9" s="259" t="s">
        <v>93</v>
      </c>
      <c r="B9" s="92">
        <v>2490998.3382148035</v>
      </c>
      <c r="C9" s="57">
        <f>SUM(E9,M9,O9)</f>
        <v>99.999999999996675</v>
      </c>
      <c r="D9" s="92">
        <f t="shared" ref="D9:D50" si="0">F9+H9+J9</f>
        <v>1267968.0643227194</v>
      </c>
      <c r="E9" s="57">
        <f>IF(ISNUMBER(D9/$B$9*100),D9/$B$9*100,0)</f>
        <v>50.902003621223614</v>
      </c>
      <c r="F9" s="92">
        <v>103520.37444309353</v>
      </c>
      <c r="G9" s="57">
        <f>IF(ISNUMBER(F9/$B$9*100),F9/$B$9*100,0)</f>
        <v>4.1557785428826239</v>
      </c>
      <c r="H9" s="92">
        <v>1147074.6865879768</v>
      </c>
      <c r="I9" s="57">
        <f>IF(ISNUMBER(H9/$B$9*100),H9/$B$9*100,0)</f>
        <v>46.048793730229391</v>
      </c>
      <c r="J9" s="92">
        <v>17373.003291649155</v>
      </c>
      <c r="K9" s="57">
        <f>IF(ISNUMBER(J9/$B$9*100),J9/$B$9*100,0)</f>
        <v>0.6974313481116039</v>
      </c>
      <c r="L9" s="92">
        <v>930739.43277131894</v>
      </c>
      <c r="M9" s="57">
        <f>IF(ISNUMBER(L9/$B$9*100),L9/$B$9*100,0)</f>
        <v>37.364112953938857</v>
      </c>
      <c r="N9" s="92">
        <v>292290.84112068242</v>
      </c>
      <c r="O9" s="57">
        <f>IF(ISNUMBER(N9/$B$9*100),N9/$B$9*100,0)</f>
        <v>11.733883424834209</v>
      </c>
    </row>
    <row r="10" spans="1:15" s="66" customFormat="1" x14ac:dyDescent="0.2">
      <c r="A10" s="256"/>
      <c r="B10" s="92"/>
      <c r="C10" s="57"/>
      <c r="D10" s="92"/>
      <c r="E10" s="57"/>
      <c r="F10" s="107"/>
      <c r="G10" s="57"/>
      <c r="H10" s="92"/>
      <c r="I10" s="57"/>
      <c r="J10" s="92"/>
      <c r="K10" s="57"/>
      <c r="L10" s="92"/>
      <c r="M10" s="57"/>
      <c r="N10" s="92"/>
      <c r="O10" s="57"/>
    </row>
    <row r="11" spans="1:15" x14ac:dyDescent="0.2">
      <c r="A11" s="260" t="s">
        <v>35</v>
      </c>
      <c r="B11" s="92"/>
      <c r="C11" s="57"/>
      <c r="D11" s="92"/>
      <c r="E11" s="57"/>
      <c r="F11" s="92"/>
      <c r="G11" s="57"/>
      <c r="H11" s="92"/>
      <c r="I11" s="57"/>
      <c r="J11" s="92"/>
      <c r="K11" s="57"/>
      <c r="L11" s="92"/>
      <c r="M11" s="57"/>
      <c r="N11" s="92"/>
      <c r="O11" s="57"/>
    </row>
    <row r="12" spans="1:15" x14ac:dyDescent="0.2">
      <c r="A12" s="261" t="s">
        <v>56</v>
      </c>
      <c r="B12" s="59">
        <f>SUM(B13:B15)</f>
        <v>1196652.8817195175</v>
      </c>
      <c r="C12" s="60">
        <f>IF(ISNUMBER(B12/B$9*100),B12/B$9*100,0)</f>
        <v>48.039087917541913</v>
      </c>
      <c r="D12" s="59">
        <f>SUM(D13:D15)</f>
        <v>727467.08488007099</v>
      </c>
      <c r="E12" s="60">
        <f>IF(ISNUMBER(D12/D$9*100),D12/D$9*100,0)</f>
        <v>57.372666185298996</v>
      </c>
      <c r="F12" s="59">
        <f>SUM(F13:F15)</f>
        <v>83725.29955663078</v>
      </c>
      <c r="G12" s="60">
        <f>IF(ISNUMBER(F12/F$9*100),F12/F$9*100,0)</f>
        <v>80.878088016051038</v>
      </c>
      <c r="H12" s="59">
        <f>SUM(H13:H15)</f>
        <v>631633.1021026856</v>
      </c>
      <c r="I12" s="60">
        <f>IF(ISNUMBER(H12/H$9*100),H12/H$9*100,0)</f>
        <v>55.064688418982165</v>
      </c>
      <c r="J12" s="59">
        <f>SUM(J13:J15)</f>
        <v>12108.683220754625</v>
      </c>
      <c r="K12" s="60">
        <f>IF(ISNUMBER(J12/J$9*100),J12/J$9*100,0)</f>
        <v>69.698272759638627</v>
      </c>
      <c r="L12" s="59">
        <f>SUM(L13:L15)</f>
        <v>397534.6162339641</v>
      </c>
      <c r="M12" s="60">
        <f>IF(ISNUMBER(L12/L$9*100),L12/L$9*100,0)</f>
        <v>42.71169805820805</v>
      </c>
      <c r="N12" s="59">
        <f>SUM(N13:N15)</f>
        <v>71651.180605473259</v>
      </c>
      <c r="O12" s="60">
        <f>IF(ISNUMBER(N12/N$9*100),N12/N$9*100,0)</f>
        <v>24.513659179587354</v>
      </c>
    </row>
    <row r="13" spans="1:15" x14ac:dyDescent="0.2">
      <c r="A13" s="265" t="s">
        <v>51</v>
      </c>
      <c r="B13" s="59">
        <v>241411.97187717594</v>
      </c>
      <c r="C13" s="60">
        <f>IF(ISNUMBER(B13/B$9*100),B13/B$9*100,0)</f>
        <v>9.6913742644319072</v>
      </c>
      <c r="D13" s="59">
        <f t="shared" si="0"/>
        <v>157699.84153318999</v>
      </c>
      <c r="E13" s="60">
        <f>IF(ISNUMBER(D13/D$9*100),D13/D$9*100,0)</f>
        <v>12.437209261845629</v>
      </c>
      <c r="F13" s="59">
        <v>31581.031113049994</v>
      </c>
      <c r="G13" s="60">
        <f>IF(ISNUMBER(F13/F$9*100),F13/F$9*100,0)</f>
        <v>30.50706808485366</v>
      </c>
      <c r="H13" s="59">
        <v>124252.31921960512</v>
      </c>
      <c r="I13" s="60">
        <f>IF(ISNUMBER(H13/H$9*100),H13/H$9*100,0)</f>
        <v>10.832103669657206</v>
      </c>
      <c r="J13" s="59">
        <v>1866.4912005348676</v>
      </c>
      <c r="K13" s="60">
        <f>IF(ISNUMBER(J13/J$9*100),J13/J$9*100,0)</f>
        <v>10.743630040247858</v>
      </c>
      <c r="L13" s="59">
        <v>71971.900692624433</v>
      </c>
      <c r="M13" s="60">
        <f>IF(ISNUMBER(L13/L$9*100),L13/L$9*100,0)</f>
        <v>7.7327658159195884</v>
      </c>
      <c r="N13" s="59">
        <v>11740.229651364327</v>
      </c>
      <c r="O13" s="60">
        <f>IF(ISNUMBER(N13/N$9*100),N13/N$9*100,0)</f>
        <v>4.0166259080683835</v>
      </c>
    </row>
    <row r="14" spans="1:15" x14ac:dyDescent="0.2">
      <c r="A14" s="265" t="s">
        <v>52</v>
      </c>
      <c r="B14" s="59">
        <v>150724.61148865981</v>
      </c>
      <c r="C14" s="60">
        <f>IF(ISNUMBER(B14/B$9*100),B14/B$9*100,0)</f>
        <v>6.0507712581084245</v>
      </c>
      <c r="D14" s="59">
        <f>F14+H14+J14</f>
        <v>97848.850360526369</v>
      </c>
      <c r="E14" s="60">
        <f>IF(ISNUMBER(D14/D$9*100),D14/D$9*100,0)</f>
        <v>7.7169806648712393</v>
      </c>
      <c r="F14" s="59">
        <v>3672.6110054888914</v>
      </c>
      <c r="G14" s="60">
        <f>IF(ISNUMBER(F14/F$9*100),F14/F$9*100,0)</f>
        <v>3.5477180460816169</v>
      </c>
      <c r="H14" s="59">
        <v>94012.283506578155</v>
      </c>
      <c r="I14" s="60">
        <f>IF(ISNUMBER(H14/H$9*100),H14/H$9*100,0)</f>
        <v>8.1958293218222558</v>
      </c>
      <c r="J14" s="59">
        <v>163.95584845932558</v>
      </c>
      <c r="K14" s="60">
        <f>IF(ISNUMBER(J14/J$9*100),J14/J$9*100,0)</f>
        <v>0.94373923556519324</v>
      </c>
      <c r="L14" s="59">
        <v>46842.185904829435</v>
      </c>
      <c r="M14" s="60">
        <f>IF(ISNUMBER(L14/L$9*100),L14/L$9*100,0)</f>
        <v>5.032792665220458</v>
      </c>
      <c r="N14" s="59">
        <v>6033.5752233031772</v>
      </c>
      <c r="O14" s="60">
        <f>IF(ISNUMBER(N14/N$9*100),N14/N$9*100,0)</f>
        <v>2.0642368403230282</v>
      </c>
    </row>
    <row r="15" spans="1:15" x14ac:dyDescent="0.2">
      <c r="A15" s="265" t="s">
        <v>71</v>
      </c>
      <c r="B15" s="59">
        <v>804516.29835368169</v>
      </c>
      <c r="C15" s="60">
        <f>IF(ISNUMBER(B15/B$9*100),B15/B$9*100,0)</f>
        <v>32.296942395001579</v>
      </c>
      <c r="D15" s="59">
        <f>F15+H15+J15</f>
        <v>471918.39298635459</v>
      </c>
      <c r="E15" s="60">
        <f>IF(ISNUMBER(D15/D$9*100),D15/D$9*100,0)</f>
        <v>37.218476258582122</v>
      </c>
      <c r="F15" s="59">
        <v>48471.657438091905</v>
      </c>
      <c r="G15" s="60">
        <f>IF(ISNUMBER(F15/F$9*100),F15/F$9*100,0)</f>
        <v>46.823301885115761</v>
      </c>
      <c r="H15" s="59">
        <v>413368.4993765023</v>
      </c>
      <c r="I15" s="60">
        <f>IF(ISNUMBER(H15/H$9*100),H15/H$9*100,0)</f>
        <v>36.036755427502698</v>
      </c>
      <c r="J15" s="59">
        <v>10078.236171760433</v>
      </c>
      <c r="K15" s="60">
        <f>IF(ISNUMBER(J15/J$9*100),J15/J$9*100,0)</f>
        <v>58.010903483825579</v>
      </c>
      <c r="L15" s="59">
        <v>278720.52963651024</v>
      </c>
      <c r="M15" s="60">
        <f>IF(ISNUMBER(L15/L$9*100),L15/L$9*100,0)</f>
        <v>29.94613957706801</v>
      </c>
      <c r="N15" s="59">
        <v>53877.375730805754</v>
      </c>
      <c r="O15" s="60">
        <f>IF(ISNUMBER(N15/N$9*100),N15/N$9*100,0)</f>
        <v>18.432796431195943</v>
      </c>
    </row>
    <row r="16" spans="1:15" x14ac:dyDescent="0.2">
      <c r="A16" s="261" t="s">
        <v>53</v>
      </c>
      <c r="B16" s="59">
        <v>1294345.4564952739</v>
      </c>
      <c r="C16" s="60">
        <f>IF(ISNUMBER(B16/B$9*100),B16/B$9*100,0)</f>
        <v>51.960912082457597</v>
      </c>
      <c r="D16" s="59">
        <f>F16+H16+J16</f>
        <v>540500.9794426728</v>
      </c>
      <c r="E16" s="60">
        <f>IF(ISNUMBER(D16/D$9*100),D16/D$9*100,0)</f>
        <v>42.627333814702936</v>
      </c>
      <c r="F16" s="59">
        <v>19795.074886463066</v>
      </c>
      <c r="G16" s="60">
        <f>IF(ISNUMBER(F16/F$9*100),F16/F$9*100,0)</f>
        <v>19.121911983949278</v>
      </c>
      <c r="H16" s="59">
        <v>515441.58448531519</v>
      </c>
      <c r="I16" s="60">
        <f>IF(ISNUMBER(H16/H$9*100),H16/H$9*100,0)</f>
        <v>44.935311581019931</v>
      </c>
      <c r="J16" s="59">
        <v>5264.3200708945324</v>
      </c>
      <c r="K16" s="60">
        <f>IF(ISNUMBER(J16/J$9*100),J16/J$9*100,0)</f>
        <v>30.301727240361387</v>
      </c>
      <c r="L16" s="59">
        <v>533204.81653739815</v>
      </c>
      <c r="M16" s="60">
        <f>IF(ISNUMBER(L16/L$9*100),L16/L$9*100,0)</f>
        <v>57.28830194179659</v>
      </c>
      <c r="N16" s="59">
        <v>220639.66051520788</v>
      </c>
      <c r="O16" s="60">
        <f>IF(ISNUMBER(N16/N$9*100),N16/N$9*100,0)</f>
        <v>75.486340820412209</v>
      </c>
    </row>
    <row r="17" spans="1:15" x14ac:dyDescent="0.2">
      <c r="A17" s="260"/>
      <c r="B17" s="94"/>
      <c r="C17" s="60"/>
      <c r="D17" s="94">
        <f t="shared" si="0"/>
        <v>0</v>
      </c>
      <c r="E17" s="60"/>
      <c r="F17" s="94"/>
      <c r="G17" s="60"/>
      <c r="H17" s="94"/>
      <c r="I17" s="60"/>
      <c r="J17" s="94"/>
      <c r="K17" s="60"/>
      <c r="L17" s="94"/>
      <c r="M17" s="60"/>
      <c r="N17" s="94"/>
      <c r="O17" s="60"/>
    </row>
    <row r="18" spans="1:15" x14ac:dyDescent="0.2">
      <c r="A18" s="260" t="s">
        <v>11</v>
      </c>
      <c r="B18" s="92"/>
      <c r="C18" s="57"/>
      <c r="D18" s="92"/>
      <c r="E18" s="57"/>
      <c r="F18" s="92"/>
      <c r="G18" s="57"/>
      <c r="H18" s="92"/>
      <c r="I18" s="57"/>
      <c r="J18" s="92"/>
      <c r="K18" s="57"/>
      <c r="L18" s="92"/>
      <c r="M18" s="57"/>
      <c r="N18" s="92"/>
      <c r="O18" s="57"/>
    </row>
    <row r="19" spans="1:15" x14ac:dyDescent="0.2">
      <c r="A19" s="262" t="s">
        <v>37</v>
      </c>
      <c r="B19" s="59">
        <v>249019.95217552825</v>
      </c>
      <c r="C19" s="60">
        <f>IF(ISNUMBER(B19/B$9*100),B19/B$9*100,0)</f>
        <v>9.9967931875053218</v>
      </c>
      <c r="D19" s="59">
        <f t="shared" si="0"/>
        <v>100866.65517028293</v>
      </c>
      <c r="E19" s="60">
        <f>IF(ISNUMBER(D19/D$9*100),D19/D$9*100,0)</f>
        <v>7.9549838839324787</v>
      </c>
      <c r="F19" s="59">
        <v>1567.8389782936194</v>
      </c>
      <c r="G19" s="60">
        <f>IF(ISNUMBER(F19/F$9*100),F19/F$9*100,0)</f>
        <v>1.5145221283521153</v>
      </c>
      <c r="H19" s="59">
        <v>95294.644155585338</v>
      </c>
      <c r="I19" s="60">
        <f>IF(ISNUMBER(H19/H$9*100),H19/H$9*100,0)</f>
        <v>8.3076233195454243</v>
      </c>
      <c r="J19" s="59">
        <v>4004.1720364039734</v>
      </c>
      <c r="K19" s="60">
        <f>IF(ISNUMBER(J19/J$9*100),J19/J$9*100,0)</f>
        <v>23.048243122872698</v>
      </c>
      <c r="L19" s="59">
        <v>135294.42844014772</v>
      </c>
      <c r="M19" s="60">
        <f>IF(ISNUMBER(L19/L$9*100),L19/L$9*100,0)</f>
        <v>14.536230407397957</v>
      </c>
      <c r="N19" s="59">
        <v>12858.868565099709</v>
      </c>
      <c r="O19" s="60">
        <f>IF(ISNUMBER(N19/N$9*100),N19/N$9*100,0)</f>
        <v>4.399340231051057</v>
      </c>
    </row>
    <row r="20" spans="1:15" x14ac:dyDescent="0.2">
      <c r="A20" s="262" t="s">
        <v>38</v>
      </c>
      <c r="B20" s="59">
        <v>1471553.8573606354</v>
      </c>
      <c r="C20" s="60">
        <f>IF(ISNUMBER(B20/B$9*100),B20/B$9*100,0)</f>
        <v>59.07486306936832</v>
      </c>
      <c r="D20" s="59">
        <f>F20+H20+J20</f>
        <v>682343.62342062115</v>
      </c>
      <c r="E20" s="60">
        <f>IF(ISNUMBER(D20/D$9*100),D20/D$9*100,0)</f>
        <v>53.813943948587742</v>
      </c>
      <c r="F20" s="59">
        <v>20790.572593901856</v>
      </c>
      <c r="G20" s="60">
        <f>IF(ISNUMBER(F20/F$9*100),F20/F$9*100,0)</f>
        <v>20.083556213690763</v>
      </c>
      <c r="H20" s="59">
        <v>650596.33610747266</v>
      </c>
      <c r="I20" s="60">
        <f>IF(ISNUMBER(H20/H$9*100),H20/H$9*100,0)</f>
        <v>56.717870572377429</v>
      </c>
      <c r="J20" s="59">
        <v>10956.714719246627</v>
      </c>
      <c r="K20" s="60">
        <f>IF(ISNUMBER(J20/J$9*100),J20/J$9*100,0)</f>
        <v>63.067476217616871</v>
      </c>
      <c r="L20" s="59">
        <v>576602.78266548319</v>
      </c>
      <c r="M20" s="60">
        <f>IF(ISNUMBER(L20/L$9*100),L20/L$9*100,0)</f>
        <v>61.951042618729737</v>
      </c>
      <c r="N20" s="59">
        <v>212607.45127450695</v>
      </c>
      <c r="O20" s="60">
        <f>IF(ISNUMBER(N20/N$9*100),N20/N$9*100,0)</f>
        <v>72.738321344364181</v>
      </c>
    </row>
    <row r="21" spans="1:15" x14ac:dyDescent="0.2">
      <c r="A21" s="262" t="s">
        <v>39</v>
      </c>
      <c r="B21" s="59">
        <v>568294.27991705353</v>
      </c>
      <c r="C21" s="60">
        <f>IF(ISNUMBER(B21/B$9*100),B21/B$9*100,0)</f>
        <v>22.813916460672022</v>
      </c>
      <c r="D21" s="59">
        <f>F21+H21+J21</f>
        <v>342123.84042246448</v>
      </c>
      <c r="E21" s="60">
        <f>IF(ISNUMBER(D21/D$9*100),D21/D$9*100,0)</f>
        <v>26.982054994043459</v>
      </c>
      <c r="F21" s="59">
        <v>39542.230081684938</v>
      </c>
      <c r="G21" s="60">
        <f>IF(ISNUMBER(F21/F$9*100),F21/F$9*100,0)</f>
        <v>38.197533861724779</v>
      </c>
      <c r="H21" s="59">
        <v>300542.79204488796</v>
      </c>
      <c r="I21" s="60">
        <f>IF(ISNUMBER(H21/H$9*100),H21/H$9*100,0)</f>
        <v>26.200804146316354</v>
      </c>
      <c r="J21" s="59">
        <v>2038.8182958915829</v>
      </c>
      <c r="K21" s="60">
        <f>IF(ISNUMBER(J21/J$9*100),J21/J$9*100,0)</f>
        <v>11.735554651460873</v>
      </c>
      <c r="L21" s="59">
        <v>169482.72915292333</v>
      </c>
      <c r="M21" s="60">
        <f>IF(ISNUMBER(L21/L$9*100),L21/L$9*100,0)</f>
        <v>18.209471220992626</v>
      </c>
      <c r="N21" s="59">
        <v>56687.710341668237</v>
      </c>
      <c r="O21" s="60">
        <f>IF(ISNUMBER(N21/N$9*100),N21/N$9*100,0)</f>
        <v>19.394282121300797</v>
      </c>
    </row>
    <row r="22" spans="1:15" x14ac:dyDescent="0.2">
      <c r="A22" s="262" t="s">
        <v>40</v>
      </c>
      <c r="B22" s="59">
        <v>188837.49598961588</v>
      </c>
      <c r="C22" s="60">
        <f>IF(ISNUMBER(B22/B$9*100),B22/B$9*100,0)</f>
        <v>7.5807957433222537</v>
      </c>
      <c r="D22" s="59">
        <f>F22+H22+J22</f>
        <v>134926.02904478344</v>
      </c>
      <c r="E22" s="60">
        <f>IF(ISNUMBER(D22/D$9*100),D22/D$9*100,0)</f>
        <v>10.641122031480634</v>
      </c>
      <c r="F22" s="59">
        <v>41095.835894225449</v>
      </c>
      <c r="G22" s="60">
        <f>IF(ISNUMBER(F22/F$9*100),F22/F$9*100,0)</f>
        <v>39.698306845688961</v>
      </c>
      <c r="H22" s="59">
        <v>93643.544030504505</v>
      </c>
      <c r="I22" s="60">
        <f>IF(ISNUMBER(H22/H$9*100),H22/H$9*100,0)</f>
        <v>8.1636832479540864</v>
      </c>
      <c r="J22" s="59">
        <v>186.64912005348677</v>
      </c>
      <c r="K22" s="60">
        <f>IF(ISNUMBER(J22/J$9*100),J22/J$9*100,0)</f>
        <v>1.0743630040247858</v>
      </c>
      <c r="L22" s="59">
        <v>43774.656005427132</v>
      </c>
      <c r="M22" s="60">
        <f>IF(ISNUMBER(L22/L$9*100),L22/L$9*100,0)</f>
        <v>4.7032127858906874</v>
      </c>
      <c r="N22" s="59">
        <v>10136.810939406354</v>
      </c>
      <c r="O22" s="60">
        <f>IF(ISNUMBER(N22/N$9*100),N22/N$9*100,0)</f>
        <v>3.4680563032835572</v>
      </c>
    </row>
    <row r="23" spans="1:15" x14ac:dyDescent="0.2">
      <c r="A23" s="261" t="s">
        <v>46</v>
      </c>
      <c r="B23" s="59">
        <v>13292.7527719627</v>
      </c>
      <c r="C23" s="60">
        <f>IF(ISNUMBER(B23/B$9*100),B23/B$9*100,0)</f>
        <v>0.5336315391317793</v>
      </c>
      <c r="D23" s="59">
        <f>F23+H23+J23</f>
        <v>7707.9162645847646</v>
      </c>
      <c r="E23" s="60">
        <f>IF(ISNUMBER(D23/D$9*100),D23/D$9*100,0)</f>
        <v>0.60789514195705874</v>
      </c>
      <c r="F23" s="59">
        <v>523.89689498794462</v>
      </c>
      <c r="G23" s="60">
        <f>IF(ISNUMBER(F23/F$9*100),F23/F$9*100,0)</f>
        <v>0.50608095054364144</v>
      </c>
      <c r="H23" s="59">
        <v>6997.3702495433336</v>
      </c>
      <c r="I23" s="60">
        <f>IF(ISNUMBER(H23/H$9*100),H23/H$9*100,0)</f>
        <v>0.61001871380819273</v>
      </c>
      <c r="J23" s="59">
        <v>186.64912005348677</v>
      </c>
      <c r="K23" s="60">
        <f>IF(ISNUMBER(J23/J$9*100),J23/J$9*100,0)</f>
        <v>1.0743630040247858</v>
      </c>
      <c r="L23" s="59">
        <v>5584.8365073779332</v>
      </c>
      <c r="M23" s="60">
        <f>IF(ISNUMBER(L23/L$9*100),L23/L$9*100,0)</f>
        <v>0.60004296699333226</v>
      </c>
      <c r="N23" s="59">
        <v>0</v>
      </c>
      <c r="O23" s="60">
        <f>IF(ISNUMBER(N23/N$9*100),N23/N$9*100,0)</f>
        <v>0</v>
      </c>
    </row>
    <row r="24" spans="1:15" x14ac:dyDescent="0.2">
      <c r="A24"/>
      <c r="B24" s="94"/>
      <c r="C24" s="95"/>
      <c r="D24" s="94">
        <f t="shared" si="0"/>
        <v>0</v>
      </c>
      <c r="E24" s="95"/>
      <c r="F24" s="94"/>
      <c r="G24" s="95"/>
      <c r="H24" s="94"/>
      <c r="I24" s="95"/>
      <c r="J24" s="94"/>
      <c r="K24" s="95"/>
      <c r="L24" s="94"/>
      <c r="M24" s="95"/>
      <c r="N24" s="94"/>
      <c r="O24" s="95"/>
    </row>
    <row r="25" spans="1:15" x14ac:dyDescent="0.2">
      <c r="A25" s="264" t="s">
        <v>16</v>
      </c>
      <c r="B25" s="92"/>
      <c r="C25" s="57"/>
      <c r="D25" s="92"/>
      <c r="E25" s="57"/>
      <c r="F25" s="92"/>
      <c r="G25" s="57"/>
      <c r="H25" s="92"/>
      <c r="I25" s="57"/>
      <c r="J25" s="92"/>
      <c r="K25" s="57"/>
      <c r="L25" s="92"/>
      <c r="M25" s="57"/>
      <c r="N25" s="92"/>
      <c r="O25" s="57"/>
    </row>
    <row r="26" spans="1:15" x14ac:dyDescent="0.2">
      <c r="A26" s="262" t="s">
        <v>41</v>
      </c>
      <c r="B26" s="93">
        <v>24704.208436382127</v>
      </c>
      <c r="C26" s="60">
        <f>IF(ISNUMBER(B26/B$9*100),B26/B$9*100,0)</f>
        <v>0.99173925800715801</v>
      </c>
      <c r="D26" s="93">
        <f t="shared" si="0"/>
        <v>3361.2030074313607</v>
      </c>
      <c r="E26" s="60">
        <f>IF(ISNUMBER(D26/D$9*100),D26/D$9*100,0)</f>
        <v>0.26508577794715482</v>
      </c>
      <c r="F26" s="93">
        <v>0</v>
      </c>
      <c r="G26" s="60">
        <f>IF(ISNUMBER(F26/F$9*100),F26/F$9*100,0)</f>
        <v>0</v>
      </c>
      <c r="H26" s="93">
        <v>3361.2030074313607</v>
      </c>
      <c r="I26" s="60">
        <f>IF(ISNUMBER(H26/H$9*100),H26/H$9*100,0)</f>
        <v>0.29302390216886437</v>
      </c>
      <c r="J26" s="93">
        <v>0</v>
      </c>
      <c r="K26" s="60">
        <f>IF(ISNUMBER(J26/J$9*100),J26/J$9*100,0)</f>
        <v>0</v>
      </c>
      <c r="L26" s="93">
        <v>1787.494989565274</v>
      </c>
      <c r="M26" s="60">
        <f>IF(ISNUMBER(L26/L$9*100),L26/L$9*100,0)</f>
        <v>0.19205106462964897</v>
      </c>
      <c r="N26" s="93">
        <v>19555.510439385489</v>
      </c>
      <c r="O26" s="60">
        <f>IF(ISNUMBER(N26/N$9*100),N26/N$9*100,0)</f>
        <v>6.6904287402256708</v>
      </c>
    </row>
    <row r="27" spans="1:15" x14ac:dyDescent="0.2">
      <c r="A27" s="262" t="s">
        <v>42</v>
      </c>
      <c r="B27" s="93">
        <v>102780.81006779413</v>
      </c>
      <c r="C27" s="60">
        <f t="shared" ref="C27:C34" si="1">IF(ISNUMBER(B27/B$9*100),B27/B$9*100,0)</f>
        <v>4.1260890660189249</v>
      </c>
      <c r="D27" s="93">
        <f t="shared" ref="D27:D34" si="2">F27+H27+J27</f>
        <v>25484.350491004319</v>
      </c>
      <c r="E27" s="60">
        <f t="shared" ref="E27:E34" si="3">IF(ISNUMBER(D27/D$9*100),D27/D$9*100,0)</f>
        <v>2.0098574410560328</v>
      </c>
      <c r="F27" s="93">
        <v>0</v>
      </c>
      <c r="G27" s="60">
        <f t="shared" ref="G27:G34" si="4">IF(ISNUMBER(F27/F$9*100),F27/F$9*100,0)</f>
        <v>0</v>
      </c>
      <c r="H27" s="93">
        <v>24569.10062396073</v>
      </c>
      <c r="I27" s="60">
        <f t="shared" ref="I27:I34" si="5">IF(ISNUMBER(H27/H$9*100),H27/H$9*100,0)</f>
        <v>2.141891971920554</v>
      </c>
      <c r="J27" s="93">
        <v>915.2498670435881</v>
      </c>
      <c r="K27" s="60">
        <f t="shared" ref="K27:K34" si="6">IF(ISNUMBER(J27/J$9*100),J27/J$9*100,0)</f>
        <v>5.2682305510385179</v>
      </c>
      <c r="L27" s="93">
        <v>4795.3635443602279</v>
      </c>
      <c r="M27" s="60">
        <f t="shared" ref="M27:M34" si="7">IF(ISNUMBER(L27/L$9*100),L27/L$9*100,0)</f>
        <v>0.51522084221593745</v>
      </c>
      <c r="N27" s="93">
        <v>72501.096032430185</v>
      </c>
      <c r="O27" s="60">
        <f t="shared" ref="O27:O34" si="8">IF(ISNUMBER(N27/N$9*100),N27/N$9*100,0)</f>
        <v>24.804436483350358</v>
      </c>
    </row>
    <row r="28" spans="1:15" x14ac:dyDescent="0.2">
      <c r="A28" s="262" t="s">
        <v>43</v>
      </c>
      <c r="B28" s="93">
        <v>222468.12175298692</v>
      </c>
      <c r="C28" s="60">
        <f t="shared" si="1"/>
        <v>8.930881981736718</v>
      </c>
      <c r="D28" s="93">
        <f t="shared" si="2"/>
        <v>117839.7255595193</v>
      </c>
      <c r="E28" s="60">
        <f t="shared" si="3"/>
        <v>9.2935878178022548</v>
      </c>
      <c r="F28" s="93">
        <v>350.60496851281232</v>
      </c>
      <c r="G28" s="60">
        <f t="shared" si="4"/>
        <v>0.3386820907468262</v>
      </c>
      <c r="H28" s="93">
        <v>116573.8707239629</v>
      </c>
      <c r="I28" s="60">
        <f t="shared" si="5"/>
        <v>10.162709724744856</v>
      </c>
      <c r="J28" s="93">
        <v>915.2498670435881</v>
      </c>
      <c r="K28" s="60">
        <f t="shared" si="6"/>
        <v>5.2682305510385179</v>
      </c>
      <c r="L28" s="93">
        <v>23287.929602438508</v>
      </c>
      <c r="M28" s="60">
        <f t="shared" si="7"/>
        <v>2.5020890683762733</v>
      </c>
      <c r="N28" s="93">
        <v>81340.466591031029</v>
      </c>
      <c r="O28" s="60">
        <f t="shared" si="8"/>
        <v>27.828606014188033</v>
      </c>
    </row>
    <row r="29" spans="1:15" x14ac:dyDescent="0.2">
      <c r="A29" s="262" t="s">
        <v>44</v>
      </c>
      <c r="B29" s="93">
        <v>426294.02623545297</v>
      </c>
      <c r="C29" s="60">
        <f t="shared" si="1"/>
        <v>17.113380595065369</v>
      </c>
      <c r="D29" s="93">
        <f t="shared" si="2"/>
        <v>275191.51513788005</v>
      </c>
      <c r="E29" s="60">
        <f t="shared" si="3"/>
        <v>21.703347495969673</v>
      </c>
      <c r="F29" s="93">
        <v>12354.567422263714</v>
      </c>
      <c r="G29" s="60">
        <f t="shared" si="4"/>
        <v>11.934430771456663</v>
      </c>
      <c r="H29" s="93">
        <v>260191.90439327125</v>
      </c>
      <c r="I29" s="60">
        <f t="shared" si="5"/>
        <v>22.683083101347421</v>
      </c>
      <c r="J29" s="93">
        <v>2645.0433223450923</v>
      </c>
      <c r="K29" s="60">
        <f t="shared" si="6"/>
        <v>15.225020555982455</v>
      </c>
      <c r="L29" s="93">
        <v>89862.958918381875</v>
      </c>
      <c r="M29" s="60">
        <f t="shared" si="7"/>
        <v>9.6550071646594837</v>
      </c>
      <c r="N29" s="93">
        <v>61239.552179181141</v>
      </c>
      <c r="O29" s="60">
        <f t="shared" si="8"/>
        <v>20.951580947381196</v>
      </c>
    </row>
    <row r="30" spans="1:15" x14ac:dyDescent="0.2">
      <c r="A30" s="262" t="s">
        <v>45</v>
      </c>
      <c r="B30" s="93">
        <v>287036.10791334038</v>
      </c>
      <c r="C30" s="60">
        <f t="shared" si="1"/>
        <v>11.52293454033564</v>
      </c>
      <c r="D30" s="93">
        <f t="shared" si="2"/>
        <v>186694.62936514179</v>
      </c>
      <c r="E30" s="60">
        <f t="shared" si="3"/>
        <v>14.723922046480254</v>
      </c>
      <c r="F30" s="93">
        <v>10613.382029590008</v>
      </c>
      <c r="G30" s="60">
        <f t="shared" si="4"/>
        <v>10.252457148350365</v>
      </c>
      <c r="H30" s="93">
        <v>174900.23086899909</v>
      </c>
      <c r="I30" s="60">
        <f t="shared" si="5"/>
        <v>15.247501571954952</v>
      </c>
      <c r="J30" s="93">
        <v>1181.0164665526872</v>
      </c>
      <c r="K30" s="60">
        <f t="shared" si="6"/>
        <v>6.7979982892214004</v>
      </c>
      <c r="L30" s="93">
        <v>82978.058659159782</v>
      </c>
      <c r="M30" s="60">
        <f t="shared" si="7"/>
        <v>8.9152834550147766</v>
      </c>
      <c r="N30" s="93">
        <v>17363.41988903837</v>
      </c>
      <c r="O30" s="60">
        <f t="shared" si="8"/>
        <v>5.9404597908250159</v>
      </c>
    </row>
    <row r="31" spans="1:15" x14ac:dyDescent="0.2">
      <c r="A31" s="262" t="s">
        <v>47</v>
      </c>
      <c r="B31" s="93">
        <v>294985.1342856111</v>
      </c>
      <c r="C31" s="60">
        <f t="shared" si="1"/>
        <v>11.842044603571066</v>
      </c>
      <c r="D31" s="93">
        <f t="shared" si="2"/>
        <v>184871.54919085966</v>
      </c>
      <c r="E31" s="60">
        <f t="shared" si="3"/>
        <v>14.580142386283848</v>
      </c>
      <c r="F31" s="93">
        <v>13699.089041738269</v>
      </c>
      <c r="G31" s="60">
        <f t="shared" si="4"/>
        <v>13.233229801799871</v>
      </c>
      <c r="H31" s="93">
        <v>166548.93051706027</v>
      </c>
      <c r="I31" s="60">
        <f t="shared" si="5"/>
        <v>14.519449558464871</v>
      </c>
      <c r="J31" s="93">
        <v>4623.5296320611087</v>
      </c>
      <c r="K31" s="60">
        <f t="shared" si="6"/>
        <v>26.613300846397376</v>
      </c>
      <c r="L31" s="93">
        <v>96513.236117735374</v>
      </c>
      <c r="M31" s="60">
        <f t="shared" si="7"/>
        <v>10.369522631093735</v>
      </c>
      <c r="N31" s="93">
        <v>13600.348977015272</v>
      </c>
      <c r="O31" s="60">
        <f t="shared" si="8"/>
        <v>4.6530192067837994</v>
      </c>
    </row>
    <row r="32" spans="1:15" x14ac:dyDescent="0.2">
      <c r="A32" s="262" t="s">
        <v>48</v>
      </c>
      <c r="B32" s="93">
        <v>383208.86547022191</v>
      </c>
      <c r="C32" s="60">
        <f t="shared" si="1"/>
        <v>15.383746331394665</v>
      </c>
      <c r="D32" s="93">
        <f t="shared" si="2"/>
        <v>205106.58001993067</v>
      </c>
      <c r="E32" s="60">
        <f t="shared" si="3"/>
        <v>16.176005200059009</v>
      </c>
      <c r="F32" s="93">
        <v>21982.305283305283</v>
      </c>
      <c r="G32" s="60">
        <f t="shared" si="4"/>
        <v>21.234762143745176</v>
      </c>
      <c r="H32" s="93">
        <v>180848.87919904015</v>
      </c>
      <c r="I32" s="60">
        <f t="shared" si="5"/>
        <v>15.766094510984544</v>
      </c>
      <c r="J32" s="93">
        <v>2275.3955375852138</v>
      </c>
      <c r="K32" s="60">
        <f t="shared" si="6"/>
        <v>13.097306777573396</v>
      </c>
      <c r="L32" s="93">
        <v>169976.6369521945</v>
      </c>
      <c r="M32" s="60">
        <f t="shared" si="7"/>
        <v>18.262537394175009</v>
      </c>
      <c r="N32" s="93">
        <v>8125.6484980891928</v>
      </c>
      <c r="O32" s="60">
        <f t="shared" si="8"/>
        <v>2.7799873806973774</v>
      </c>
    </row>
    <row r="33" spans="1:15" x14ac:dyDescent="0.2">
      <c r="A33" s="262" t="s">
        <v>49</v>
      </c>
      <c r="B33" s="93">
        <v>472361.54490547819</v>
      </c>
      <c r="C33" s="60">
        <f t="shared" si="1"/>
        <v>18.962740265977068</v>
      </c>
      <c r="D33" s="93">
        <f t="shared" si="2"/>
        <v>206152.70629475947</v>
      </c>
      <c r="E33" s="60">
        <f t="shared" si="3"/>
        <v>16.258509350144809</v>
      </c>
      <c r="F33" s="93">
        <v>34573.106918828489</v>
      </c>
      <c r="G33" s="60">
        <f t="shared" si="4"/>
        <v>33.397393609538931</v>
      </c>
      <c r="H33" s="93">
        <v>169064.3289075263</v>
      </c>
      <c r="I33" s="60">
        <f t="shared" si="5"/>
        <v>14.738737667589497</v>
      </c>
      <c r="J33" s="93">
        <v>2515.270468404698</v>
      </c>
      <c r="K33" s="60">
        <f t="shared" si="6"/>
        <v>14.478040590792594</v>
      </c>
      <c r="L33" s="93">
        <v>255804.2553165796</v>
      </c>
      <c r="M33" s="60">
        <f t="shared" si="7"/>
        <v>27.483981693448918</v>
      </c>
      <c r="N33" s="93">
        <v>10404.583294125152</v>
      </c>
      <c r="O33" s="60">
        <f t="shared" si="8"/>
        <v>3.5596679164603926</v>
      </c>
    </row>
    <row r="34" spans="1:15" x14ac:dyDescent="0.2">
      <c r="A34" s="261" t="s">
        <v>72</v>
      </c>
      <c r="B34" s="93">
        <v>277159.51914752164</v>
      </c>
      <c r="C34" s="60">
        <f t="shared" si="1"/>
        <v>11.126443357892825</v>
      </c>
      <c r="D34" s="93">
        <f t="shared" si="2"/>
        <v>63265.805256201878</v>
      </c>
      <c r="E34" s="60">
        <f t="shared" si="3"/>
        <v>4.9895424842576839</v>
      </c>
      <c r="F34" s="93">
        <v>9947.3187788552168</v>
      </c>
      <c r="G34" s="60">
        <f t="shared" si="4"/>
        <v>9.6090444343624206</v>
      </c>
      <c r="H34" s="93">
        <v>51016.23834673348</v>
      </c>
      <c r="I34" s="60">
        <f t="shared" si="5"/>
        <v>4.4475079908252084</v>
      </c>
      <c r="J34" s="93">
        <v>2302.2481306131781</v>
      </c>
      <c r="K34" s="60">
        <f t="shared" si="6"/>
        <v>13.25187183795574</v>
      </c>
      <c r="L34" s="93">
        <v>205733.498670931</v>
      </c>
      <c r="M34" s="60">
        <f t="shared" si="7"/>
        <v>22.104306686389137</v>
      </c>
      <c r="N34" s="93">
        <v>8160.2152203881042</v>
      </c>
      <c r="O34" s="60">
        <f t="shared" si="8"/>
        <v>2.7918135200886698</v>
      </c>
    </row>
    <row r="35" spans="1:15" x14ac:dyDescent="0.2">
      <c r="A35" s="263"/>
      <c r="B35" s="94"/>
      <c r="C35" s="60"/>
      <c r="D35" s="94">
        <f t="shared" si="0"/>
        <v>0</v>
      </c>
      <c r="E35" s="60"/>
      <c r="F35" s="94"/>
      <c r="G35" s="60"/>
      <c r="H35" s="94"/>
      <c r="I35" s="60"/>
      <c r="J35" s="94"/>
      <c r="K35" s="60"/>
      <c r="L35" s="94"/>
      <c r="M35" s="60"/>
      <c r="N35" s="94"/>
      <c r="O35" s="60"/>
    </row>
    <row r="36" spans="1:15" x14ac:dyDescent="0.2">
      <c r="A36" s="260" t="s">
        <v>80</v>
      </c>
      <c r="B36" s="92">
        <v>2014162.8720422091</v>
      </c>
      <c r="C36" s="57">
        <f>IF(ISNUMBER(B36/B$9*100),B36/B$9*100,0)</f>
        <v>80.857656191199112</v>
      </c>
      <c r="D36" s="92">
        <f t="shared" si="0"/>
        <v>1220662.7271085922</v>
      </c>
      <c r="E36" s="57">
        <f>IF(ISNUMBER(D36/D$9*100),D36/D$9*100,0)</f>
        <v>96.26920120899139</v>
      </c>
      <c r="F36" s="92">
        <v>93105.098670816878</v>
      </c>
      <c r="G36" s="57">
        <f>IF(ISNUMBER(F36/F$9*100),F36/F$9*100,0)</f>
        <v>89.938912191626528</v>
      </c>
      <c r="H36" s="92">
        <v>1110646.4076084853</v>
      </c>
      <c r="I36" s="57">
        <f>IF(ISNUMBER(H36/H$9*100),H36/H$9*100,0)</f>
        <v>96.824245238307114</v>
      </c>
      <c r="J36" s="92">
        <v>16911.220829289985</v>
      </c>
      <c r="K36" s="57">
        <f>IF(ISNUMBER(J36/J$9*100),J36/J$9*100,0)</f>
        <v>97.341953750845491</v>
      </c>
      <c r="L36" s="92">
        <v>793500.14493338775</v>
      </c>
      <c r="M36" s="57">
        <f>IF(ISNUMBER(L36/L$9*100),L36/L$9*100,0)</f>
        <v>85.254811066799334</v>
      </c>
      <c r="N36" s="92">
        <v>0</v>
      </c>
      <c r="O36" s="57">
        <f>IF(ISNUMBER(N36/N$9*100),N36/N$9*100,0)</f>
        <v>0</v>
      </c>
    </row>
    <row r="37" spans="1:15" x14ac:dyDescent="0.2">
      <c r="A37" s="257" t="s">
        <v>75</v>
      </c>
      <c r="B37" s="93">
        <f>SUM(B38:B40)</f>
        <v>1580397.9475471405</v>
      </c>
      <c r="C37" s="60">
        <f t="shared" ref="C37:C44" si="9">IF(ISNUMBER(B37/B$9*100),B37/B$9*100,0)</f>
        <v>63.44435976941466</v>
      </c>
      <c r="D37" s="93">
        <f t="shared" si="0"/>
        <v>926856.90812266862</v>
      </c>
      <c r="E37" s="60">
        <f t="shared" ref="E37:E44" si="10">IF(ISNUMBER(D37/D$9*100),D37/D$9*100,0)</f>
        <v>73.097811703778675</v>
      </c>
      <c r="F37" s="93">
        <f>SUM(F38:F40)</f>
        <v>33577.5353663278</v>
      </c>
      <c r="G37" s="60">
        <f t="shared" ref="G37:G44" si="11">IF(ISNUMBER(F37/F$9*100),F37/F$9*100,0)</f>
        <v>32.435678045953935</v>
      </c>
      <c r="H37" s="93">
        <f>SUM(H38:H40)</f>
        <v>879109.20398981124</v>
      </c>
      <c r="I37" s="60">
        <f t="shared" ref="I37:I44" si="12">IF(ISNUMBER(H37/H$9*100),H37/H$9*100,0)</f>
        <v>76.639229709162151</v>
      </c>
      <c r="J37" s="93">
        <f>SUM(J38:J40)</f>
        <v>14170.168766529538</v>
      </c>
      <c r="K37" s="60">
        <f t="shared" ref="K37:K44" si="13">IF(ISNUMBER(J37/J$9*100),J37/J$9*100,0)</f>
        <v>81.564301397104131</v>
      </c>
      <c r="L37" s="93">
        <f>SUM(L38:L40)</f>
        <v>653541.03942448995</v>
      </c>
      <c r="M37" s="60">
        <f t="shared" ref="M37:M44" si="14">IF(ISNUMBER(L37/L$9*100),L37/L$9*100,0)</f>
        <v>70.217400962430673</v>
      </c>
      <c r="N37" s="93">
        <f>SUM(N38:N40)</f>
        <v>0</v>
      </c>
      <c r="O37" s="60">
        <f t="shared" ref="O37:O44" si="15">IF(ISNUMBER(N37/N$9*100),N37/N$9*100,0)</f>
        <v>0</v>
      </c>
    </row>
    <row r="38" spans="1:15" x14ac:dyDescent="0.2">
      <c r="A38" s="258" t="s">
        <v>84</v>
      </c>
      <c r="B38" s="93">
        <v>467963.84810203948</v>
      </c>
      <c r="C38" s="60">
        <f t="shared" si="9"/>
        <v>18.786196719722021</v>
      </c>
      <c r="D38" s="93">
        <f t="shared" si="0"/>
        <v>195922.5626907449</v>
      </c>
      <c r="E38" s="60">
        <f t="shared" si="10"/>
        <v>15.451695370213937</v>
      </c>
      <c r="F38" s="93">
        <v>11245.668642307552</v>
      </c>
      <c r="G38" s="60">
        <f t="shared" si="11"/>
        <v>10.863241852442718</v>
      </c>
      <c r="H38" s="93">
        <v>180507.2670222992</v>
      </c>
      <c r="I38" s="60">
        <f t="shared" si="12"/>
        <v>15.736313348455615</v>
      </c>
      <c r="J38" s="93">
        <v>4169.6270261381596</v>
      </c>
      <c r="K38" s="60">
        <f t="shared" si="13"/>
        <v>24.000611501307972</v>
      </c>
      <c r="L38" s="93">
        <v>272041.28541128023</v>
      </c>
      <c r="M38" s="60">
        <f t="shared" si="14"/>
        <v>29.22851185119179</v>
      </c>
      <c r="N38" s="93">
        <v>0</v>
      </c>
      <c r="O38" s="60">
        <f t="shared" si="15"/>
        <v>0</v>
      </c>
    </row>
    <row r="39" spans="1:15" x14ac:dyDescent="0.2">
      <c r="A39" s="258" t="s">
        <v>85</v>
      </c>
      <c r="B39" s="93">
        <v>1112434.0994451011</v>
      </c>
      <c r="C39" s="60">
        <f t="shared" si="9"/>
        <v>44.658163049692639</v>
      </c>
      <c r="D39" s="93">
        <f t="shared" si="0"/>
        <v>730934.34543192363</v>
      </c>
      <c r="E39" s="60">
        <f t="shared" si="10"/>
        <v>57.64611633356472</v>
      </c>
      <c r="F39" s="93">
        <v>22331.866724020249</v>
      </c>
      <c r="G39" s="60">
        <f t="shared" si="11"/>
        <v>21.572436193511223</v>
      </c>
      <c r="H39" s="93">
        <v>698601.93696751201</v>
      </c>
      <c r="I39" s="60">
        <f t="shared" si="12"/>
        <v>60.902916360706527</v>
      </c>
      <c r="J39" s="93">
        <v>10000.541740391378</v>
      </c>
      <c r="K39" s="60">
        <f t="shared" si="13"/>
        <v>57.563689895796152</v>
      </c>
      <c r="L39" s="93">
        <v>381499.75401320966</v>
      </c>
      <c r="M39" s="60">
        <f t="shared" si="14"/>
        <v>40.988889111238876</v>
      </c>
      <c r="N39" s="93">
        <v>0</v>
      </c>
      <c r="O39" s="60">
        <f t="shared" si="15"/>
        <v>0</v>
      </c>
    </row>
    <row r="40" spans="1:15" x14ac:dyDescent="0.2">
      <c r="A40" s="258" t="s">
        <v>86</v>
      </c>
      <c r="B40" s="93">
        <v>0</v>
      </c>
      <c r="C40" s="60">
        <f t="shared" si="9"/>
        <v>0</v>
      </c>
      <c r="D40" s="93">
        <f t="shared" si="0"/>
        <v>0</v>
      </c>
      <c r="E40" s="60">
        <f t="shared" si="10"/>
        <v>0</v>
      </c>
      <c r="F40" s="93">
        <v>0</v>
      </c>
      <c r="G40" s="60">
        <f t="shared" si="11"/>
        <v>0</v>
      </c>
      <c r="H40" s="93">
        <v>0</v>
      </c>
      <c r="I40" s="60">
        <f t="shared" si="12"/>
        <v>0</v>
      </c>
      <c r="J40" s="93">
        <v>0</v>
      </c>
      <c r="K40" s="60">
        <f t="shared" si="13"/>
        <v>0</v>
      </c>
      <c r="L40" s="93">
        <v>0</v>
      </c>
      <c r="M40" s="60">
        <f t="shared" si="14"/>
        <v>0</v>
      </c>
      <c r="N40" s="93">
        <v>0</v>
      </c>
      <c r="O40" s="60">
        <f t="shared" si="15"/>
        <v>0</v>
      </c>
    </row>
    <row r="41" spans="1:15" x14ac:dyDescent="0.2">
      <c r="A41" s="257" t="s">
        <v>76</v>
      </c>
      <c r="B41" s="93">
        <v>351300.31473723543</v>
      </c>
      <c r="C41" s="60">
        <f t="shared" si="9"/>
        <v>14.102792015068063</v>
      </c>
      <c r="D41" s="93">
        <f t="shared" si="0"/>
        <v>251669.71471498592</v>
      </c>
      <c r="E41" s="60">
        <f t="shared" si="10"/>
        <v>19.848269195124754</v>
      </c>
      <c r="F41" s="93">
        <v>47533.464256029161</v>
      </c>
      <c r="G41" s="60">
        <f t="shared" si="11"/>
        <v>45.917013449520425</v>
      </c>
      <c r="H41" s="93">
        <v>201395.1983961963</v>
      </c>
      <c r="I41" s="60">
        <f t="shared" si="12"/>
        <v>17.557287311016776</v>
      </c>
      <c r="J41" s="93">
        <v>2741.0520627604487</v>
      </c>
      <c r="K41" s="60">
        <f t="shared" si="13"/>
        <v>15.77765235374137</v>
      </c>
      <c r="L41" s="93">
        <v>99630.600022245519</v>
      </c>
      <c r="M41" s="60">
        <f t="shared" si="14"/>
        <v>10.704456748500585</v>
      </c>
      <c r="N41" s="93">
        <v>0</v>
      </c>
      <c r="O41" s="60">
        <f t="shared" si="15"/>
        <v>0</v>
      </c>
    </row>
    <row r="42" spans="1:15" x14ac:dyDescent="0.2">
      <c r="A42" s="257" t="s">
        <v>77</v>
      </c>
      <c r="B42" s="93">
        <v>47389.726353674603</v>
      </c>
      <c r="C42" s="60">
        <f t="shared" si="9"/>
        <v>1.9024390994831768</v>
      </c>
      <c r="D42" s="59">
        <f t="shared" si="0"/>
        <v>25040.882876687661</v>
      </c>
      <c r="E42" s="60">
        <f t="shared" si="10"/>
        <v>1.9748827735707335</v>
      </c>
      <c r="F42" s="93">
        <v>6558.5210028675192</v>
      </c>
      <c r="G42" s="60">
        <f t="shared" si="11"/>
        <v>6.3354880989855982</v>
      </c>
      <c r="H42" s="93">
        <v>18482.36187382014</v>
      </c>
      <c r="I42" s="60">
        <f t="shared" si="12"/>
        <v>1.6112605473665123</v>
      </c>
      <c r="J42" s="93">
        <v>0</v>
      </c>
      <c r="K42" s="60">
        <f t="shared" si="13"/>
        <v>0</v>
      </c>
      <c r="L42" s="93">
        <v>22348.843476986945</v>
      </c>
      <c r="M42" s="60">
        <f t="shared" si="14"/>
        <v>2.401192287560252</v>
      </c>
      <c r="N42" s="93">
        <v>0</v>
      </c>
      <c r="O42" s="60">
        <f t="shared" si="15"/>
        <v>0</v>
      </c>
    </row>
    <row r="43" spans="1:15" x14ac:dyDescent="0.2">
      <c r="A43" s="257" t="s">
        <v>78</v>
      </c>
      <c r="B43" s="93">
        <v>17173.103729906416</v>
      </c>
      <c r="C43" s="60">
        <f t="shared" si="9"/>
        <v>0.68940647074914052</v>
      </c>
      <c r="D43" s="93">
        <f t="shared" si="0"/>
        <v>7535.0067101176992</v>
      </c>
      <c r="E43" s="60">
        <f t="shared" si="10"/>
        <v>0.59425839830930571</v>
      </c>
      <c r="F43" s="93">
        <v>1901.072023794934</v>
      </c>
      <c r="G43" s="60">
        <f t="shared" si="11"/>
        <v>1.8364230558690429</v>
      </c>
      <c r="H43" s="93">
        <v>5633.9346863227656</v>
      </c>
      <c r="I43" s="60">
        <f t="shared" si="12"/>
        <v>0.49115674438611728</v>
      </c>
      <c r="J43" s="93">
        <v>0</v>
      </c>
      <c r="K43" s="60">
        <f t="shared" si="13"/>
        <v>0</v>
      </c>
      <c r="L43" s="93">
        <v>9638.0970197887182</v>
      </c>
      <c r="M43" s="60">
        <f t="shared" si="14"/>
        <v>1.0355311788059571</v>
      </c>
      <c r="N43" s="93">
        <v>0</v>
      </c>
      <c r="O43" s="60">
        <f t="shared" si="15"/>
        <v>0</v>
      </c>
    </row>
    <row r="44" spans="1:15" x14ac:dyDescent="0.2">
      <c r="A44" s="257" t="s">
        <v>79</v>
      </c>
      <c r="B44" s="93">
        <v>17901.779674046062</v>
      </c>
      <c r="C44" s="60">
        <f t="shared" si="9"/>
        <v>0.71865883647580175</v>
      </c>
      <c r="D44" s="93">
        <f t="shared" si="0"/>
        <v>9560.2146841485519</v>
      </c>
      <c r="E44" s="60">
        <f t="shared" si="10"/>
        <v>0.75397913820921869</v>
      </c>
      <c r="F44" s="93">
        <v>3534.5060217977671</v>
      </c>
      <c r="G44" s="60">
        <f t="shared" si="11"/>
        <v>3.4143095412978148</v>
      </c>
      <c r="H44" s="93">
        <v>6025.7086623507857</v>
      </c>
      <c r="I44" s="60">
        <f t="shared" si="12"/>
        <v>0.52531092637694898</v>
      </c>
      <c r="J44" s="93">
        <v>0</v>
      </c>
      <c r="K44" s="60">
        <f t="shared" si="13"/>
        <v>0</v>
      </c>
      <c r="L44" s="93">
        <v>8341.5649898975098</v>
      </c>
      <c r="M44" s="60">
        <f t="shared" si="14"/>
        <v>0.89622988950410332</v>
      </c>
      <c r="N44" s="93">
        <v>0</v>
      </c>
      <c r="O44" s="60">
        <f t="shared" si="15"/>
        <v>0</v>
      </c>
    </row>
    <row r="45" spans="1:15" x14ac:dyDescent="0.2">
      <c r="A45" s="257"/>
      <c r="B45" s="94"/>
      <c r="C45" s="95"/>
      <c r="D45" s="94">
        <f t="shared" si="0"/>
        <v>0</v>
      </c>
      <c r="E45" s="95"/>
      <c r="F45" s="94"/>
      <c r="G45" s="95"/>
      <c r="H45" s="94"/>
      <c r="I45" s="95"/>
      <c r="J45" s="94"/>
      <c r="K45" s="95"/>
      <c r="L45" s="94"/>
      <c r="M45" s="95"/>
      <c r="N45" s="94"/>
      <c r="O45" s="95"/>
    </row>
    <row r="46" spans="1:15" x14ac:dyDescent="0.2">
      <c r="A46" s="260" t="s">
        <v>12</v>
      </c>
      <c r="B46" s="92"/>
      <c r="C46" s="57"/>
      <c r="D46" s="92"/>
      <c r="E46" s="57"/>
      <c r="F46" s="92"/>
      <c r="G46" s="57"/>
      <c r="H46" s="92"/>
      <c r="I46" s="57"/>
      <c r="J46" s="92"/>
      <c r="K46" s="57"/>
      <c r="L46" s="92"/>
      <c r="M46" s="57"/>
      <c r="N46" s="92"/>
      <c r="O46" s="57"/>
    </row>
    <row r="47" spans="1:15" x14ac:dyDescent="0.2">
      <c r="A47" s="257" t="s">
        <v>38</v>
      </c>
      <c r="B47" s="59">
        <v>1118806.9566721874</v>
      </c>
      <c r="C47" s="60">
        <f>IF(ISNUMBER(B47/B$9*100),B47/B$9*100,0)</f>
        <v>44.913998516514084</v>
      </c>
      <c r="D47" s="59">
        <f t="shared" si="0"/>
        <v>407449.7052681786</v>
      </c>
      <c r="E47" s="60">
        <f>IF(ISNUMBER(D47/D$9*100),D47/D$9*100,0)</f>
        <v>32.134066837544239</v>
      </c>
      <c r="F47" s="59">
        <v>0</v>
      </c>
      <c r="G47" s="60">
        <f>IF(ISNUMBER(F47/F$9*100),F47/F$9*100,0)</f>
        <v>0</v>
      </c>
      <c r="H47" s="59">
        <v>407449.7052681786</v>
      </c>
      <c r="I47" s="60">
        <f>IF(ISNUMBER(H47/H$9*100),H47/H$9*100,0)</f>
        <v>35.5207651282198</v>
      </c>
      <c r="J47" s="59">
        <v>0</v>
      </c>
      <c r="K47" s="60">
        <f>IF(ISNUMBER(J47/J$9*100),J47/J$9*100,0)</f>
        <v>0</v>
      </c>
      <c r="L47" s="59">
        <v>505532.87999144947</v>
      </c>
      <c r="M47" s="60">
        <f>IF(ISNUMBER(L47/L$9*100),L47/L$9*100,0)</f>
        <v>54.315188783417327</v>
      </c>
      <c r="N47" s="59">
        <v>205824.37141259722</v>
      </c>
      <c r="O47" s="60">
        <f>IF(ISNUMBER(N47/N$9*100),N47/N$9*100,0)</f>
        <v>70.417660239862073</v>
      </c>
    </row>
    <row r="48" spans="1:15" x14ac:dyDescent="0.2">
      <c r="A48" s="257" t="s">
        <v>39</v>
      </c>
      <c r="B48" s="59">
        <v>267861.9055255623</v>
      </c>
      <c r="C48" s="60">
        <f>IF(ISNUMBER(B48/B$9*100),B48/B$9*100,0)</f>
        <v>10.753194870355793</v>
      </c>
      <c r="D48" s="59">
        <f t="shared" si="0"/>
        <v>194635.02049292705</v>
      </c>
      <c r="E48" s="60">
        <f>IF(ISNUMBER(D48/D$9*100),D48/D$9*100,0)</f>
        <v>15.350151629953762</v>
      </c>
      <c r="F48" s="59">
        <v>0</v>
      </c>
      <c r="G48" s="60">
        <f>IF(ISNUMBER(F48/F$9*100),F48/F$9*100,0)</f>
        <v>0</v>
      </c>
      <c r="H48" s="59">
        <v>194635.02049292705</v>
      </c>
      <c r="I48" s="60">
        <f>IF(ISNUMBER(H48/H$9*100),H48/H$9*100,0)</f>
        <v>16.967946618356418</v>
      </c>
      <c r="J48" s="59">
        <v>0</v>
      </c>
      <c r="K48" s="60">
        <f>IF(ISNUMBER(J48/J$9*100),J48/J$9*100,0)</f>
        <v>0</v>
      </c>
      <c r="L48" s="59">
        <v>60230.652596024913</v>
      </c>
      <c r="M48" s="60">
        <f>IF(ISNUMBER(L48/L$9*100),L48/L$9*100,0)</f>
        <v>6.4712690228118319</v>
      </c>
      <c r="N48" s="59">
        <v>12996.232436611326</v>
      </c>
      <c r="O48" s="60">
        <f>IF(ISNUMBER(N48/N$9*100),N48/N$9*100,0)</f>
        <v>4.4463358437034914</v>
      </c>
    </row>
    <row r="49" spans="1:15" x14ac:dyDescent="0.2">
      <c r="A49" s="257" t="s">
        <v>50</v>
      </c>
      <c r="B49" s="59">
        <v>1103396.2304167356</v>
      </c>
      <c r="C49" s="60">
        <f>IF(ISNUMBER(B49/B$9*100),B49/B$9*100,0)</f>
        <v>44.295341891215173</v>
      </c>
      <c r="D49" s="93">
        <f t="shared" si="0"/>
        <v>664950.09296136803</v>
      </c>
      <c r="E49" s="60">
        <f>IF(ISNUMBER(D49/D$9*100),D49/D$9*100,0)</f>
        <v>52.442179868035453</v>
      </c>
      <c r="F49" s="59">
        <v>103520.37444309353</v>
      </c>
      <c r="G49" s="60">
        <f>IF(ISNUMBER(F49/F$9*100),F49/F$9*100,0)</f>
        <v>100</v>
      </c>
      <c r="H49" s="59">
        <v>544056.71522662533</v>
      </c>
      <c r="I49" s="60">
        <f>IF(ISNUMBER(H49/H$9*100),H49/H$9*100,0)</f>
        <v>47.429929505719073</v>
      </c>
      <c r="J49" s="59">
        <v>17373.003291649155</v>
      </c>
      <c r="K49" s="60">
        <f>IF(ISNUMBER(J49/J$9*100),J49/J$9*100,0)</f>
        <v>100</v>
      </c>
      <c r="L49" s="59">
        <v>364975.90018389223</v>
      </c>
      <c r="M49" s="60">
        <f>IF(ISNUMBER(L49/L$9*100),L49/L$9*100,0)</f>
        <v>39.213542193775965</v>
      </c>
      <c r="N49" s="59">
        <v>73470.237271472783</v>
      </c>
      <c r="O49" s="60">
        <f>IF(ISNUMBER(N49/N$9*100),N49/N$9*100,0)</f>
        <v>25.136003916434056</v>
      </c>
    </row>
    <row r="50" spans="1:15" x14ac:dyDescent="0.2">
      <c r="A50" s="257" t="s">
        <v>46</v>
      </c>
      <c r="B50" s="59">
        <v>933.24560026743382</v>
      </c>
      <c r="C50" s="60">
        <f>IF(ISNUMBER(B50/B$9*100),B50/B$9*100,0)</f>
        <v>3.746472191291194E-2</v>
      </c>
      <c r="D50" s="93">
        <f t="shared" si="0"/>
        <v>933.24560026743382</v>
      </c>
      <c r="E50" s="60">
        <f>IF(ISNUMBER(D50/D$9*100),D50/D$9*100,0)</f>
        <v>7.3601664468254863E-2</v>
      </c>
      <c r="F50" s="59">
        <v>0</v>
      </c>
      <c r="G50" s="60">
        <f>IF(ISNUMBER(F50/F$9*100),F50/F$9*100,0)</f>
        <v>0</v>
      </c>
      <c r="H50" s="59">
        <v>933.24560026743382</v>
      </c>
      <c r="I50" s="60">
        <f>IF(ISNUMBER(H50/H$9*100),H50/H$9*100,0)</f>
        <v>8.1358747706604284E-2</v>
      </c>
      <c r="J50" s="59">
        <v>0</v>
      </c>
      <c r="K50" s="60">
        <f>IF(ISNUMBER(J50/J$9*100),J50/J$9*100,0)</f>
        <v>0</v>
      </c>
      <c r="L50" s="59">
        <v>0</v>
      </c>
      <c r="M50" s="60">
        <f>IF(ISNUMBER(L50/L$9*100),L50/L$9*100,0)</f>
        <v>0</v>
      </c>
      <c r="N50" s="59">
        <v>0</v>
      </c>
      <c r="O50" s="60">
        <f>IF(ISNUMBER(N50/N$9*100),N50/N$9*100,0)</f>
        <v>0</v>
      </c>
    </row>
    <row r="51" spans="1:15" x14ac:dyDescent="0.2">
      <c r="A51" s="254"/>
      <c r="B51" s="255"/>
      <c r="C51" s="266"/>
      <c r="D51" s="255"/>
      <c r="E51" s="266"/>
      <c r="F51" s="255"/>
      <c r="G51" s="266"/>
      <c r="H51" s="255"/>
      <c r="I51" s="266"/>
      <c r="J51" s="255"/>
      <c r="K51" s="266"/>
      <c r="L51" s="255"/>
      <c r="M51" s="266"/>
      <c r="N51" s="255"/>
      <c r="O51" s="266"/>
    </row>
    <row r="52" spans="1:15" x14ac:dyDescent="0.2">
      <c r="A52" s="15" t="str">
        <f>'C01'!A42</f>
        <v>Fuente: Instituto Nacional de Estadística (INE). Encuesta Permanente de Hogares de Propósitos Múltiples, LXI 2018.</v>
      </c>
      <c r="B52" s="110"/>
      <c r="C52" s="109"/>
      <c r="D52" s="110"/>
      <c r="E52" s="109"/>
      <c r="F52" s="111"/>
      <c r="G52" s="109"/>
      <c r="H52" s="111"/>
      <c r="I52" s="109"/>
      <c r="J52" s="111"/>
      <c r="K52" s="109"/>
      <c r="L52" s="110"/>
      <c r="M52" s="109"/>
      <c r="N52" s="110"/>
      <c r="O52" s="109"/>
    </row>
    <row r="53" spans="1:15" x14ac:dyDescent="0.2">
      <c r="A53" s="15" t="str">
        <f>'C01'!A43</f>
        <v>(Promedio de salarios mínimos por rama)</v>
      </c>
      <c r="B53" s="112"/>
      <c r="C53" s="113"/>
      <c r="D53" s="112"/>
      <c r="E53" s="113"/>
      <c r="F53" s="114"/>
      <c r="G53" s="113"/>
      <c r="H53" s="112"/>
      <c r="I53" s="113"/>
      <c r="J53" s="114"/>
      <c r="K53" s="115"/>
      <c r="L53" s="112"/>
      <c r="M53" s="113"/>
      <c r="N53" s="114"/>
      <c r="O53" s="113"/>
    </row>
    <row r="54" spans="1:15" x14ac:dyDescent="0.2">
      <c r="A54" s="15" t="s">
        <v>69</v>
      </c>
      <c r="B54" s="112"/>
      <c r="C54" s="113"/>
      <c r="D54" s="112"/>
      <c r="E54" s="113"/>
      <c r="F54" s="114"/>
      <c r="G54" s="30"/>
      <c r="H54" s="108"/>
      <c r="I54" s="113"/>
      <c r="J54" s="114"/>
      <c r="K54" s="115"/>
      <c r="L54" s="112"/>
      <c r="M54" s="113"/>
      <c r="N54" s="114"/>
      <c r="O54" s="113"/>
    </row>
    <row r="55" spans="1:15" x14ac:dyDescent="0.2">
      <c r="A55" s="15" t="s">
        <v>70</v>
      </c>
      <c r="B55" s="112"/>
      <c r="C55" s="113"/>
      <c r="D55" s="112"/>
      <c r="E55" s="113"/>
      <c r="F55" s="114"/>
      <c r="G55" s="113"/>
      <c r="H55" s="72"/>
      <c r="I55" s="113"/>
      <c r="J55" s="114"/>
      <c r="K55" s="113"/>
      <c r="L55" s="112"/>
      <c r="M55" s="113"/>
      <c r="N55" s="114"/>
      <c r="O55" s="113"/>
    </row>
    <row r="56" spans="1:15" x14ac:dyDescent="0.2">
      <c r="A56" s="15" t="s">
        <v>74</v>
      </c>
      <c r="B56" s="112"/>
      <c r="C56" s="113"/>
      <c r="D56" s="112"/>
      <c r="E56" s="113"/>
      <c r="F56" s="114"/>
      <c r="G56" s="113"/>
      <c r="H56" s="72"/>
      <c r="I56" s="113"/>
      <c r="J56" s="114"/>
      <c r="K56" s="113"/>
      <c r="L56" s="112"/>
      <c r="M56" s="113"/>
      <c r="N56" s="114"/>
      <c r="O56" s="113"/>
    </row>
    <row r="57" spans="1:15" x14ac:dyDescent="0.2">
      <c r="A57" s="15"/>
      <c r="B57" s="112"/>
      <c r="C57" s="113"/>
      <c r="D57" s="112"/>
      <c r="E57" s="113"/>
      <c r="F57" s="114"/>
      <c r="G57" s="113"/>
      <c r="H57" s="72"/>
      <c r="I57" s="113"/>
      <c r="J57" s="114"/>
      <c r="K57" s="113"/>
      <c r="L57" s="112"/>
      <c r="M57" s="113"/>
      <c r="N57" s="114"/>
      <c r="O57" s="113"/>
    </row>
    <row r="58" spans="1:15" x14ac:dyDescent="0.2">
      <c r="A58" s="15"/>
      <c r="B58" s="112"/>
      <c r="C58" s="113"/>
      <c r="D58" s="112"/>
      <c r="E58" s="113"/>
      <c r="F58" s="114"/>
      <c r="G58" s="113"/>
      <c r="H58" s="72"/>
      <c r="I58" s="113"/>
      <c r="J58" s="114"/>
      <c r="K58" s="113"/>
      <c r="L58" s="112"/>
      <c r="M58" s="113"/>
      <c r="N58" s="114"/>
      <c r="O58" s="113"/>
    </row>
    <row r="59" spans="1:15" x14ac:dyDescent="0.2">
      <c r="A59" s="329" t="s">
        <v>96</v>
      </c>
      <c r="B59" s="329"/>
      <c r="C59" s="329"/>
      <c r="D59" s="329"/>
      <c r="E59" s="329"/>
      <c r="F59" s="329"/>
      <c r="G59" s="329"/>
      <c r="H59" s="329"/>
      <c r="I59" s="329"/>
      <c r="J59" s="329"/>
      <c r="K59" s="329"/>
      <c r="L59" s="329"/>
      <c r="M59" s="329"/>
      <c r="N59" s="329"/>
      <c r="O59" s="329"/>
    </row>
    <row r="60" spans="1:15" x14ac:dyDescent="0.2">
      <c r="A60" s="329" t="s">
        <v>64</v>
      </c>
      <c r="B60" s="329"/>
      <c r="C60" s="329"/>
      <c r="D60" s="329"/>
      <c r="E60" s="329"/>
      <c r="F60" s="329"/>
      <c r="G60" s="329"/>
      <c r="H60" s="329"/>
      <c r="I60" s="329"/>
      <c r="J60" s="329"/>
      <c r="K60" s="329"/>
      <c r="L60" s="329"/>
      <c r="M60" s="329"/>
      <c r="N60" s="329"/>
      <c r="O60" s="329"/>
    </row>
    <row r="61" spans="1:15" x14ac:dyDescent="0.2">
      <c r="A61" s="329" t="s">
        <v>33</v>
      </c>
      <c r="B61" s="329"/>
      <c r="C61" s="329"/>
      <c r="D61" s="329"/>
      <c r="E61" s="329"/>
      <c r="F61" s="329"/>
      <c r="G61" s="329"/>
      <c r="H61" s="329"/>
      <c r="I61" s="329"/>
      <c r="J61" s="329"/>
      <c r="K61" s="329"/>
      <c r="L61" s="329"/>
      <c r="M61" s="329"/>
      <c r="N61" s="329"/>
      <c r="O61" s="329"/>
    </row>
    <row r="62" spans="1:15" ht="23.25" x14ac:dyDescent="0.35">
      <c r="A62" s="313" t="s">
        <v>89</v>
      </c>
      <c r="B62" s="313"/>
      <c r="C62" s="313"/>
      <c r="D62" s="313"/>
      <c r="E62" s="313"/>
      <c r="F62" s="313"/>
      <c r="G62" s="313"/>
      <c r="H62" s="313"/>
      <c r="I62" s="313"/>
      <c r="J62" s="313"/>
      <c r="K62" s="313"/>
      <c r="L62" s="313"/>
      <c r="M62" s="313"/>
      <c r="N62" s="313"/>
      <c r="O62" s="313"/>
    </row>
    <row r="63" spans="1:15" x14ac:dyDescent="0.2">
      <c r="A63" s="25" t="s">
        <v>17</v>
      </c>
      <c r="B63" s="339"/>
      <c r="C63" s="339"/>
      <c r="D63" s="339"/>
      <c r="E63" s="339"/>
      <c r="F63" s="339"/>
      <c r="G63" s="339"/>
      <c r="H63" s="339"/>
      <c r="I63" s="339"/>
      <c r="J63" s="339"/>
      <c r="K63" s="339"/>
      <c r="L63" s="74"/>
      <c r="M63" s="74"/>
      <c r="N63" s="74"/>
      <c r="O63" s="74"/>
    </row>
    <row r="64" spans="1:15" x14ac:dyDescent="0.2">
      <c r="A64" s="330" t="s">
        <v>31</v>
      </c>
      <c r="B64" s="333" t="s">
        <v>5</v>
      </c>
      <c r="C64" s="333"/>
      <c r="D64" s="338" t="s">
        <v>6</v>
      </c>
      <c r="E64" s="338"/>
      <c r="F64" s="338"/>
      <c r="G64" s="338"/>
      <c r="H64" s="338"/>
      <c r="I64" s="338"/>
      <c r="J64" s="338"/>
      <c r="K64" s="338"/>
      <c r="L64" s="333" t="s">
        <v>1</v>
      </c>
      <c r="M64" s="333"/>
      <c r="N64" s="336" t="s">
        <v>2</v>
      </c>
      <c r="O64" s="336"/>
    </row>
    <row r="65" spans="1:15" ht="13.5" x14ac:dyDescent="0.35">
      <c r="A65" s="331"/>
      <c r="B65" s="334"/>
      <c r="C65" s="334"/>
      <c r="D65" s="335" t="s">
        <v>3</v>
      </c>
      <c r="E65" s="335"/>
      <c r="F65" s="335" t="s">
        <v>87</v>
      </c>
      <c r="G65" s="335"/>
      <c r="H65" s="335" t="s">
        <v>9</v>
      </c>
      <c r="I65" s="335"/>
      <c r="J65" s="335" t="s">
        <v>88</v>
      </c>
      <c r="K65" s="335"/>
      <c r="L65" s="334"/>
      <c r="M65" s="334"/>
      <c r="N65" s="337"/>
      <c r="O65" s="337"/>
    </row>
    <row r="66" spans="1:15" customFormat="1" x14ac:dyDescent="0.2">
      <c r="A66" s="332"/>
      <c r="B66" s="62" t="s">
        <v>7</v>
      </c>
      <c r="C66" s="63" t="s">
        <v>66</v>
      </c>
      <c r="D66" s="62" t="s">
        <v>7</v>
      </c>
      <c r="E66" s="63" t="s">
        <v>66</v>
      </c>
      <c r="F66" s="62" t="s">
        <v>7</v>
      </c>
      <c r="G66" s="63" t="s">
        <v>66</v>
      </c>
      <c r="H66" s="62" t="s">
        <v>7</v>
      </c>
      <c r="I66" s="63" t="s">
        <v>66</v>
      </c>
      <c r="J66" s="62" t="s">
        <v>7</v>
      </c>
      <c r="K66" s="63" t="s">
        <v>66</v>
      </c>
      <c r="L66" s="62" t="s">
        <v>7</v>
      </c>
      <c r="M66" s="63" t="s">
        <v>66</v>
      </c>
      <c r="N66" s="62" t="s">
        <v>7</v>
      </c>
      <c r="O66" s="63" t="s">
        <v>66</v>
      </c>
    </row>
    <row r="67" spans="1:15" x14ac:dyDescent="0.2">
      <c r="A67" s="116"/>
      <c r="B67" s="116"/>
      <c r="C67" s="117"/>
      <c r="D67" s="104"/>
      <c r="E67" s="106"/>
      <c r="F67" s="104"/>
      <c r="G67" s="106"/>
      <c r="H67" s="104"/>
      <c r="I67" s="106"/>
      <c r="J67" s="104"/>
      <c r="K67" s="106"/>
      <c r="L67" s="104"/>
      <c r="M67" s="106"/>
      <c r="N67" s="104"/>
      <c r="O67" s="106"/>
    </row>
    <row r="68" spans="1:15" ht="11.25" customHeight="1" x14ac:dyDescent="0.2">
      <c r="A68" s="64" t="s">
        <v>81</v>
      </c>
      <c r="B68" s="24">
        <f t="shared" ref="B68:O68" si="16">B9</f>
        <v>2490998.3382148035</v>
      </c>
      <c r="C68" s="57">
        <f t="shared" si="16"/>
        <v>99.999999999996675</v>
      </c>
      <c r="D68" s="24">
        <f t="shared" si="16"/>
        <v>1267968.0643227194</v>
      </c>
      <c r="E68" s="57">
        <f t="shared" si="16"/>
        <v>50.902003621223614</v>
      </c>
      <c r="F68" s="24">
        <f t="shared" si="16"/>
        <v>103520.37444309353</v>
      </c>
      <c r="G68" s="57">
        <f t="shared" si="16"/>
        <v>4.1557785428826239</v>
      </c>
      <c r="H68" s="24">
        <f t="shared" si="16"/>
        <v>1147074.6865879768</v>
      </c>
      <c r="I68" s="57">
        <f t="shared" si="16"/>
        <v>46.048793730229391</v>
      </c>
      <c r="J68" s="24">
        <f t="shared" si="16"/>
        <v>17373.003291649155</v>
      </c>
      <c r="K68" s="57">
        <f t="shared" si="16"/>
        <v>0.6974313481116039</v>
      </c>
      <c r="L68" s="24">
        <f t="shared" si="16"/>
        <v>930739.43277131894</v>
      </c>
      <c r="M68" s="57">
        <f t="shared" si="16"/>
        <v>37.364112953938857</v>
      </c>
      <c r="N68" s="24">
        <f t="shared" si="16"/>
        <v>292290.84112068242</v>
      </c>
      <c r="O68" s="57">
        <f t="shared" si="16"/>
        <v>11.733883424834209</v>
      </c>
    </row>
    <row r="69" spans="1:15" x14ac:dyDescent="0.2">
      <c r="A69" s="29"/>
      <c r="B69" s="24"/>
      <c r="C69" s="57"/>
      <c r="D69" s="24">
        <f>F69+H69+J69</f>
        <v>0</v>
      </c>
      <c r="E69" s="57"/>
      <c r="F69" s="24"/>
      <c r="G69" s="57"/>
      <c r="H69" s="24"/>
      <c r="I69" s="57"/>
      <c r="J69" s="24"/>
      <c r="K69" s="57"/>
      <c r="L69" s="24"/>
      <c r="M69" s="57"/>
      <c r="N69" s="24"/>
      <c r="O69" s="57"/>
    </row>
    <row r="70" spans="1:15" x14ac:dyDescent="0.2">
      <c r="A70" s="65" t="s">
        <v>13</v>
      </c>
      <c r="B70" s="24"/>
      <c r="C70" s="57"/>
      <c r="D70" s="24"/>
      <c r="E70" s="57"/>
      <c r="F70" s="24"/>
      <c r="G70" s="57"/>
      <c r="H70" s="24"/>
      <c r="I70" s="57"/>
      <c r="J70" s="24"/>
      <c r="K70" s="57"/>
      <c r="L70" s="24"/>
      <c r="M70" s="57"/>
      <c r="N70" s="24"/>
      <c r="O70" s="57"/>
    </row>
    <row r="71" spans="1:15" x14ac:dyDescent="0.2">
      <c r="A71" s="309" t="s">
        <v>108</v>
      </c>
      <c r="B71" s="93">
        <v>1113762.3484048692</v>
      </c>
      <c r="C71" s="60">
        <f>IF(ISNUMBER(B71/B$68*100),B71/B$68*100,0)</f>
        <v>44.711485002557531</v>
      </c>
      <c r="D71" s="93">
        <f t="shared" ref="D71:D80" si="17">F71+H71+J71</f>
        <v>403681.36664056015</v>
      </c>
      <c r="E71" s="60">
        <f>IF(ISNUMBER(D71/D$68*100),D71/D$68*100,0)</f>
        <v>31.83687176350022</v>
      </c>
      <c r="F71" s="93">
        <v>0</v>
      </c>
      <c r="G71" s="60">
        <f>IF(ISNUMBER(F71/F$68*100),F71/F$68*100,0)</f>
        <v>0</v>
      </c>
      <c r="H71" s="93">
        <v>403681.36664056015</v>
      </c>
      <c r="I71" s="60">
        <f>IF(ISNUMBER(H71/H$68*100),H71/H$68*100,0)</f>
        <v>35.192247842320349</v>
      </c>
      <c r="J71" s="93">
        <v>0</v>
      </c>
      <c r="K71" s="60">
        <f>IF(ISNUMBER(J71/J$68*100),J71/J$68*100,0)</f>
        <v>0</v>
      </c>
      <c r="L71" s="93">
        <v>504256.61035174981</v>
      </c>
      <c r="M71" s="60">
        <f>IF(ISNUMBER(L71/L$68*100),L71/L$68*100,0)</f>
        <v>54.178064514823753</v>
      </c>
      <c r="N71" s="93">
        <v>205824.37141259722</v>
      </c>
      <c r="O71" s="60">
        <f>IF(ISNUMBER(N71/N$68*100),N71/N$68*100,0)</f>
        <v>70.417660239862073</v>
      </c>
    </row>
    <row r="72" spans="1:15" x14ac:dyDescent="0.2">
      <c r="A72" s="309" t="s">
        <v>109</v>
      </c>
      <c r="B72" s="93">
        <v>5044.6082673179162</v>
      </c>
      <c r="C72" s="60">
        <f t="shared" ref="C72:C93" si="18">IF(ISNUMBER(B72/B$68*100),B72/B$68*100,0)</f>
        <v>0.20251351395654404</v>
      </c>
      <c r="D72" s="93">
        <f t="shared" si="17"/>
        <v>3768.3386276182191</v>
      </c>
      <c r="E72" s="60">
        <f t="shared" ref="E72:E80" si="19">IF(ISNUMBER(D72/D$68*100),D72/D$68*100,0)</f>
        <v>0.29719507404400314</v>
      </c>
      <c r="F72" s="93">
        <v>0</v>
      </c>
      <c r="G72" s="60">
        <f t="shared" ref="G72:G93" si="20">IF(ISNUMBER(F72/F$68*100),F72/F$68*100,0)</f>
        <v>0</v>
      </c>
      <c r="H72" s="93">
        <v>3768.3386276182191</v>
      </c>
      <c r="I72" s="60">
        <f t="shared" ref="I72:I93" si="21">IF(ISNUMBER(H72/H$68*100),H72/H$68*100,0)</f>
        <v>0.32851728589943041</v>
      </c>
      <c r="J72" s="93">
        <v>0</v>
      </c>
      <c r="K72" s="60">
        <f t="shared" ref="K72:K93" si="22">IF(ISNUMBER(J72/J$68*100),J72/J$68*100,0)</f>
        <v>0</v>
      </c>
      <c r="L72" s="93">
        <v>1276.2696396996971</v>
      </c>
      <c r="M72" s="60">
        <f t="shared" ref="M72:M93" si="23">IF(ISNUMBER(L72/L$68*100),L72/L$68*100,0)</f>
        <v>0.13712426859357901</v>
      </c>
      <c r="N72" s="93">
        <v>0</v>
      </c>
      <c r="O72" s="60">
        <f t="shared" ref="O72:O93" si="24">IF(ISNUMBER(N72/N$68*100),N72/N$68*100,0)</f>
        <v>0</v>
      </c>
    </row>
    <row r="73" spans="1:15" x14ac:dyDescent="0.2">
      <c r="A73" s="309" t="s">
        <v>54</v>
      </c>
      <c r="B73" s="93">
        <v>267861.9055255623</v>
      </c>
      <c r="C73" s="60">
        <f t="shared" si="18"/>
        <v>10.753194870355793</v>
      </c>
      <c r="D73" s="93">
        <f t="shared" si="17"/>
        <v>194635.02049292705</v>
      </c>
      <c r="E73" s="60">
        <f t="shared" si="19"/>
        <v>15.350151629953762</v>
      </c>
      <c r="F73" s="93">
        <v>0</v>
      </c>
      <c r="G73" s="60">
        <f t="shared" si="20"/>
        <v>0</v>
      </c>
      <c r="H73" s="93">
        <v>194635.02049292705</v>
      </c>
      <c r="I73" s="60">
        <f t="shared" si="21"/>
        <v>16.967946618356418</v>
      </c>
      <c r="J73" s="93">
        <v>0</v>
      </c>
      <c r="K73" s="60">
        <f t="shared" si="22"/>
        <v>0</v>
      </c>
      <c r="L73" s="93">
        <v>60230.652596024913</v>
      </c>
      <c r="M73" s="60">
        <f t="shared" si="23"/>
        <v>6.4712690228118319</v>
      </c>
      <c r="N73" s="93">
        <v>12996.232436611326</v>
      </c>
      <c r="O73" s="60">
        <f t="shared" si="24"/>
        <v>4.4463358437034914</v>
      </c>
    </row>
    <row r="74" spans="1:15" x14ac:dyDescent="0.2">
      <c r="A74" s="309" t="s">
        <v>110</v>
      </c>
      <c r="B74" s="93">
        <v>3132.4004327174803</v>
      </c>
      <c r="C74" s="60">
        <f t="shared" si="18"/>
        <v>0.12574879656332263</v>
      </c>
      <c r="D74" s="93">
        <f t="shared" si="17"/>
        <v>3132.4004327174798</v>
      </c>
      <c r="E74" s="60">
        <f t="shared" si="19"/>
        <v>0.24704095638170825</v>
      </c>
      <c r="F74" s="93">
        <v>1223.104841949701</v>
      </c>
      <c r="G74" s="60">
        <f t="shared" si="20"/>
        <v>1.181511222819289</v>
      </c>
      <c r="H74" s="93">
        <v>1909.2955907677785</v>
      </c>
      <c r="I74" s="60">
        <f t="shared" si="21"/>
        <v>0.16644910859702267</v>
      </c>
      <c r="J74" s="93">
        <v>0</v>
      </c>
      <c r="K74" s="60">
        <f t="shared" si="22"/>
        <v>0</v>
      </c>
      <c r="L74" s="93">
        <v>0</v>
      </c>
      <c r="M74" s="60">
        <f t="shared" si="23"/>
        <v>0</v>
      </c>
      <c r="N74" s="93">
        <v>0</v>
      </c>
      <c r="O74" s="60">
        <f t="shared" si="24"/>
        <v>0</v>
      </c>
    </row>
    <row r="75" spans="1:15" x14ac:dyDescent="0.2">
      <c r="A75" s="309" t="s">
        <v>111</v>
      </c>
      <c r="B75" s="93">
        <v>14128.449098825828</v>
      </c>
      <c r="C75" s="60">
        <f t="shared" si="18"/>
        <v>0.56718018964842465</v>
      </c>
      <c r="D75" s="93">
        <f t="shared" si="17"/>
        <v>7391.1785200285613</v>
      </c>
      <c r="E75" s="60">
        <f t="shared" si="19"/>
        <v>0.58291519542146619</v>
      </c>
      <c r="F75" s="93">
        <v>2474.7147889376329</v>
      </c>
      <c r="G75" s="60">
        <f t="shared" si="20"/>
        <v>2.3905581893910317</v>
      </c>
      <c r="H75" s="93">
        <v>4916.4637310909284</v>
      </c>
      <c r="I75" s="60">
        <f t="shared" si="21"/>
        <v>0.42860885943836513</v>
      </c>
      <c r="J75" s="93">
        <v>0</v>
      </c>
      <c r="K75" s="60">
        <f t="shared" si="22"/>
        <v>0</v>
      </c>
      <c r="L75" s="93">
        <v>6242.7664838376659</v>
      </c>
      <c r="M75" s="60">
        <f t="shared" si="23"/>
        <v>0.67073192174200091</v>
      </c>
      <c r="N75" s="93">
        <v>494.50409495959968</v>
      </c>
      <c r="O75" s="60">
        <f t="shared" si="24"/>
        <v>0.16918220668961245</v>
      </c>
    </row>
    <row r="76" spans="1:15" x14ac:dyDescent="0.2">
      <c r="A76" s="309" t="s">
        <v>112</v>
      </c>
      <c r="B76" s="93">
        <v>225361.84852960854</v>
      </c>
      <c r="C76" s="60">
        <f t="shared" si="18"/>
        <v>9.0470493324823398</v>
      </c>
      <c r="D76" s="93">
        <f t="shared" si="17"/>
        <v>173603.70929839832</v>
      </c>
      <c r="E76" s="60">
        <f t="shared" si="19"/>
        <v>13.691489098436255</v>
      </c>
      <c r="F76" s="93">
        <v>3026.9751549779407</v>
      </c>
      <c r="G76" s="60">
        <f t="shared" si="20"/>
        <v>2.92403806618948</v>
      </c>
      <c r="H76" s="93">
        <v>170576.73414342038</v>
      </c>
      <c r="I76" s="60">
        <f t="shared" si="21"/>
        <v>14.870586557080101</v>
      </c>
      <c r="J76" s="93">
        <v>0</v>
      </c>
      <c r="K76" s="60">
        <f t="shared" si="22"/>
        <v>0</v>
      </c>
      <c r="L76" s="93">
        <v>49061.189149776153</v>
      </c>
      <c r="M76" s="60">
        <f t="shared" si="23"/>
        <v>5.2712056051707448</v>
      </c>
      <c r="N76" s="93">
        <v>2696.9500814350745</v>
      </c>
      <c r="O76" s="60">
        <f t="shared" si="24"/>
        <v>0.92269400953331449</v>
      </c>
    </row>
    <row r="77" spans="1:15" x14ac:dyDescent="0.2">
      <c r="A77" s="309" t="s">
        <v>113</v>
      </c>
      <c r="B77" s="93">
        <v>335690.62669263926</v>
      </c>
      <c r="C77" s="60">
        <f t="shared" si="18"/>
        <v>13.476148158862882</v>
      </c>
      <c r="D77" s="93">
        <f t="shared" si="17"/>
        <v>153367.89865718703</v>
      </c>
      <c r="E77" s="60">
        <f t="shared" si="19"/>
        <v>12.095564783731991</v>
      </c>
      <c r="F77" s="93">
        <v>186.64912005348677</v>
      </c>
      <c r="G77" s="60">
        <f t="shared" si="20"/>
        <v>0.18030182083246826</v>
      </c>
      <c r="H77" s="93">
        <v>153181.24953713355</v>
      </c>
      <c r="I77" s="60">
        <f t="shared" si="21"/>
        <v>13.354078102165937</v>
      </c>
      <c r="J77" s="93">
        <v>0</v>
      </c>
      <c r="K77" s="60">
        <f t="shared" si="22"/>
        <v>0</v>
      </c>
      <c r="L77" s="93">
        <v>131421.03793464173</v>
      </c>
      <c r="M77" s="60">
        <f t="shared" si="23"/>
        <v>14.120067691053942</v>
      </c>
      <c r="N77" s="93">
        <v>50901.690100807391</v>
      </c>
      <c r="O77" s="60">
        <f t="shared" si="24"/>
        <v>17.414740025942468</v>
      </c>
    </row>
    <row r="78" spans="1:15" x14ac:dyDescent="0.2">
      <c r="A78" s="309" t="s">
        <v>114</v>
      </c>
      <c r="B78" s="93">
        <v>120684.39877322188</v>
      </c>
      <c r="C78" s="60">
        <f t="shared" si="18"/>
        <v>4.8448205252401513</v>
      </c>
      <c r="D78" s="93">
        <f t="shared" si="17"/>
        <v>45128.27799194715</v>
      </c>
      <c r="E78" s="60">
        <f t="shared" si="19"/>
        <v>3.5591020989990203</v>
      </c>
      <c r="F78" s="93">
        <v>1518.7759170760378</v>
      </c>
      <c r="G78" s="60">
        <f t="shared" si="20"/>
        <v>1.4671275343105799</v>
      </c>
      <c r="H78" s="93">
        <v>43609.50207487111</v>
      </c>
      <c r="I78" s="60">
        <f t="shared" si="21"/>
        <v>3.8018014506613742</v>
      </c>
      <c r="J78" s="93">
        <v>0</v>
      </c>
      <c r="K78" s="60">
        <f t="shared" si="22"/>
        <v>0</v>
      </c>
      <c r="L78" s="93">
        <v>75228.209084356276</v>
      </c>
      <c r="M78" s="60">
        <f t="shared" si="23"/>
        <v>8.0826283313645444</v>
      </c>
      <c r="N78" s="93">
        <v>327.91169691865116</v>
      </c>
      <c r="O78" s="60">
        <f t="shared" si="24"/>
        <v>0.11218678480016464</v>
      </c>
    </row>
    <row r="79" spans="1:15" x14ac:dyDescent="0.2">
      <c r="A79" s="309" t="s">
        <v>115</v>
      </c>
      <c r="B79" s="93">
        <v>43424.758444602434</v>
      </c>
      <c r="C79" s="60">
        <f t="shared" si="18"/>
        <v>1.7432672586896698</v>
      </c>
      <c r="D79" s="93">
        <f t="shared" si="17"/>
        <v>23136.925397453222</v>
      </c>
      <c r="E79" s="60">
        <f t="shared" si="19"/>
        <v>1.8247246163736568</v>
      </c>
      <c r="F79" s="93">
        <v>0</v>
      </c>
      <c r="G79" s="60">
        <f t="shared" si="20"/>
        <v>0</v>
      </c>
      <c r="H79" s="93">
        <v>23136.925397453222</v>
      </c>
      <c r="I79" s="60">
        <f t="shared" si="21"/>
        <v>2.0170373967779733</v>
      </c>
      <c r="J79" s="93">
        <v>0</v>
      </c>
      <c r="K79" s="60">
        <f t="shared" si="22"/>
        <v>0</v>
      </c>
      <c r="L79" s="93">
        <v>12552.449870129891</v>
      </c>
      <c r="M79" s="60">
        <f t="shared" si="23"/>
        <v>1.3486534929281335</v>
      </c>
      <c r="N79" s="93">
        <v>7735.3831770193228</v>
      </c>
      <c r="O79" s="60">
        <f t="shared" si="24"/>
        <v>2.6464678630917149</v>
      </c>
    </row>
    <row r="80" spans="1:15" x14ac:dyDescent="0.2">
      <c r="A80" s="309" t="s">
        <v>116</v>
      </c>
      <c r="B80" s="93">
        <v>23296.037359037593</v>
      </c>
      <c r="C80" s="60">
        <f t="shared" si="18"/>
        <v>0.93520886793256197</v>
      </c>
      <c r="D80" s="93">
        <f t="shared" si="17"/>
        <v>19766.124435363217</v>
      </c>
      <c r="E80" s="60">
        <f t="shared" si="19"/>
        <v>1.5588818828746467</v>
      </c>
      <c r="F80" s="93">
        <v>2631.9711089627749</v>
      </c>
      <c r="G80" s="60">
        <f t="shared" si="20"/>
        <v>2.5424667589563277</v>
      </c>
      <c r="H80" s="93">
        <v>17134.153326400443</v>
      </c>
      <c r="I80" s="60">
        <f t="shared" si="21"/>
        <v>1.4937260430152743</v>
      </c>
      <c r="J80" s="93">
        <v>0</v>
      </c>
      <c r="K80" s="60">
        <f t="shared" si="22"/>
        <v>0</v>
      </c>
      <c r="L80" s="93">
        <v>3529.912923674367</v>
      </c>
      <c r="M80" s="60">
        <f t="shared" si="23"/>
        <v>0.37925898477986381</v>
      </c>
      <c r="N80" s="93">
        <v>0</v>
      </c>
      <c r="O80" s="60">
        <f t="shared" si="24"/>
        <v>0</v>
      </c>
    </row>
    <row r="81" spans="1:15" x14ac:dyDescent="0.2">
      <c r="A81" s="309" t="s">
        <v>117</v>
      </c>
      <c r="B81" s="93">
        <v>24150.985881481996</v>
      </c>
      <c r="C81" s="60">
        <f t="shared" si="18"/>
        <v>0.9695303891206134</v>
      </c>
      <c r="D81" s="93">
        <f t="shared" ref="D81:D93" si="25">F81+H81+J81</f>
        <v>21499.23001915948</v>
      </c>
      <c r="E81" s="60">
        <f t="shared" ref="E81:E93" si="26">IF(ISNUMBER(D81/D$68*100),D81/D$68*100,0)</f>
        <v>1.6955655764597839</v>
      </c>
      <c r="F81" s="93">
        <v>1017.5722936822544</v>
      </c>
      <c r="G81" s="60">
        <f t="shared" si="20"/>
        <v>0.98296813468504873</v>
      </c>
      <c r="H81" s="93">
        <v>20481.657725477227</v>
      </c>
      <c r="I81" s="60">
        <f t="shared" si="21"/>
        <v>1.785555724047996</v>
      </c>
      <c r="J81" s="93">
        <v>0</v>
      </c>
      <c r="K81" s="60">
        <f t="shared" si="22"/>
        <v>0</v>
      </c>
      <c r="L81" s="93">
        <v>2427.7769182583338</v>
      </c>
      <c r="M81" s="60">
        <f t="shared" si="23"/>
        <v>0.26084388742717363</v>
      </c>
      <c r="N81" s="93">
        <v>223.97894406418413</v>
      </c>
      <c r="O81" s="60">
        <f t="shared" si="24"/>
        <v>7.6628793158697237E-2</v>
      </c>
    </row>
    <row r="82" spans="1:15" x14ac:dyDescent="0.2">
      <c r="A82" s="309" t="s">
        <v>118</v>
      </c>
      <c r="B82" s="93">
        <v>3067.7242083095566</v>
      </c>
      <c r="C82" s="60">
        <f t="shared" si="18"/>
        <v>0.12315239882930105</v>
      </c>
      <c r="D82" s="93">
        <f t="shared" si="25"/>
        <v>2354.6184396240783</v>
      </c>
      <c r="E82" s="60">
        <f t="shared" si="26"/>
        <v>0.18570013755683898</v>
      </c>
      <c r="F82" s="93">
        <v>186.64912005348677</v>
      </c>
      <c r="G82" s="60">
        <f t="shared" si="20"/>
        <v>0.18030182083246826</v>
      </c>
      <c r="H82" s="93">
        <v>2167.9693195705913</v>
      </c>
      <c r="I82" s="60">
        <f t="shared" si="21"/>
        <v>0.18899983975928453</v>
      </c>
      <c r="J82" s="93">
        <v>0</v>
      </c>
      <c r="K82" s="60">
        <f t="shared" si="22"/>
        <v>0</v>
      </c>
      <c r="L82" s="93">
        <v>713.10576868547844</v>
      </c>
      <c r="M82" s="60">
        <f t="shared" si="23"/>
        <v>7.6617122212408434E-2</v>
      </c>
      <c r="N82" s="93">
        <v>0</v>
      </c>
      <c r="O82" s="60">
        <f t="shared" si="24"/>
        <v>0</v>
      </c>
    </row>
    <row r="83" spans="1:15" x14ac:dyDescent="0.2">
      <c r="A83" s="309" t="s">
        <v>119</v>
      </c>
      <c r="B83" s="93">
        <v>21399.84382295674</v>
      </c>
      <c r="C83" s="60">
        <f t="shared" si="18"/>
        <v>0.8590870372997973</v>
      </c>
      <c r="D83" s="93">
        <f t="shared" si="25"/>
        <v>6682.8982453488334</v>
      </c>
      <c r="E83" s="60">
        <f t="shared" si="26"/>
        <v>0.52705572272583068</v>
      </c>
      <c r="F83" s="93">
        <v>0</v>
      </c>
      <c r="G83" s="60">
        <f t="shared" si="20"/>
        <v>0</v>
      </c>
      <c r="H83" s="93">
        <v>6682.8982453488334</v>
      </c>
      <c r="I83" s="60">
        <f t="shared" si="21"/>
        <v>0.58260358488316077</v>
      </c>
      <c r="J83" s="93">
        <v>0</v>
      </c>
      <c r="K83" s="60">
        <f t="shared" si="22"/>
        <v>0</v>
      </c>
      <c r="L83" s="93">
        <v>14179.691489041601</v>
      </c>
      <c r="M83" s="60">
        <f t="shared" si="23"/>
        <v>1.5234867020537559</v>
      </c>
      <c r="N83" s="93">
        <v>537.25408856629906</v>
      </c>
      <c r="O83" s="60">
        <f t="shared" si="24"/>
        <v>0.1838080476645777</v>
      </c>
    </row>
    <row r="84" spans="1:15" x14ac:dyDescent="0.2">
      <c r="A84" s="309" t="s">
        <v>120</v>
      </c>
      <c r="B84" s="93">
        <v>46437.39107464299</v>
      </c>
      <c r="C84" s="60">
        <f t="shared" si="18"/>
        <v>1.8642080310628695</v>
      </c>
      <c r="D84" s="93">
        <f t="shared" si="25"/>
        <v>43089.46229129711</v>
      </c>
      <c r="E84" s="60">
        <f t="shared" si="26"/>
        <v>3.3983081675099753</v>
      </c>
      <c r="F84" s="93">
        <v>0</v>
      </c>
      <c r="G84" s="60">
        <f t="shared" si="20"/>
        <v>0</v>
      </c>
      <c r="H84" s="93">
        <v>43089.46229129711</v>
      </c>
      <c r="I84" s="60">
        <f t="shared" si="21"/>
        <v>3.7564652759855224</v>
      </c>
      <c r="J84" s="93">
        <v>0</v>
      </c>
      <c r="K84" s="60">
        <f t="shared" si="22"/>
        <v>0</v>
      </c>
      <c r="L84" s="93">
        <v>3347.9287833458752</v>
      </c>
      <c r="M84" s="60">
        <f t="shared" si="23"/>
        <v>0.35970634373760924</v>
      </c>
      <c r="N84" s="93">
        <v>0</v>
      </c>
      <c r="O84" s="60">
        <f t="shared" si="24"/>
        <v>0</v>
      </c>
    </row>
    <row r="85" spans="1:15" x14ac:dyDescent="0.2">
      <c r="A85" s="309" t="s">
        <v>121</v>
      </c>
      <c r="B85" s="93">
        <v>55095.540107238288</v>
      </c>
      <c r="C85" s="60">
        <f t="shared" si="18"/>
        <v>2.2117855023027837</v>
      </c>
      <c r="D85" s="93">
        <f t="shared" si="25"/>
        <v>55095.540107238296</v>
      </c>
      <c r="E85" s="60">
        <f t="shared" si="26"/>
        <v>4.3451835781579708</v>
      </c>
      <c r="F85" s="93">
        <v>53141.807261728798</v>
      </c>
      <c r="G85" s="60">
        <f t="shared" si="20"/>
        <v>51.334635860442646</v>
      </c>
      <c r="H85" s="93">
        <v>1953.7328455094987</v>
      </c>
      <c r="I85" s="60">
        <f t="shared" si="21"/>
        <v>0.17032307210273828</v>
      </c>
      <c r="J85" s="93">
        <v>0</v>
      </c>
      <c r="K85" s="60">
        <f t="shared" si="22"/>
        <v>0</v>
      </c>
      <c r="L85" s="93">
        <v>0</v>
      </c>
      <c r="M85" s="60">
        <f t="shared" si="23"/>
        <v>0</v>
      </c>
      <c r="N85" s="93">
        <v>0</v>
      </c>
      <c r="O85" s="60">
        <f t="shared" si="24"/>
        <v>0</v>
      </c>
    </row>
    <row r="86" spans="1:15" x14ac:dyDescent="0.2">
      <c r="A86" s="309" t="s">
        <v>122</v>
      </c>
      <c r="B86" s="93">
        <v>45062.380446392548</v>
      </c>
      <c r="C86" s="60">
        <f t="shared" si="18"/>
        <v>1.8090088521972643</v>
      </c>
      <c r="D86" s="93">
        <f t="shared" si="25"/>
        <v>42545.339646091837</v>
      </c>
      <c r="E86" s="60">
        <f t="shared" si="26"/>
        <v>3.3553952061732151</v>
      </c>
      <c r="F86" s="93">
        <v>28712.251282364934</v>
      </c>
      <c r="G86" s="60">
        <f t="shared" si="20"/>
        <v>27.735845660168497</v>
      </c>
      <c r="H86" s="93">
        <v>13833.088363726903</v>
      </c>
      <c r="I86" s="60">
        <f t="shared" si="21"/>
        <v>1.2059448722448949</v>
      </c>
      <c r="J86" s="93">
        <v>0</v>
      </c>
      <c r="K86" s="60">
        <f t="shared" si="22"/>
        <v>0</v>
      </c>
      <c r="L86" s="93">
        <v>873.1614916465744</v>
      </c>
      <c r="M86" s="60">
        <f t="shared" si="23"/>
        <v>9.3813742160541794E-2</v>
      </c>
      <c r="N86" s="93">
        <v>1643.87930865413</v>
      </c>
      <c r="O86" s="60">
        <f t="shared" si="24"/>
        <v>0.56241218587324715</v>
      </c>
    </row>
    <row r="87" spans="1:15" x14ac:dyDescent="0.2">
      <c r="A87" s="309" t="s">
        <v>123</v>
      </c>
      <c r="B87" s="93">
        <v>20126.899426870681</v>
      </c>
      <c r="C87" s="60">
        <f t="shared" si="18"/>
        <v>0.80798526109394386</v>
      </c>
      <c r="D87" s="93">
        <f t="shared" si="25"/>
        <v>17302.725587981324</v>
      </c>
      <c r="E87" s="60">
        <f t="shared" si="26"/>
        <v>1.3646026327345644</v>
      </c>
      <c r="F87" s="93">
        <v>8494.7713942294977</v>
      </c>
      <c r="G87" s="60">
        <f t="shared" si="20"/>
        <v>8.2058932262645374</v>
      </c>
      <c r="H87" s="93">
        <v>8807.9541937518279</v>
      </c>
      <c r="I87" s="60">
        <f t="shared" si="21"/>
        <v>0.76786231068802224</v>
      </c>
      <c r="J87" s="93">
        <v>0</v>
      </c>
      <c r="K87" s="60">
        <f t="shared" si="22"/>
        <v>0</v>
      </c>
      <c r="L87" s="93">
        <v>1791.9649927905598</v>
      </c>
      <c r="M87" s="60">
        <f t="shared" si="23"/>
        <v>0.19253132828539377</v>
      </c>
      <c r="N87" s="93">
        <v>1032.2088460987904</v>
      </c>
      <c r="O87" s="60">
        <f t="shared" si="24"/>
        <v>0.35314443728074502</v>
      </c>
    </row>
    <row r="88" spans="1:15" x14ac:dyDescent="0.2">
      <c r="A88" s="309" t="s">
        <v>124</v>
      </c>
      <c r="B88" s="93">
        <v>20594.709495342919</v>
      </c>
      <c r="C88" s="60">
        <f t="shared" si="18"/>
        <v>0.82676528440008124</v>
      </c>
      <c r="D88" s="93">
        <f t="shared" si="25"/>
        <v>10661.47158788727</v>
      </c>
      <c r="E88" s="60">
        <f t="shared" si="26"/>
        <v>0.8408312391986037</v>
      </c>
      <c r="F88" s="93">
        <v>410.62806411767087</v>
      </c>
      <c r="G88" s="60">
        <f t="shared" si="20"/>
        <v>0.39666400583143019</v>
      </c>
      <c r="H88" s="93">
        <v>10250.843523769599</v>
      </c>
      <c r="I88" s="60">
        <f t="shared" si="21"/>
        <v>0.89365092296310511</v>
      </c>
      <c r="J88" s="93">
        <v>0</v>
      </c>
      <c r="K88" s="60">
        <f t="shared" si="22"/>
        <v>0</v>
      </c>
      <c r="L88" s="93">
        <v>9769.2820589963194</v>
      </c>
      <c r="M88" s="60">
        <f t="shared" si="23"/>
        <v>1.0496258904501166</v>
      </c>
      <c r="N88" s="93">
        <v>163.95584845932558</v>
      </c>
      <c r="O88" s="60">
        <f t="shared" si="24"/>
        <v>5.609339240008232E-2</v>
      </c>
    </row>
    <row r="89" spans="1:15" x14ac:dyDescent="0.2">
      <c r="A89" s="309" t="s">
        <v>125</v>
      </c>
      <c r="B89" s="93">
        <v>77983.502730159962</v>
      </c>
      <c r="C89" s="60">
        <f t="shared" si="18"/>
        <v>3.1306123947897753</v>
      </c>
      <c r="D89" s="93">
        <f t="shared" si="25"/>
        <v>17389.844968279052</v>
      </c>
      <c r="E89" s="60">
        <f t="shared" si="26"/>
        <v>1.3714734193694205</v>
      </c>
      <c r="F89" s="93">
        <v>307.85497490611289</v>
      </c>
      <c r="G89" s="60">
        <f t="shared" si="20"/>
        <v>0.29738587844400105</v>
      </c>
      <c r="H89" s="93">
        <v>17081.989993372939</v>
      </c>
      <c r="I89" s="60">
        <f t="shared" si="21"/>
        <v>1.4891785332813905</v>
      </c>
      <c r="J89" s="93">
        <v>0</v>
      </c>
      <c r="K89" s="60">
        <f t="shared" si="22"/>
        <v>0</v>
      </c>
      <c r="L89" s="93">
        <v>53837.423234709699</v>
      </c>
      <c r="M89" s="60">
        <f t="shared" si="23"/>
        <v>5.7843711504095543</v>
      </c>
      <c r="N89" s="93">
        <v>6756.2345271713857</v>
      </c>
      <c r="O89" s="60">
        <f t="shared" si="24"/>
        <v>2.3114766447238213</v>
      </c>
    </row>
    <row r="90" spans="1:15" x14ac:dyDescent="0.2">
      <c r="A90" s="309" t="s">
        <v>126</v>
      </c>
      <c r="B90" s="93">
        <v>21305.995094274622</v>
      </c>
      <c r="C90" s="60">
        <f t="shared" si="18"/>
        <v>0.85531952259525612</v>
      </c>
      <c r="D90" s="93">
        <f t="shared" si="25"/>
        <v>20349.708536955848</v>
      </c>
      <c r="E90" s="60">
        <f t="shared" si="26"/>
        <v>1.6049070248331194</v>
      </c>
      <c r="F90" s="93">
        <v>0</v>
      </c>
      <c r="G90" s="60">
        <f t="shared" si="20"/>
        <v>0</v>
      </c>
      <c r="H90" s="93">
        <v>2976.7052453066935</v>
      </c>
      <c r="I90" s="60">
        <f t="shared" si="21"/>
        <v>0.2595040480024044</v>
      </c>
      <c r="J90" s="93">
        <v>17373.003291649155</v>
      </c>
      <c r="K90" s="60">
        <f t="shared" si="22"/>
        <v>100</v>
      </c>
      <c r="L90" s="93">
        <v>0</v>
      </c>
      <c r="M90" s="60">
        <f t="shared" si="23"/>
        <v>0</v>
      </c>
      <c r="N90" s="93">
        <v>956.28655731876916</v>
      </c>
      <c r="O90" s="60">
        <f t="shared" si="24"/>
        <v>0.32716952527565962</v>
      </c>
    </row>
    <row r="91" spans="1:15" x14ac:dyDescent="0.2">
      <c r="A91" s="309" t="s">
        <v>127</v>
      </c>
      <c r="B91" s="93">
        <v>2452.7387984074376</v>
      </c>
      <c r="C91" s="60">
        <f t="shared" si="18"/>
        <v>9.8464088103937267E-2</v>
      </c>
      <c r="D91" s="93">
        <f t="shared" si="25"/>
        <v>2452.7387984074376</v>
      </c>
      <c r="E91" s="60">
        <f t="shared" si="26"/>
        <v>0.19343853109719755</v>
      </c>
      <c r="F91" s="93">
        <v>186.64912005348677</v>
      </c>
      <c r="G91" s="60">
        <f t="shared" si="20"/>
        <v>0.18030182083246826</v>
      </c>
      <c r="H91" s="93">
        <v>2266.0896783539506</v>
      </c>
      <c r="I91" s="60">
        <f t="shared" si="21"/>
        <v>0.1975538040242639</v>
      </c>
      <c r="J91" s="93">
        <v>0</v>
      </c>
      <c r="K91" s="60">
        <f t="shared" si="22"/>
        <v>0</v>
      </c>
      <c r="L91" s="93">
        <v>0</v>
      </c>
      <c r="M91" s="60">
        <f t="shared" si="23"/>
        <v>0</v>
      </c>
      <c r="N91" s="93">
        <v>0</v>
      </c>
      <c r="O91" s="60">
        <f t="shared" si="24"/>
        <v>0</v>
      </c>
    </row>
    <row r="92" spans="1:15" x14ac:dyDescent="0.2">
      <c r="A92" s="96" t="s">
        <v>141</v>
      </c>
      <c r="B92" s="93">
        <v>0</v>
      </c>
      <c r="C92" s="60">
        <f t="shared" si="18"/>
        <v>0</v>
      </c>
      <c r="D92" s="93">
        <f t="shared" si="25"/>
        <v>0</v>
      </c>
      <c r="E92" s="60">
        <f t="shared" si="26"/>
        <v>0</v>
      </c>
      <c r="F92" s="93">
        <v>0</v>
      </c>
      <c r="G92" s="60">
        <f t="shared" si="20"/>
        <v>0</v>
      </c>
      <c r="H92" s="93">
        <v>0</v>
      </c>
      <c r="I92" s="60">
        <f t="shared" si="21"/>
        <v>0</v>
      </c>
      <c r="J92" s="93">
        <v>0</v>
      </c>
      <c r="K92" s="60">
        <f t="shared" si="22"/>
        <v>0</v>
      </c>
      <c r="L92" s="93">
        <v>0</v>
      </c>
      <c r="M92" s="60">
        <f t="shared" si="23"/>
        <v>0</v>
      </c>
      <c r="N92" s="93">
        <v>0</v>
      </c>
      <c r="O92" s="60">
        <f t="shared" si="24"/>
        <v>0</v>
      </c>
    </row>
    <row r="93" spans="1:15" x14ac:dyDescent="0.2">
      <c r="A93" s="309" t="s">
        <v>129</v>
      </c>
      <c r="B93" s="93">
        <v>933.24560026743382</v>
      </c>
      <c r="C93" s="60">
        <f t="shared" si="18"/>
        <v>3.746472191291194E-2</v>
      </c>
      <c r="D93" s="93">
        <f t="shared" si="25"/>
        <v>933.24560026743382</v>
      </c>
      <c r="E93" s="60">
        <f t="shared" si="26"/>
        <v>7.3601664468254863E-2</v>
      </c>
      <c r="F93" s="93">
        <v>0</v>
      </c>
      <c r="G93" s="60">
        <f t="shared" si="20"/>
        <v>0</v>
      </c>
      <c r="H93" s="93">
        <v>933.24560026743382</v>
      </c>
      <c r="I93" s="60">
        <f t="shared" si="21"/>
        <v>8.1358747706604284E-2</v>
      </c>
      <c r="J93" s="93">
        <v>0</v>
      </c>
      <c r="K93" s="60">
        <f t="shared" si="22"/>
        <v>0</v>
      </c>
      <c r="L93" s="93">
        <v>0</v>
      </c>
      <c r="M93" s="60">
        <f t="shared" si="23"/>
        <v>0</v>
      </c>
      <c r="N93" s="93">
        <v>0</v>
      </c>
      <c r="O93" s="60">
        <f t="shared" si="24"/>
        <v>0</v>
      </c>
    </row>
    <row r="94" spans="1:15" x14ac:dyDescent="0.2">
      <c r="A94" s="108"/>
      <c r="B94" s="94"/>
      <c r="C94" s="60"/>
      <c r="D94" s="94"/>
      <c r="E94" s="95"/>
      <c r="F94" s="94"/>
      <c r="G94" s="60"/>
      <c r="H94" s="93"/>
      <c r="I94" s="95"/>
      <c r="J94" s="94"/>
      <c r="K94" s="95"/>
      <c r="L94" s="94"/>
      <c r="M94" s="95"/>
      <c r="N94" s="94"/>
      <c r="O94" s="95"/>
    </row>
    <row r="95" spans="1:15" x14ac:dyDescent="0.2">
      <c r="A95" s="65" t="s">
        <v>15</v>
      </c>
      <c r="B95" s="92"/>
      <c r="C95" s="60"/>
      <c r="D95" s="92"/>
      <c r="E95" s="57"/>
      <c r="F95" s="92"/>
      <c r="G95" s="60"/>
      <c r="H95" s="93"/>
      <c r="I95" s="57"/>
      <c r="J95" s="92"/>
      <c r="K95" s="57"/>
      <c r="L95" s="92"/>
      <c r="M95" s="57"/>
      <c r="N95" s="92"/>
      <c r="O95" s="57"/>
    </row>
    <row r="96" spans="1:15" x14ac:dyDescent="0.2">
      <c r="A96" s="96" t="s">
        <v>131</v>
      </c>
      <c r="B96" s="94">
        <v>55761.347373060969</v>
      </c>
      <c r="C96" s="60">
        <f>IF(ISNUMBER(B96/B$68*100),B96/B$68*100,0)</f>
        <v>2.2385140334145244</v>
      </c>
      <c r="D96" s="94">
        <f>F96+H96+J96</f>
        <v>28314.504736114737</v>
      </c>
      <c r="E96" s="60">
        <f>IF(ISNUMBER(D96/D$68*100),D96/D$68*100,0)</f>
        <v>2.2330613469542571</v>
      </c>
      <c r="F96" s="94">
        <v>4949.1728126688859</v>
      </c>
      <c r="G96" s="60">
        <f>IF(ISNUMBER(F96/F$68*100),F96/F$68*100,0)</f>
        <v>4.7808683452835741</v>
      </c>
      <c r="H96" s="94">
        <v>23365.33192344585</v>
      </c>
      <c r="I96" s="60">
        <f>IF(ISNUMBER(H96/H$68*100),H96/H$68*100,0)</f>
        <v>2.0369494852115548</v>
      </c>
      <c r="J96" s="94">
        <v>0</v>
      </c>
      <c r="K96" s="60">
        <f>IF(ISNUMBER(J96/J$68*100),J96/J$68*100,0)</f>
        <v>0</v>
      </c>
      <c r="L96" s="94">
        <v>27446.842636946236</v>
      </c>
      <c r="M96" s="60">
        <f>IF(ISNUMBER(L96/L$68*100),L96/L$68*100,0)</f>
        <v>2.9489287410142295</v>
      </c>
      <c r="N96" s="94">
        <v>0</v>
      </c>
      <c r="O96" s="60">
        <f>IF(ISNUMBER(N96/N$68*100),N96/N$68*100,0)</f>
        <v>0</v>
      </c>
    </row>
    <row r="97" spans="1:15" x14ac:dyDescent="0.2">
      <c r="A97" s="96" t="s">
        <v>132</v>
      </c>
      <c r="B97" s="94">
        <v>46443.580328307209</v>
      </c>
      <c r="C97" s="60">
        <f t="shared" ref="C97:C106" si="27">IF(ISNUMBER(B97/B$68*100),B97/B$68*100,0)</f>
        <v>1.8644564958478222</v>
      </c>
      <c r="D97" s="94">
        <f t="shared" ref="D97:D106" si="28">F97+H97+J97</f>
        <v>28104.723464315233</v>
      </c>
      <c r="E97" s="60">
        <f t="shared" ref="E97:E106" si="29">IF(ISNUMBER(D97/D$68*100),D97/D$68*100,0)</f>
        <v>2.2165166659246478</v>
      </c>
      <c r="F97" s="94">
        <v>28104.723464315233</v>
      </c>
      <c r="G97" s="60">
        <f t="shared" ref="G97:G106" si="30">IF(ISNUMBER(F97/F$68*100),F97/F$68*100,0)</f>
        <v>27.148977788681357</v>
      </c>
      <c r="H97" s="94">
        <v>0</v>
      </c>
      <c r="I97" s="60">
        <f t="shared" ref="I97:I106" si="31">IF(ISNUMBER(H97/H$68*100),H97/H$68*100,0)</f>
        <v>0</v>
      </c>
      <c r="J97" s="94">
        <v>0</v>
      </c>
      <c r="K97" s="60">
        <f t="shared" ref="K97:K106" si="32">IF(ISNUMBER(J97/J$68*100),J97/J$68*100,0)</f>
        <v>0</v>
      </c>
      <c r="L97" s="94">
        <v>16922.75271262657</v>
      </c>
      <c r="M97" s="60">
        <f t="shared" ref="M97:M106" si="33">IF(ISNUMBER(L97/L$68*100),L97/L$68*100,0)</f>
        <v>1.8182051943623261</v>
      </c>
      <c r="N97" s="94">
        <v>1416.1041513654141</v>
      </c>
      <c r="O97" s="60">
        <f t="shared" ref="O97:O106" si="34">IF(ISNUMBER(N97/N$68*100),N97/N$68*100,0)</f>
        <v>0.48448461331729736</v>
      </c>
    </row>
    <row r="98" spans="1:15" x14ac:dyDescent="0.2">
      <c r="A98" s="96" t="s">
        <v>133</v>
      </c>
      <c r="B98" s="94">
        <v>122527.24621148576</v>
      </c>
      <c r="C98" s="60">
        <f t="shared" si="27"/>
        <v>4.9188008009389526</v>
      </c>
      <c r="D98" s="94">
        <f t="shared" si="28"/>
        <v>97474.859361221141</v>
      </c>
      <c r="E98" s="60">
        <f t="shared" si="29"/>
        <v>7.6874853637017262</v>
      </c>
      <c r="F98" s="94">
        <v>24904.565705707413</v>
      </c>
      <c r="G98" s="60">
        <f t="shared" si="30"/>
        <v>24.057646467843654</v>
      </c>
      <c r="H98" s="94">
        <v>72570.293655513728</v>
      </c>
      <c r="I98" s="60">
        <f t="shared" si="31"/>
        <v>6.3265534933367933</v>
      </c>
      <c r="J98" s="94">
        <v>0</v>
      </c>
      <c r="K98" s="60">
        <f t="shared" si="32"/>
        <v>0</v>
      </c>
      <c r="L98" s="94">
        <v>23082.393634948752</v>
      </c>
      <c r="M98" s="60">
        <f t="shared" si="33"/>
        <v>2.4800059847276348</v>
      </c>
      <c r="N98" s="94">
        <v>1969.9932153158611</v>
      </c>
      <c r="O98" s="60">
        <f t="shared" si="34"/>
        <v>0.67398390170647904</v>
      </c>
    </row>
    <row r="99" spans="1:15" x14ac:dyDescent="0.2">
      <c r="A99" s="96" t="s">
        <v>134</v>
      </c>
      <c r="B99" s="94">
        <v>54147.473196670777</v>
      </c>
      <c r="C99" s="60">
        <f t="shared" si="27"/>
        <v>2.1737257856011278</v>
      </c>
      <c r="D99" s="94">
        <f t="shared" si="28"/>
        <v>50678.11972601345</v>
      </c>
      <c r="E99" s="60">
        <f t="shared" si="29"/>
        <v>3.9967978020868364</v>
      </c>
      <c r="F99" s="94">
        <v>4009.5970149734599</v>
      </c>
      <c r="G99" s="60">
        <f t="shared" si="30"/>
        <v>3.8732443120919995</v>
      </c>
      <c r="H99" s="94">
        <v>46668.522711039994</v>
      </c>
      <c r="I99" s="60">
        <f t="shared" si="31"/>
        <v>4.0684816129852486</v>
      </c>
      <c r="J99" s="94">
        <v>0</v>
      </c>
      <c r="K99" s="60">
        <f t="shared" si="32"/>
        <v>0</v>
      </c>
      <c r="L99" s="94">
        <v>2899.3082123991599</v>
      </c>
      <c r="M99" s="60">
        <f t="shared" si="33"/>
        <v>0.31150589631368014</v>
      </c>
      <c r="N99" s="94">
        <v>570.04525825816427</v>
      </c>
      <c r="O99" s="60">
        <f t="shared" si="34"/>
        <v>0.19502672614459421</v>
      </c>
    </row>
    <row r="100" spans="1:15" x14ac:dyDescent="0.2">
      <c r="A100" s="96" t="s">
        <v>135</v>
      </c>
      <c r="B100" s="94">
        <v>323401.04475066398</v>
      </c>
      <c r="C100" s="60">
        <f t="shared" si="27"/>
        <v>12.982788458318776</v>
      </c>
      <c r="D100" s="94">
        <f t="shared" si="28"/>
        <v>160001.07227659255</v>
      </c>
      <c r="E100" s="60">
        <f t="shared" si="29"/>
        <v>12.618698907220235</v>
      </c>
      <c r="F100" s="94">
        <v>19488.602255060949</v>
      </c>
      <c r="G100" s="60">
        <f t="shared" si="30"/>
        <v>18.825861440226998</v>
      </c>
      <c r="H100" s="94">
        <v>135672.93202404375</v>
      </c>
      <c r="I100" s="60">
        <f t="shared" si="31"/>
        <v>11.827733068333043</v>
      </c>
      <c r="J100" s="94">
        <v>4839.5379974878533</v>
      </c>
      <c r="K100" s="60">
        <f t="shared" si="32"/>
        <v>27.856657344986058</v>
      </c>
      <c r="L100" s="94">
        <v>113159.51805700891</v>
      </c>
      <c r="M100" s="60">
        <f t="shared" si="33"/>
        <v>12.158023402970187</v>
      </c>
      <c r="N100" s="94">
        <v>50240.45441706058</v>
      </c>
      <c r="O100" s="60">
        <f t="shared" si="34"/>
        <v>17.188514776731257</v>
      </c>
    </row>
    <row r="101" spans="1:15" x14ac:dyDescent="0.2">
      <c r="A101" s="96" t="s">
        <v>136</v>
      </c>
      <c r="B101" s="94">
        <v>500388.53971576877</v>
      </c>
      <c r="C101" s="60">
        <f t="shared" si="27"/>
        <v>20.087871277922119</v>
      </c>
      <c r="D101" s="94">
        <f t="shared" si="28"/>
        <v>25513.321792394952</v>
      </c>
      <c r="E101" s="60">
        <f t="shared" si="29"/>
        <v>2.0121423015510098</v>
      </c>
      <c r="F101" s="94">
        <v>0</v>
      </c>
      <c r="G101" s="60">
        <f t="shared" si="30"/>
        <v>0</v>
      </c>
      <c r="H101" s="94">
        <v>25513.321792394952</v>
      </c>
      <c r="I101" s="60">
        <f t="shared" si="31"/>
        <v>2.2242075507991057</v>
      </c>
      <c r="J101" s="94">
        <v>0</v>
      </c>
      <c r="K101" s="60">
        <f t="shared" si="32"/>
        <v>0</v>
      </c>
      <c r="L101" s="94">
        <v>470877.54884655034</v>
      </c>
      <c r="M101" s="60">
        <f t="shared" si="33"/>
        <v>50.591769540105446</v>
      </c>
      <c r="N101" s="94">
        <v>3997.6690768221706</v>
      </c>
      <c r="O101" s="60">
        <f t="shared" si="34"/>
        <v>1.3677024779478444</v>
      </c>
    </row>
    <row r="102" spans="1:15" x14ac:dyDescent="0.2">
      <c r="A102" s="96" t="s">
        <v>137</v>
      </c>
      <c r="B102" s="94">
        <v>218887.91369903061</v>
      </c>
      <c r="C102" s="60">
        <f t="shared" si="27"/>
        <v>8.7871561510514145</v>
      </c>
      <c r="D102" s="94">
        <f t="shared" si="28"/>
        <v>200034.85809892268</v>
      </c>
      <c r="E102" s="60">
        <f t="shared" si="29"/>
        <v>15.776017056531355</v>
      </c>
      <c r="F102" s="94">
        <v>4522.4727479273224</v>
      </c>
      <c r="G102" s="60">
        <f t="shared" si="30"/>
        <v>4.368678892688302</v>
      </c>
      <c r="H102" s="94">
        <v>195512.38535099535</v>
      </c>
      <c r="I102" s="60">
        <f t="shared" si="31"/>
        <v>17.044433778985692</v>
      </c>
      <c r="J102" s="94">
        <v>0</v>
      </c>
      <c r="K102" s="60">
        <f t="shared" si="32"/>
        <v>0</v>
      </c>
      <c r="L102" s="94">
        <v>931.08484078288689</v>
      </c>
      <c r="M102" s="60">
        <f t="shared" si="33"/>
        <v>0.1000371111397461</v>
      </c>
      <c r="N102" s="94">
        <v>17921.970759325512</v>
      </c>
      <c r="O102" s="60">
        <f t="shared" si="34"/>
        <v>6.1315539996430486</v>
      </c>
    </row>
    <row r="103" spans="1:15" x14ac:dyDescent="0.2">
      <c r="A103" s="96" t="s">
        <v>138</v>
      </c>
      <c r="B103" s="94">
        <v>159598.9696770318</v>
      </c>
      <c r="C103" s="60">
        <f t="shared" si="27"/>
        <v>6.4070283479759311</v>
      </c>
      <c r="D103" s="94">
        <f t="shared" si="28"/>
        <v>91414.934963560969</v>
      </c>
      <c r="E103" s="60">
        <f t="shared" si="29"/>
        <v>7.2095613080278911</v>
      </c>
      <c r="F103" s="94">
        <v>4265.2657163848553</v>
      </c>
      <c r="G103" s="60">
        <f t="shared" si="30"/>
        <v>4.1202185940020204</v>
      </c>
      <c r="H103" s="94">
        <v>87149.66924717612</v>
      </c>
      <c r="I103" s="60">
        <f t="shared" si="31"/>
        <v>7.5975584036647668</v>
      </c>
      <c r="J103" s="94">
        <v>0</v>
      </c>
      <c r="K103" s="60">
        <f t="shared" si="32"/>
        <v>0</v>
      </c>
      <c r="L103" s="94">
        <v>64892.733101534031</v>
      </c>
      <c r="M103" s="60">
        <f t="shared" si="33"/>
        <v>6.9721697412468036</v>
      </c>
      <c r="N103" s="94">
        <v>3291.3016119370027</v>
      </c>
      <c r="O103" s="60">
        <f t="shared" si="34"/>
        <v>1.1260365187351438</v>
      </c>
    </row>
    <row r="104" spans="1:15" x14ac:dyDescent="0.2">
      <c r="A104" s="96" t="s">
        <v>139</v>
      </c>
      <c r="B104" s="94">
        <v>1007330.6293123474</v>
      </c>
      <c r="C104" s="60">
        <f t="shared" si="27"/>
        <v>40.438831847405403</v>
      </c>
      <c r="D104" s="94">
        <f t="shared" si="28"/>
        <v>583920.07595323224</v>
      </c>
      <c r="E104" s="60">
        <f t="shared" si="29"/>
        <v>46.051639026502691</v>
      </c>
      <c r="F104" s="94">
        <v>10764.380775680218</v>
      </c>
      <c r="G104" s="60">
        <f t="shared" si="30"/>
        <v>10.398320942702476</v>
      </c>
      <c r="H104" s="94">
        <v>560622.22988339071</v>
      </c>
      <c r="I104" s="60">
        <f t="shared" si="31"/>
        <v>48.874082606685867</v>
      </c>
      <c r="J104" s="94">
        <v>12533.465294161302</v>
      </c>
      <c r="K104" s="60">
        <f t="shared" si="32"/>
        <v>72.143342655013953</v>
      </c>
      <c r="L104" s="94">
        <v>210527.25072856483</v>
      </c>
      <c r="M104" s="60">
        <f t="shared" si="33"/>
        <v>22.619354388124545</v>
      </c>
      <c r="N104" s="94">
        <v>212883.30263059656</v>
      </c>
      <c r="O104" s="60">
        <f t="shared" si="34"/>
        <v>72.832696985773936</v>
      </c>
    </row>
    <row r="105" spans="1:15" x14ac:dyDescent="0.2">
      <c r="A105" s="96" t="s">
        <v>140</v>
      </c>
      <c r="B105" s="94">
        <v>2511.5939503754385</v>
      </c>
      <c r="C105" s="60">
        <f t="shared" si="27"/>
        <v>0.10082680152148937</v>
      </c>
      <c r="D105" s="94">
        <f t="shared" si="28"/>
        <v>2511.5939503754385</v>
      </c>
      <c r="E105" s="60">
        <f t="shared" si="29"/>
        <v>0.19808022150124083</v>
      </c>
      <c r="F105" s="94">
        <v>2511.5939503754385</v>
      </c>
      <c r="G105" s="60">
        <f t="shared" si="30"/>
        <v>2.4261832164798567</v>
      </c>
      <c r="H105" s="94">
        <v>0</v>
      </c>
      <c r="I105" s="60">
        <f t="shared" si="31"/>
        <v>0</v>
      </c>
      <c r="J105" s="94">
        <v>0</v>
      </c>
      <c r="K105" s="60">
        <f t="shared" si="32"/>
        <v>0</v>
      </c>
      <c r="L105" s="94">
        <v>0</v>
      </c>
      <c r="M105" s="60">
        <f t="shared" si="33"/>
        <v>0</v>
      </c>
      <c r="N105" s="94">
        <v>0</v>
      </c>
      <c r="O105" s="60">
        <f t="shared" si="34"/>
        <v>0</v>
      </c>
    </row>
    <row r="106" spans="1:15" x14ac:dyDescent="0.2">
      <c r="A106" s="96" t="s">
        <v>128</v>
      </c>
      <c r="B106" s="94">
        <v>0</v>
      </c>
      <c r="C106" s="60">
        <f t="shared" si="27"/>
        <v>0</v>
      </c>
      <c r="D106" s="94">
        <f t="shared" si="28"/>
        <v>0</v>
      </c>
      <c r="E106" s="60">
        <f t="shared" si="29"/>
        <v>0</v>
      </c>
      <c r="F106" s="94">
        <v>0</v>
      </c>
      <c r="G106" s="60">
        <f t="shared" si="30"/>
        <v>0</v>
      </c>
      <c r="H106" s="94">
        <v>0</v>
      </c>
      <c r="I106" s="60">
        <f t="shared" si="31"/>
        <v>0</v>
      </c>
      <c r="J106" s="94">
        <v>0</v>
      </c>
      <c r="K106" s="60">
        <f t="shared" si="32"/>
        <v>0</v>
      </c>
      <c r="L106" s="94">
        <v>0</v>
      </c>
      <c r="M106" s="60">
        <f t="shared" si="33"/>
        <v>0</v>
      </c>
      <c r="N106" s="94">
        <v>0</v>
      </c>
      <c r="O106" s="60">
        <f t="shared" si="34"/>
        <v>0</v>
      </c>
    </row>
    <row r="107" spans="1:15" x14ac:dyDescent="0.2">
      <c r="A107" s="96" t="s">
        <v>129</v>
      </c>
      <c r="B107" s="94">
        <v>0</v>
      </c>
      <c r="C107" s="60">
        <f>IF(ISNUMBER(B107/B$68*100),B107/B$68*100,0)</f>
        <v>0</v>
      </c>
      <c r="D107" s="94">
        <f>F107+H107+J107</f>
        <v>0</v>
      </c>
      <c r="E107" s="60">
        <f>IF(ISNUMBER(D107/D$68*100),D107/D$68*100,0)</f>
        <v>0</v>
      </c>
      <c r="F107" s="94">
        <v>0</v>
      </c>
      <c r="G107" s="60">
        <f>IF(ISNUMBER(F107/F$68*100),F107/F$68*100,0)</f>
        <v>0</v>
      </c>
      <c r="H107" s="94">
        <v>0</v>
      </c>
      <c r="I107" s="60">
        <f>IF(ISNUMBER(H107/H$68*100),H107/H$68*100,0)</f>
        <v>0</v>
      </c>
      <c r="J107" s="94">
        <v>0</v>
      </c>
      <c r="K107" s="60">
        <f>IF(ISNUMBER(J107/J$68*100),J107/J$68*100,0)</f>
        <v>0</v>
      </c>
      <c r="L107" s="94">
        <v>0</v>
      </c>
      <c r="M107" s="60">
        <f>IF(ISNUMBER(L107/L$68*100),L107/L$68*100,0)</f>
        <v>0</v>
      </c>
      <c r="N107" s="94">
        <v>0</v>
      </c>
      <c r="O107" s="60">
        <f>IF(ISNUMBER(N107/N$68*100),N107/N$68*100,0)</f>
        <v>0</v>
      </c>
    </row>
    <row r="108" spans="1:15" x14ac:dyDescent="0.2">
      <c r="A108" s="253"/>
      <c r="B108" s="267"/>
      <c r="C108" s="267"/>
      <c r="D108" s="267"/>
      <c r="E108" s="267"/>
      <c r="F108" s="267"/>
      <c r="G108" s="267"/>
      <c r="H108" s="267"/>
      <c r="I108" s="267"/>
      <c r="J108" s="267"/>
      <c r="K108" s="267"/>
      <c r="L108" s="267"/>
      <c r="M108" s="267"/>
      <c r="N108" s="267"/>
      <c r="O108" s="267"/>
    </row>
    <row r="109" spans="1:15" x14ac:dyDescent="0.2">
      <c r="A109" s="15" t="str">
        <f>'C01'!A42</f>
        <v>Fuente: Instituto Nacional de Estadística (INE). Encuesta Permanente de Hogares de Propósitos Múltiples, LXI 2018.</v>
      </c>
      <c r="B109" s="112"/>
      <c r="C109" s="113"/>
      <c r="D109" s="54"/>
      <c r="E109" s="115"/>
      <c r="F109" s="108"/>
      <c r="G109" s="115"/>
      <c r="H109" s="108"/>
      <c r="I109" s="115"/>
      <c r="J109" s="108"/>
      <c r="K109" s="115"/>
      <c r="L109" s="108"/>
      <c r="M109" s="115"/>
      <c r="N109" s="108"/>
      <c r="O109" s="115"/>
    </row>
    <row r="110" spans="1:15" x14ac:dyDescent="0.2">
      <c r="A110" s="15" t="str">
        <f>'C01'!A43</f>
        <v>(Promedio de salarios mínimos por rama)</v>
      </c>
      <c r="B110" s="114"/>
      <c r="C110" s="113"/>
      <c r="D110" s="118"/>
      <c r="E110" s="115"/>
      <c r="F110" s="108"/>
      <c r="G110" s="115"/>
      <c r="H110" s="108"/>
      <c r="I110" s="115"/>
      <c r="J110" s="108"/>
      <c r="K110" s="115"/>
      <c r="L110" s="108"/>
      <c r="M110" s="115"/>
      <c r="N110" s="108"/>
      <c r="O110" s="115"/>
    </row>
    <row r="111" spans="1:15" x14ac:dyDescent="0.2">
      <c r="A111" s="30" t="s">
        <v>69</v>
      </c>
      <c r="B111" s="114"/>
      <c r="C111" s="113"/>
      <c r="D111" s="118"/>
      <c r="E111" s="115"/>
      <c r="F111" s="108"/>
      <c r="G111" s="115"/>
      <c r="H111" s="108"/>
      <c r="I111" s="115"/>
      <c r="J111" s="108"/>
      <c r="K111" s="115"/>
      <c r="L111" s="108"/>
      <c r="M111" s="115"/>
      <c r="N111" s="108"/>
      <c r="O111" s="115"/>
    </row>
    <row r="112" spans="1:15" x14ac:dyDescent="0.2">
      <c r="A112" s="30" t="s">
        <v>70</v>
      </c>
      <c r="B112" s="114"/>
      <c r="C112" s="113"/>
      <c r="D112" s="118"/>
      <c r="E112" s="115"/>
      <c r="F112" s="108"/>
      <c r="G112" s="115"/>
      <c r="H112" s="108"/>
      <c r="I112" s="115"/>
      <c r="J112" s="108"/>
      <c r="K112" s="115"/>
      <c r="L112" s="108"/>
      <c r="M112" s="115"/>
      <c r="N112" s="108"/>
      <c r="O112" s="115"/>
    </row>
    <row r="113" spans="1:4" x14ac:dyDescent="0.2">
      <c r="B113" s="71"/>
      <c r="C113" s="70"/>
      <c r="D113" s="73"/>
    </row>
    <row r="114" spans="1:4" x14ac:dyDescent="0.2">
      <c r="A114" s="69"/>
      <c r="B114" s="71"/>
      <c r="C114" s="70"/>
      <c r="D114" s="73"/>
    </row>
    <row r="115" spans="1:4" x14ac:dyDescent="0.2">
      <c r="A115" s="69"/>
      <c r="B115" s="71"/>
      <c r="C115" s="70"/>
      <c r="D115" s="73"/>
    </row>
  </sheetData>
  <mergeCells count="27">
    <mergeCell ref="B63:K63"/>
    <mergeCell ref="A62:O62"/>
    <mergeCell ref="A61:O61"/>
    <mergeCell ref="D64:K64"/>
    <mergeCell ref="A64:A66"/>
    <mergeCell ref="L64:M65"/>
    <mergeCell ref="N64:O65"/>
    <mergeCell ref="H65:I65"/>
    <mergeCell ref="J65:K65"/>
    <mergeCell ref="B64:C65"/>
    <mergeCell ref="D65:E65"/>
    <mergeCell ref="F65:G65"/>
    <mergeCell ref="A1:O1"/>
    <mergeCell ref="A2:O2"/>
    <mergeCell ref="A59:O59"/>
    <mergeCell ref="A60:O60"/>
    <mergeCell ref="A5:A7"/>
    <mergeCell ref="B5:C6"/>
    <mergeCell ref="H6:I6"/>
    <mergeCell ref="J6:K6"/>
    <mergeCell ref="N5:O6"/>
    <mergeCell ref="A3:O3"/>
    <mergeCell ref="D5:K5"/>
    <mergeCell ref="L5:M6"/>
    <mergeCell ref="D6:E6"/>
    <mergeCell ref="F6:G6"/>
    <mergeCell ref="A4:O4"/>
  </mergeCells>
  <phoneticPr fontId="1" type="noConversion"/>
  <printOptions horizontalCentered="1"/>
  <pageMargins left="1.1155511811023624" right="0.47244094488188981" top="0.35433070866141736" bottom="0.35433070866141736" header="0" footer="0"/>
  <pageSetup paperSize="9" scale="77" firstPageNumber="16" orientation="landscape" useFirstPageNumber="1" r:id="rId1"/>
  <headerFooter alignWithMargins="0">
    <oddFooter>&amp;L&amp;Z&amp;F+&amp;F+&amp;A&amp;C&amp;P&amp;R&amp;D+&amp;T</oddFooter>
  </headerFooter>
  <rowBreaks count="1" manualBreakCount="1">
    <brk id="58" max="16383" man="1"/>
  </rowBreaks>
  <ignoredErrors>
    <ignoredError sqref="C12:O12 C17:C19 C13:E13 G13 I13 K13 M13 O13 C24:C26 C35:C50" formula="1"/>
    <ignoredError sqref="D17:O18 D24:O25 D19:E19 G19 I19 K19 M19 O19 D35:O35 D26:E26 G26 I26 K26 M26 O26 D37:O37 D36:E36 G36 D45:O46 D38:E44 G38:G44 I36 I38:I44 K36 K38:K44 M36 M38:M44 O36 O38:O44 D47:E50 G47:G50 I47:I50 K47:K50 M47:M50 O47:O50 D72:E80 D71:E71 G71 G72:G80 I71 K71 M71 O71 D96:E96 G96 I96 K96 M96 O96" formula="1" emptyCellReference="1"/>
    <ignoredError sqref="D51:O51 D69:O70 D108:O108" emptyCellReferenc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AL106"/>
  <sheetViews>
    <sheetView topLeftCell="A67" workbookViewId="0">
      <selection activeCell="B26" sqref="B26:E26"/>
    </sheetView>
  </sheetViews>
  <sheetFormatPr baseColWidth="10" defaultColWidth="12" defaultRowHeight="11.25" x14ac:dyDescent="0.2"/>
  <cols>
    <col min="1" max="1" width="45" style="119" bestFit="1" customWidth="1"/>
    <col min="2" max="2" width="14.1640625" style="119" customWidth="1"/>
    <col min="3" max="3" width="12.5" style="119" customWidth="1"/>
    <col min="4" max="4" width="13" style="119" customWidth="1"/>
    <col min="5" max="5" width="13.1640625" style="122" customWidth="1"/>
    <col min="6" max="6" width="16.6640625" style="122" bestFit="1" customWidth="1"/>
    <col min="7" max="7" width="12.1640625" style="122" bestFit="1" customWidth="1"/>
    <col min="8" max="8" width="12" style="122"/>
    <col min="9" max="9" width="12" style="119"/>
    <col min="10" max="10" width="45" style="119" bestFit="1" customWidth="1"/>
    <col min="11" max="11" width="11.1640625" style="119" customWidth="1"/>
    <col min="12" max="12" width="10.6640625" style="119" customWidth="1"/>
    <col min="13" max="13" width="11.83203125" style="119" customWidth="1"/>
    <col min="14" max="14" width="10.6640625" style="119" customWidth="1"/>
    <col min="15" max="15" width="11.5" style="119" bestFit="1" customWidth="1"/>
    <col min="16" max="16" width="11" style="119" customWidth="1"/>
    <col min="17" max="16384" width="12" style="119"/>
  </cols>
  <sheetData>
    <row r="1" spans="1:38" x14ac:dyDescent="0.2">
      <c r="A1" s="340" t="s">
        <v>98</v>
      </c>
      <c r="B1" s="340"/>
      <c r="C1" s="340"/>
      <c r="D1" s="340"/>
      <c r="E1" s="340"/>
      <c r="F1" s="340"/>
      <c r="G1" s="340"/>
      <c r="H1" s="13"/>
    </row>
    <row r="2" spans="1:38" x14ac:dyDescent="0.2">
      <c r="A2" s="340" t="s">
        <v>99</v>
      </c>
      <c r="B2" s="340"/>
      <c r="C2" s="340"/>
      <c r="D2" s="340"/>
      <c r="E2" s="340"/>
      <c r="F2" s="340"/>
      <c r="G2" s="340"/>
      <c r="H2" s="13"/>
    </row>
    <row r="3" spans="1:38" ht="12.75" x14ac:dyDescent="0.2">
      <c r="A3" s="340" t="s">
        <v>65</v>
      </c>
      <c r="B3" s="340"/>
      <c r="C3" s="340"/>
      <c r="D3" s="340"/>
      <c r="E3" s="340"/>
      <c r="F3" s="340"/>
      <c r="G3" s="340"/>
      <c r="H3" s="14"/>
    </row>
    <row r="4" spans="1:38" customFormat="1" ht="23.25" x14ac:dyDescent="0.35">
      <c r="A4" s="323" t="s">
        <v>89</v>
      </c>
      <c r="B4" s="323"/>
      <c r="C4" s="323"/>
      <c r="D4" s="323"/>
      <c r="E4" s="323"/>
      <c r="F4" s="323"/>
      <c r="G4" s="323"/>
      <c r="H4" s="243"/>
      <c r="I4" s="243"/>
      <c r="J4" s="243"/>
      <c r="K4" s="243"/>
      <c r="L4" s="243"/>
      <c r="M4" s="243"/>
      <c r="N4" s="243"/>
      <c r="O4" s="243"/>
    </row>
    <row r="5" spans="1:38" ht="11.25" customHeight="1" x14ac:dyDescent="0.2">
      <c r="A5" s="344" t="s">
        <v>31</v>
      </c>
      <c r="B5" s="343" t="s">
        <v>26</v>
      </c>
      <c r="C5" s="343"/>
      <c r="D5" s="343"/>
      <c r="E5" s="343"/>
      <c r="F5" s="343"/>
      <c r="G5" s="343"/>
      <c r="H5" s="6"/>
    </row>
    <row r="6" spans="1:38" ht="12" customHeight="1" x14ac:dyDescent="0.2">
      <c r="A6" s="341"/>
      <c r="B6" s="341" t="s">
        <v>26</v>
      </c>
      <c r="C6" s="343" t="s">
        <v>6</v>
      </c>
      <c r="D6" s="343"/>
      <c r="E6" s="343"/>
      <c r="F6" s="343"/>
      <c r="G6" s="341" t="s">
        <v>1</v>
      </c>
      <c r="H6" s="7"/>
    </row>
    <row r="7" spans="1:38" x14ac:dyDescent="0.2">
      <c r="A7" s="341"/>
      <c r="B7" s="345"/>
      <c r="C7" s="7" t="s">
        <v>8</v>
      </c>
      <c r="D7" s="7" t="s">
        <v>87</v>
      </c>
      <c r="E7" s="7" t="s">
        <v>9</v>
      </c>
      <c r="F7" s="7" t="s">
        <v>88</v>
      </c>
      <c r="G7" s="341"/>
      <c r="H7" s="7"/>
    </row>
    <row r="8" spans="1:38" x14ac:dyDescent="0.2">
      <c r="A8" s="120"/>
      <c r="B8" s="120"/>
      <c r="C8" s="120"/>
      <c r="D8" s="120"/>
      <c r="E8" s="120"/>
      <c r="F8" s="120"/>
      <c r="G8" s="120"/>
      <c r="H8" s="121"/>
    </row>
    <row r="9" spans="1:38" s="46" customFormat="1" ht="12" customHeight="1" x14ac:dyDescent="0.2">
      <c r="A9" s="45" t="s">
        <v>59</v>
      </c>
      <c r="B9" s="81">
        <v>5620.8883427376622</v>
      </c>
      <c r="C9" s="81">
        <v>6389.2570392834041</v>
      </c>
      <c r="D9" s="81">
        <v>12741.960798905286</v>
      </c>
      <c r="E9" s="81">
        <v>5891.4737139723075</v>
      </c>
      <c r="F9" s="81">
        <v>4117.2728288925591</v>
      </c>
      <c r="G9" s="81">
        <v>4438.5245268979215</v>
      </c>
      <c r="H9" s="24"/>
      <c r="I9" s="27"/>
      <c r="J9" s="24"/>
      <c r="K9" s="27"/>
      <c r="L9" s="24"/>
      <c r="M9" s="27"/>
      <c r="N9" s="24"/>
      <c r="O9" s="27"/>
      <c r="P9" s="24"/>
      <c r="Q9" s="27"/>
      <c r="R9" s="24"/>
      <c r="S9" s="27"/>
    </row>
    <row r="10" spans="1:38" s="25" customFormat="1" ht="11.25" customHeight="1" x14ac:dyDescent="0.2">
      <c r="A10" s="47"/>
      <c r="H10" s="24"/>
      <c r="I10" s="27"/>
      <c r="J10" s="24"/>
      <c r="K10" s="27"/>
      <c r="L10" s="24"/>
      <c r="M10" s="27"/>
      <c r="N10" s="24"/>
      <c r="O10" s="27"/>
      <c r="P10" s="24"/>
      <c r="Q10" s="27"/>
      <c r="R10" s="24"/>
      <c r="S10" s="27"/>
      <c r="V10" s="44"/>
      <c r="X10" s="44"/>
      <c r="Z10" s="44"/>
      <c r="AB10" s="44"/>
      <c r="AD10" s="44"/>
      <c r="AF10" s="44"/>
      <c r="AH10" s="44"/>
      <c r="AJ10" s="44"/>
      <c r="AL10" s="44"/>
    </row>
    <row r="11" spans="1:38" s="25" customFormat="1" ht="12.75" customHeight="1" x14ac:dyDescent="0.2">
      <c r="A11" s="48" t="s">
        <v>35</v>
      </c>
      <c r="B11" s="92"/>
      <c r="C11" s="92"/>
      <c r="D11" s="92"/>
      <c r="E11" s="92"/>
      <c r="F11" s="92"/>
      <c r="G11" s="92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V11" s="44"/>
      <c r="X11" s="44"/>
      <c r="Z11" s="44"/>
      <c r="AB11" s="44"/>
      <c r="AD11" s="44"/>
      <c r="AF11" s="44"/>
      <c r="AH11" s="44"/>
      <c r="AJ11" s="44"/>
      <c r="AL11" s="44"/>
    </row>
    <row r="12" spans="1:38" s="25" customFormat="1" x14ac:dyDescent="0.2">
      <c r="A12" s="49" t="s">
        <v>55</v>
      </c>
      <c r="B12" s="305">
        <v>7899.5519039592637</v>
      </c>
      <c r="C12" s="305">
        <v>8415.9287773775468</v>
      </c>
      <c r="D12" s="305">
        <v>13601.989527100719</v>
      </c>
      <c r="E12" s="305">
        <v>7859.6628718602169</v>
      </c>
      <c r="F12" s="305">
        <v>4379.3836877330696</v>
      </c>
      <c r="G12" s="305">
        <v>6916.2431671746572</v>
      </c>
      <c r="H12" s="50"/>
      <c r="I12" s="51"/>
      <c r="J12" s="50"/>
      <c r="K12" s="51"/>
      <c r="L12" s="50"/>
      <c r="M12" s="51"/>
      <c r="N12" s="50"/>
      <c r="O12" s="51"/>
      <c r="P12" s="50"/>
      <c r="Q12" s="51"/>
      <c r="R12" s="50"/>
      <c r="S12" s="51"/>
      <c r="V12" s="44"/>
      <c r="X12" s="44"/>
      <c r="Z12" s="44"/>
      <c r="AB12" s="44"/>
      <c r="AD12" s="44"/>
      <c r="AF12" s="44"/>
      <c r="AH12" s="44"/>
      <c r="AJ12" s="44"/>
      <c r="AL12" s="44"/>
    </row>
    <row r="13" spans="1:38" s="25" customFormat="1" x14ac:dyDescent="0.2">
      <c r="A13" s="52" t="s">
        <v>51</v>
      </c>
      <c r="B13" s="305">
        <v>9534.165682623332</v>
      </c>
      <c r="C13" s="305">
        <v>10160.721032326725</v>
      </c>
      <c r="D13" s="305">
        <v>14977.735271614389</v>
      </c>
      <c r="E13" s="305">
        <v>9192.1014729950912</v>
      </c>
      <c r="F13" s="305">
        <v>6385</v>
      </c>
      <c r="G13" s="305">
        <v>8185.4209621993159</v>
      </c>
      <c r="H13" s="26"/>
      <c r="I13" s="51"/>
      <c r="J13" s="26"/>
      <c r="K13" s="51"/>
      <c r="L13" s="26"/>
      <c r="M13" s="51"/>
      <c r="N13" s="26"/>
      <c r="O13" s="51"/>
      <c r="P13" s="50"/>
      <c r="Q13" s="51"/>
      <c r="R13" s="50"/>
      <c r="S13" s="51"/>
      <c r="V13" s="44"/>
      <c r="X13" s="44"/>
      <c r="Z13" s="44"/>
      <c r="AB13" s="44"/>
      <c r="AD13" s="44"/>
      <c r="AF13" s="44"/>
      <c r="AH13" s="44"/>
      <c r="AJ13" s="44"/>
      <c r="AL13" s="44"/>
    </row>
    <row r="14" spans="1:38" s="25" customFormat="1" x14ac:dyDescent="0.2">
      <c r="A14" s="52" t="s">
        <v>52</v>
      </c>
      <c r="B14" s="305">
        <v>10013.356127886324</v>
      </c>
      <c r="C14" s="305">
        <v>10114.924528301897</v>
      </c>
      <c r="D14" s="305">
        <v>15912.033898305086</v>
      </c>
      <c r="E14" s="305">
        <v>9922.370569074541</v>
      </c>
      <c r="F14" s="305">
        <v>8000</v>
      </c>
      <c r="G14" s="305">
        <v>9791.5957189014534</v>
      </c>
      <c r="H14" s="26"/>
      <c r="I14" s="51"/>
      <c r="J14" s="26"/>
      <c r="K14" s="51"/>
      <c r="L14" s="26"/>
      <c r="M14" s="51"/>
      <c r="N14" s="26"/>
      <c r="O14" s="51"/>
      <c r="P14" s="50"/>
      <c r="Q14" s="51"/>
      <c r="R14" s="50"/>
      <c r="S14" s="51"/>
      <c r="V14" s="44"/>
      <c r="X14" s="44"/>
      <c r="Z14" s="44"/>
      <c r="AB14" s="44"/>
      <c r="AD14" s="44"/>
      <c r="AF14" s="44"/>
      <c r="AH14" s="44"/>
      <c r="AJ14" s="44"/>
      <c r="AL14" s="44"/>
    </row>
    <row r="15" spans="1:38" s="25" customFormat="1" x14ac:dyDescent="0.2">
      <c r="A15" s="52" t="s">
        <v>71</v>
      </c>
      <c r="B15" s="305">
        <v>7040.2672364417449</v>
      </c>
      <c r="C15" s="305">
        <v>7547.4329499085352</v>
      </c>
      <c r="D15" s="305">
        <v>12732.722450674317</v>
      </c>
      <c r="E15" s="305">
        <v>7036.1732981100531</v>
      </c>
      <c r="F15" s="305">
        <v>3949.0418755346736</v>
      </c>
      <c r="G15" s="305">
        <v>6129.5510642974323</v>
      </c>
      <c r="H15" s="26"/>
      <c r="I15" s="51"/>
      <c r="J15" s="26"/>
      <c r="K15" s="51"/>
      <c r="L15" s="26"/>
      <c r="M15" s="51"/>
      <c r="N15" s="26"/>
      <c r="O15" s="51"/>
      <c r="P15" s="50"/>
      <c r="Q15" s="51"/>
      <c r="R15" s="50"/>
      <c r="S15" s="51"/>
      <c r="V15" s="44"/>
      <c r="X15" s="44"/>
      <c r="Z15" s="44"/>
      <c r="AB15" s="44"/>
      <c r="AD15" s="44"/>
      <c r="AF15" s="44"/>
      <c r="AH15" s="44"/>
      <c r="AJ15" s="44"/>
      <c r="AL15" s="44"/>
    </row>
    <row r="16" spans="1:38" s="25" customFormat="1" x14ac:dyDescent="0.2">
      <c r="A16" s="49" t="s">
        <v>53</v>
      </c>
      <c r="B16" s="305">
        <v>3172.1788726142968</v>
      </c>
      <c r="C16" s="305">
        <v>3806.2672324807945</v>
      </c>
      <c r="D16" s="305">
        <v>9492.9857819905228</v>
      </c>
      <c r="E16" s="305">
        <v>3593.3346146915728</v>
      </c>
      <c r="F16" s="305">
        <v>3456.4102564102559</v>
      </c>
      <c r="G16" s="305">
        <v>2388.200368689726</v>
      </c>
      <c r="H16" s="26"/>
      <c r="I16" s="51"/>
      <c r="J16" s="26"/>
      <c r="K16" s="51"/>
      <c r="L16" s="26"/>
      <c r="M16" s="51"/>
      <c r="N16" s="26"/>
      <c r="O16" s="51"/>
      <c r="P16" s="50"/>
      <c r="Q16" s="51"/>
      <c r="R16" s="50"/>
      <c r="S16" s="51"/>
      <c r="V16" s="44"/>
      <c r="X16" s="44"/>
      <c r="Z16" s="44"/>
      <c r="AB16" s="44"/>
      <c r="AD16" s="44"/>
      <c r="AF16" s="44"/>
      <c r="AH16" s="44"/>
      <c r="AJ16" s="44"/>
      <c r="AL16" s="44"/>
    </row>
    <row r="17" spans="1:38" s="25" customFormat="1" x14ac:dyDescent="0.2">
      <c r="A17" s="50"/>
      <c r="B17" s="94"/>
      <c r="C17" s="94"/>
      <c r="D17" s="94"/>
      <c r="E17" s="94"/>
      <c r="F17" s="94"/>
      <c r="G17" s="94"/>
      <c r="H17" s="26"/>
      <c r="I17" s="51"/>
      <c r="J17" s="26"/>
      <c r="K17" s="51"/>
      <c r="L17" s="26"/>
      <c r="M17" s="51"/>
      <c r="N17" s="26"/>
      <c r="O17" s="51"/>
      <c r="P17" s="26"/>
      <c r="Q17" s="51"/>
      <c r="R17" s="26"/>
      <c r="S17" s="51"/>
      <c r="V17" s="44"/>
      <c r="X17" s="44"/>
      <c r="Z17" s="44"/>
      <c r="AB17" s="44"/>
      <c r="AD17" s="44"/>
      <c r="AF17" s="44"/>
      <c r="AH17" s="44"/>
      <c r="AJ17" s="44"/>
      <c r="AL17" s="44"/>
    </row>
    <row r="18" spans="1:38" s="25" customFormat="1" x14ac:dyDescent="0.2">
      <c r="A18" s="48" t="s">
        <v>34</v>
      </c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V18" s="44"/>
      <c r="X18" s="44"/>
      <c r="Z18" s="44"/>
      <c r="AB18" s="44"/>
      <c r="AD18" s="44"/>
      <c r="AF18" s="44"/>
      <c r="AH18" s="44"/>
      <c r="AJ18" s="44"/>
      <c r="AL18" s="44"/>
    </row>
    <row r="19" spans="1:38" s="25" customFormat="1" x14ac:dyDescent="0.2">
      <c r="A19" s="49" t="s">
        <v>37</v>
      </c>
      <c r="B19" s="305">
        <v>2789.2923863803453</v>
      </c>
      <c r="C19" s="305">
        <v>3518.6569223929755</v>
      </c>
      <c r="D19" s="305">
        <v>7277.4518403491993</v>
      </c>
      <c r="E19" s="305">
        <v>3353.447692060231</v>
      </c>
      <c r="F19" s="305">
        <v>5978.683500281898</v>
      </c>
      <c r="G19" s="305">
        <v>2134.2058009932084</v>
      </c>
      <c r="H19" s="50"/>
      <c r="I19" s="51"/>
      <c r="J19" s="50"/>
      <c r="K19" s="51"/>
      <c r="L19" s="50"/>
      <c r="M19" s="51"/>
      <c r="N19" s="50"/>
      <c r="O19" s="51"/>
      <c r="P19" s="50"/>
      <c r="Q19" s="51"/>
      <c r="R19" s="50"/>
      <c r="S19" s="51"/>
      <c r="V19" s="44"/>
      <c r="X19" s="44"/>
      <c r="Z19" s="44"/>
      <c r="AB19" s="44"/>
      <c r="AD19" s="44"/>
      <c r="AF19" s="44"/>
      <c r="AH19" s="44"/>
      <c r="AJ19" s="44"/>
      <c r="AL19" s="44"/>
    </row>
    <row r="20" spans="1:38" s="25" customFormat="1" x14ac:dyDescent="0.2">
      <c r="A20" s="49" t="s">
        <v>38</v>
      </c>
      <c r="B20" s="305">
        <v>4212.8422032095405</v>
      </c>
      <c r="C20" s="305">
        <v>4652.2347390377772</v>
      </c>
      <c r="D20" s="305">
        <v>8851.8819286282705</v>
      </c>
      <c r="E20" s="305">
        <v>4537.414182213246</v>
      </c>
      <c r="F20" s="305">
        <v>3667.7949772003735</v>
      </c>
      <c r="G20" s="305">
        <v>3611.816360645621</v>
      </c>
      <c r="H20" s="50"/>
      <c r="I20" s="51"/>
      <c r="J20" s="50"/>
      <c r="K20" s="51"/>
      <c r="L20" s="50"/>
      <c r="M20" s="51"/>
      <c r="N20" s="50"/>
      <c r="O20" s="51"/>
      <c r="P20" s="50"/>
      <c r="Q20" s="51"/>
      <c r="R20" s="50"/>
      <c r="S20" s="51"/>
      <c r="V20" s="44"/>
      <c r="X20" s="44"/>
      <c r="Z20" s="44"/>
      <c r="AB20" s="44"/>
      <c r="AD20" s="44"/>
      <c r="AF20" s="44"/>
      <c r="AH20" s="44"/>
      <c r="AJ20" s="44"/>
      <c r="AL20" s="44"/>
    </row>
    <row r="21" spans="1:38" s="25" customFormat="1" x14ac:dyDescent="0.2">
      <c r="A21" s="49" t="s">
        <v>39</v>
      </c>
      <c r="B21" s="305">
        <v>7171.2167606289713</v>
      </c>
      <c r="C21" s="305">
        <v>7584.8936798114019</v>
      </c>
      <c r="D21" s="305">
        <v>10390.596043085456</v>
      </c>
      <c r="E21" s="305">
        <v>7256.2485736043618</v>
      </c>
      <c r="F21" s="305">
        <v>2541.6394973237543</v>
      </c>
      <c r="G21" s="305">
        <v>6249.6068341407008</v>
      </c>
      <c r="H21" s="50"/>
      <c r="I21" s="51"/>
      <c r="J21" s="50"/>
      <c r="K21" s="51"/>
      <c r="L21" s="50"/>
      <c r="M21" s="51"/>
      <c r="N21" s="50"/>
      <c r="O21" s="51"/>
      <c r="P21" s="50"/>
      <c r="Q21" s="51"/>
      <c r="R21" s="50"/>
      <c r="S21" s="51"/>
      <c r="V21" s="44"/>
      <c r="X21" s="44"/>
      <c r="Z21" s="44"/>
      <c r="AB21" s="44"/>
      <c r="AD21" s="44"/>
      <c r="AF21" s="44"/>
      <c r="AH21" s="44"/>
      <c r="AJ21" s="44"/>
      <c r="AL21" s="44"/>
    </row>
    <row r="22" spans="1:38" s="25" customFormat="1" x14ac:dyDescent="0.2">
      <c r="A22" s="49" t="s">
        <v>40</v>
      </c>
      <c r="B22" s="305">
        <v>15623.370588640277</v>
      </c>
      <c r="C22" s="305">
        <v>15843.624482581707</v>
      </c>
      <c r="D22" s="305">
        <v>17868.579141087561</v>
      </c>
      <c r="E22" s="305">
        <v>14978.166555508116</v>
      </c>
      <c r="F22" s="305">
        <v>6000</v>
      </c>
      <c r="G22" s="305">
        <v>14939.877298667128</v>
      </c>
      <c r="H22" s="50"/>
      <c r="I22" s="51"/>
      <c r="J22" s="50"/>
      <c r="K22" s="51"/>
      <c r="L22" s="50"/>
      <c r="M22" s="51"/>
      <c r="N22" s="50"/>
      <c r="O22" s="51"/>
      <c r="P22" s="50"/>
      <c r="Q22" s="51"/>
      <c r="R22" s="50"/>
      <c r="S22" s="51"/>
      <c r="V22" s="44"/>
      <c r="X22" s="44"/>
      <c r="Z22" s="44"/>
      <c r="AB22" s="44"/>
      <c r="AD22" s="44"/>
      <c r="AF22" s="44"/>
      <c r="AH22" s="44"/>
      <c r="AJ22" s="44"/>
      <c r="AL22" s="44"/>
    </row>
    <row r="23" spans="1:38" s="25" customFormat="1" x14ac:dyDescent="0.2">
      <c r="A23" s="49" t="s">
        <v>46</v>
      </c>
      <c r="B23" s="305">
        <v>8502.293881843314</v>
      </c>
      <c r="C23" s="305">
        <v>8329.1137225814255</v>
      </c>
      <c r="D23" s="305">
        <v>11000</v>
      </c>
      <c r="E23" s="305">
        <v>8285.7324913908997</v>
      </c>
      <c r="F23" s="305">
        <v>2000</v>
      </c>
      <c r="G23" s="305">
        <v>8705.0926891303479</v>
      </c>
      <c r="H23" s="50"/>
      <c r="I23" s="51"/>
      <c r="J23" s="50"/>
      <c r="K23" s="51"/>
      <c r="L23" s="50"/>
      <c r="M23" s="51"/>
      <c r="N23" s="50"/>
      <c r="O23" s="51"/>
      <c r="P23" s="50"/>
      <c r="Q23" s="51"/>
      <c r="R23" s="50"/>
      <c r="S23" s="51"/>
      <c r="V23" s="44"/>
      <c r="X23" s="44"/>
      <c r="Z23" s="44"/>
      <c r="AB23" s="44"/>
      <c r="AD23" s="44"/>
      <c r="AF23" s="44"/>
      <c r="AH23" s="44"/>
      <c r="AJ23" s="44"/>
      <c r="AL23" s="44"/>
    </row>
    <row r="24" spans="1:38" s="25" customFormat="1" x14ac:dyDescent="0.2">
      <c r="I24" s="44"/>
      <c r="K24" s="44"/>
      <c r="M24" s="44"/>
      <c r="O24" s="44"/>
      <c r="Q24" s="44"/>
      <c r="S24" s="44"/>
      <c r="V24" s="44"/>
      <c r="X24" s="44"/>
      <c r="Z24" s="44"/>
      <c r="AB24" s="44"/>
      <c r="AD24" s="44"/>
      <c r="AF24" s="44"/>
      <c r="AH24" s="44"/>
      <c r="AJ24" s="44"/>
      <c r="AL24" s="44"/>
    </row>
    <row r="25" spans="1:38" s="25" customFormat="1" ht="11.25" customHeight="1" x14ac:dyDescent="0.2">
      <c r="A25" s="48" t="s">
        <v>16</v>
      </c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V25" s="44"/>
      <c r="X25" s="44"/>
      <c r="Z25" s="44"/>
      <c r="AB25" s="44"/>
      <c r="AD25" s="44"/>
      <c r="AF25" s="44"/>
      <c r="AH25" s="44"/>
      <c r="AJ25" s="44"/>
      <c r="AL25" s="44"/>
    </row>
    <row r="26" spans="1:38" s="25" customFormat="1" x14ac:dyDescent="0.2">
      <c r="A26" s="49" t="s">
        <v>41</v>
      </c>
      <c r="B26" s="305">
        <v>342.97583343059875</v>
      </c>
      <c r="C26" s="305">
        <v>427.82563035340399</v>
      </c>
      <c r="D26" s="305">
        <v>0</v>
      </c>
      <c r="E26" s="305">
        <v>427.82563035340399</v>
      </c>
      <c r="F26" s="305">
        <v>0</v>
      </c>
      <c r="G26" s="305">
        <v>183.4243973360928</v>
      </c>
      <c r="H26" s="50"/>
      <c r="I26" s="51"/>
      <c r="J26" s="50"/>
      <c r="K26" s="51"/>
      <c r="L26" s="50"/>
      <c r="M26" s="51"/>
      <c r="N26" s="50"/>
      <c r="O26" s="51"/>
      <c r="P26" s="50"/>
      <c r="Q26" s="51"/>
      <c r="R26" s="50"/>
      <c r="S26" s="51"/>
      <c r="V26" s="44"/>
      <c r="X26" s="44"/>
      <c r="Z26" s="44"/>
      <c r="AB26" s="44"/>
      <c r="AD26" s="44"/>
      <c r="AF26" s="44"/>
      <c r="AH26" s="44"/>
      <c r="AJ26" s="44"/>
      <c r="AL26" s="44"/>
    </row>
    <row r="27" spans="1:38" s="25" customFormat="1" x14ac:dyDescent="0.2">
      <c r="A27" s="49" t="s">
        <v>42</v>
      </c>
      <c r="B27" s="305">
        <v>1688.2582261126815</v>
      </c>
      <c r="C27" s="305">
        <v>1802.6734232135216</v>
      </c>
      <c r="D27" s="305">
        <v>0</v>
      </c>
      <c r="E27" s="305">
        <v>1847.4754982890561</v>
      </c>
      <c r="F27" s="305">
        <v>600</v>
      </c>
      <c r="G27" s="305">
        <v>990.64132594215516</v>
      </c>
      <c r="H27" s="50"/>
      <c r="I27" s="51"/>
      <c r="J27" s="50"/>
      <c r="K27" s="51"/>
      <c r="L27" s="50"/>
      <c r="M27" s="51"/>
      <c r="N27" s="50"/>
      <c r="O27" s="51"/>
      <c r="P27" s="50"/>
      <c r="Q27" s="51"/>
      <c r="R27" s="50"/>
      <c r="S27" s="51"/>
      <c r="V27" s="44"/>
      <c r="X27" s="44"/>
      <c r="Z27" s="44"/>
      <c r="AB27" s="44"/>
      <c r="AD27" s="44"/>
      <c r="AF27" s="44"/>
      <c r="AH27" s="44"/>
      <c r="AJ27" s="44"/>
      <c r="AL27" s="44"/>
    </row>
    <row r="28" spans="1:38" s="25" customFormat="1" x14ac:dyDescent="0.2">
      <c r="A28" s="49" t="s">
        <v>43</v>
      </c>
      <c r="B28" s="305">
        <v>3015.5455712969824</v>
      </c>
      <c r="C28" s="305">
        <v>3149.9686340066019</v>
      </c>
      <c r="D28" s="305">
        <v>6726.5411437734983</v>
      </c>
      <c r="E28" s="305">
        <v>3163.2200812733404</v>
      </c>
      <c r="F28" s="305">
        <v>100</v>
      </c>
      <c r="G28" s="305">
        <v>2085.1377393978878</v>
      </c>
      <c r="H28" s="50"/>
      <c r="I28" s="51"/>
      <c r="J28" s="50"/>
      <c r="K28" s="51"/>
      <c r="L28" s="50"/>
      <c r="M28" s="51"/>
      <c r="N28" s="50"/>
      <c r="O28" s="51"/>
      <c r="P28" s="50"/>
      <c r="Q28" s="51"/>
      <c r="R28" s="50"/>
      <c r="S28" s="51"/>
      <c r="V28" s="44"/>
      <c r="X28" s="44"/>
      <c r="Z28" s="44"/>
      <c r="AB28" s="44"/>
      <c r="AD28" s="44"/>
      <c r="AF28" s="44"/>
      <c r="AH28" s="44"/>
      <c r="AJ28" s="44"/>
      <c r="AL28" s="44"/>
    </row>
    <row r="29" spans="1:38" s="25" customFormat="1" x14ac:dyDescent="0.2">
      <c r="A29" s="49" t="s">
        <v>44</v>
      </c>
      <c r="B29" s="305">
        <v>4815.310862566258</v>
      </c>
      <c r="C29" s="305">
        <v>5150.3149483351317</v>
      </c>
      <c r="D29" s="305">
        <v>6665.0485733464438</v>
      </c>
      <c r="E29" s="305">
        <v>5099.0019328906728</v>
      </c>
      <c r="F29" s="305">
        <v>3304.9656121473049</v>
      </c>
      <c r="G29" s="305">
        <v>3639.5404233517643</v>
      </c>
      <c r="H29" s="50"/>
      <c r="I29" s="51"/>
      <c r="J29" s="50"/>
      <c r="K29" s="51"/>
      <c r="L29" s="50"/>
      <c r="M29" s="51"/>
      <c r="N29" s="50"/>
      <c r="O29" s="51"/>
      <c r="P29" s="50"/>
      <c r="Q29" s="51"/>
      <c r="R29" s="50"/>
      <c r="S29" s="51"/>
      <c r="V29" s="44"/>
      <c r="X29" s="44"/>
      <c r="Z29" s="44"/>
      <c r="AB29" s="44"/>
      <c r="AD29" s="44"/>
      <c r="AF29" s="44"/>
      <c r="AH29" s="44"/>
      <c r="AJ29" s="44"/>
      <c r="AL29" s="44"/>
    </row>
    <row r="30" spans="1:38" s="25" customFormat="1" x14ac:dyDescent="0.2">
      <c r="A30" s="49" t="s">
        <v>45</v>
      </c>
      <c r="B30" s="305">
        <v>6359.2495135648796</v>
      </c>
      <c r="C30" s="305">
        <v>7160.6245905449832</v>
      </c>
      <c r="D30" s="305">
        <v>10570.060079012508</v>
      </c>
      <c r="E30" s="305">
        <v>6983.6873638405596</v>
      </c>
      <c r="F30" s="305">
        <v>2900.4854450040539</v>
      </c>
      <c r="G30" s="305">
        <v>4298.286987644894</v>
      </c>
      <c r="H30" s="50"/>
      <c r="I30" s="51"/>
      <c r="J30" s="50"/>
      <c r="K30" s="51"/>
      <c r="L30" s="50"/>
      <c r="M30" s="51"/>
      <c r="N30" s="50"/>
      <c r="O30" s="51"/>
      <c r="P30" s="50"/>
      <c r="Q30" s="51"/>
      <c r="R30" s="50"/>
      <c r="S30" s="51"/>
      <c r="V30" s="44"/>
      <c r="X30" s="44"/>
      <c r="Z30" s="44"/>
      <c r="AB30" s="44"/>
      <c r="AD30" s="44"/>
      <c r="AF30" s="44"/>
      <c r="AH30" s="44"/>
      <c r="AJ30" s="44"/>
      <c r="AL30" s="44"/>
    </row>
    <row r="31" spans="1:38" s="25" customFormat="1" x14ac:dyDescent="0.2">
      <c r="A31" s="49" t="s">
        <v>47</v>
      </c>
      <c r="B31" s="305">
        <v>6536.8590566344146</v>
      </c>
      <c r="C31" s="305">
        <v>7517.9422266709871</v>
      </c>
      <c r="D31" s="305">
        <v>12204.681968793784</v>
      </c>
      <c r="E31" s="305">
        <v>7258.9785588767172</v>
      </c>
      <c r="F31" s="305">
        <v>5337.2099850330906</v>
      </c>
      <c r="G31" s="305">
        <v>4544.6586209569041</v>
      </c>
      <c r="H31" s="50"/>
      <c r="I31" s="51"/>
      <c r="J31" s="50"/>
      <c r="K31" s="51"/>
      <c r="L31" s="50"/>
      <c r="M31" s="51"/>
      <c r="N31" s="50"/>
      <c r="O31" s="51"/>
      <c r="P31" s="50"/>
      <c r="Q31" s="51"/>
      <c r="R31" s="50"/>
      <c r="S31" s="51"/>
      <c r="V31" s="44"/>
      <c r="X31" s="44"/>
      <c r="Z31" s="44"/>
      <c r="AB31" s="44"/>
      <c r="AD31" s="44"/>
      <c r="AF31" s="44"/>
      <c r="AH31" s="44"/>
      <c r="AJ31" s="44"/>
      <c r="AL31" s="44"/>
    </row>
    <row r="32" spans="1:38" s="25" customFormat="1" x14ac:dyDescent="0.2">
      <c r="A32" s="49" t="s">
        <v>48</v>
      </c>
      <c r="B32" s="305">
        <v>6601.9769263292847</v>
      </c>
      <c r="C32" s="305">
        <v>7581.2729326263488</v>
      </c>
      <c r="D32" s="305">
        <v>15505.450825130869</v>
      </c>
      <c r="E32" s="305">
        <v>6723.771987178251</v>
      </c>
      <c r="F32" s="305">
        <v>3410.0252725180121</v>
      </c>
      <c r="G32" s="305">
        <v>5278.3394965274019</v>
      </c>
      <c r="H32" s="50"/>
      <c r="I32" s="51"/>
      <c r="J32" s="50"/>
      <c r="K32" s="51"/>
      <c r="L32" s="50"/>
      <c r="M32" s="51"/>
      <c r="N32" s="50"/>
      <c r="O32" s="51"/>
      <c r="P32" s="50"/>
      <c r="Q32" s="51"/>
      <c r="R32" s="50"/>
      <c r="S32" s="51"/>
      <c r="V32" s="44"/>
      <c r="X32" s="44"/>
      <c r="Z32" s="44"/>
      <c r="AB32" s="44"/>
      <c r="AD32" s="44"/>
      <c r="AF32" s="44"/>
      <c r="AH32" s="44"/>
      <c r="AJ32" s="44"/>
      <c r="AL32" s="44"/>
    </row>
    <row r="33" spans="1:38" s="25" customFormat="1" x14ac:dyDescent="0.2">
      <c r="A33" s="49" t="s">
        <v>49</v>
      </c>
      <c r="B33" s="305">
        <v>6155.9087479209338</v>
      </c>
      <c r="C33" s="305">
        <v>7602.8084398677656</v>
      </c>
      <c r="D33" s="305">
        <v>13452.256898776817</v>
      </c>
      <c r="E33" s="305">
        <v>6516.8635087876346</v>
      </c>
      <c r="F33" s="305">
        <v>4772.1294513010134</v>
      </c>
      <c r="G33" s="305">
        <v>4901.5514434124316</v>
      </c>
      <c r="H33" s="50"/>
      <c r="I33" s="51"/>
      <c r="J33" s="50"/>
      <c r="K33" s="51"/>
      <c r="L33" s="50"/>
      <c r="M33" s="51"/>
      <c r="N33" s="50"/>
      <c r="O33" s="51"/>
      <c r="P33" s="50"/>
      <c r="Q33" s="51"/>
      <c r="R33" s="50"/>
      <c r="S33" s="51"/>
      <c r="V33" s="44"/>
      <c r="X33" s="44"/>
      <c r="Z33" s="44"/>
      <c r="AB33" s="44"/>
      <c r="AD33" s="44"/>
      <c r="AF33" s="44"/>
      <c r="AH33" s="44"/>
      <c r="AJ33" s="44"/>
      <c r="AL33" s="44"/>
    </row>
    <row r="34" spans="1:38" s="25" customFormat="1" x14ac:dyDescent="0.2">
      <c r="A34" s="49" t="s">
        <v>72</v>
      </c>
      <c r="B34" s="305">
        <v>4722.7953783984776</v>
      </c>
      <c r="C34" s="305">
        <v>7145.9514819365659</v>
      </c>
      <c r="D34" s="305">
        <v>15129.42046659524</v>
      </c>
      <c r="E34" s="305">
        <v>5736.7689893046536</v>
      </c>
      <c r="F34" s="305">
        <v>6040.7089527405606</v>
      </c>
      <c r="G34" s="305">
        <v>3836.4059819776348</v>
      </c>
      <c r="H34" s="50"/>
      <c r="I34" s="51"/>
      <c r="J34" s="50"/>
      <c r="K34" s="51"/>
      <c r="L34" s="50"/>
      <c r="M34" s="51"/>
      <c r="N34" s="50"/>
      <c r="O34" s="51"/>
      <c r="P34" s="50"/>
      <c r="Q34" s="51"/>
      <c r="R34" s="50"/>
      <c r="S34" s="51"/>
      <c r="V34" s="44"/>
      <c r="X34" s="44"/>
      <c r="Z34" s="44"/>
      <c r="AB34" s="44"/>
      <c r="AD34" s="44"/>
      <c r="AF34" s="44"/>
      <c r="AH34" s="44"/>
      <c r="AJ34" s="44"/>
      <c r="AL34" s="44"/>
    </row>
    <row r="35" spans="1:38" s="25" customFormat="1" x14ac:dyDescent="0.2">
      <c r="A35" s="50"/>
      <c r="B35" s="305"/>
      <c r="C35" s="305"/>
      <c r="D35" s="305"/>
      <c r="E35" s="305"/>
      <c r="F35" s="305"/>
      <c r="G35" s="305"/>
      <c r="H35" s="26"/>
      <c r="I35" s="51"/>
      <c r="J35" s="26"/>
      <c r="K35" s="51"/>
      <c r="L35" s="26"/>
      <c r="M35" s="51"/>
      <c r="N35" s="26"/>
      <c r="O35" s="51"/>
      <c r="P35" s="26"/>
      <c r="Q35" s="51"/>
      <c r="R35" s="26"/>
      <c r="S35" s="51"/>
      <c r="V35" s="44"/>
      <c r="X35" s="44"/>
      <c r="Z35" s="44"/>
      <c r="AB35" s="44"/>
      <c r="AD35" s="44"/>
      <c r="AF35" s="44"/>
      <c r="AH35" s="44"/>
      <c r="AJ35" s="44"/>
      <c r="AL35" s="44"/>
    </row>
    <row r="36" spans="1:38" s="25" customFormat="1" x14ac:dyDescent="0.2">
      <c r="A36" s="48" t="s">
        <v>82</v>
      </c>
      <c r="B36" s="305"/>
      <c r="C36" s="305"/>
      <c r="D36" s="305"/>
      <c r="E36" s="305"/>
      <c r="F36" s="305"/>
      <c r="G36" s="305"/>
      <c r="H36" s="68"/>
      <c r="I36" s="27"/>
      <c r="J36" s="68"/>
      <c r="K36" s="27"/>
      <c r="L36" s="68"/>
      <c r="M36" s="27"/>
      <c r="N36" s="68"/>
      <c r="O36" s="27"/>
      <c r="P36" s="68"/>
      <c r="Q36" s="27"/>
      <c r="R36" s="68"/>
      <c r="S36" s="27"/>
      <c r="V36" s="44"/>
      <c r="X36" s="44"/>
      <c r="Z36" s="44"/>
      <c r="AB36" s="44"/>
      <c r="AD36" s="44"/>
      <c r="AF36" s="44"/>
      <c r="AH36" s="44"/>
      <c r="AJ36" s="44"/>
      <c r="AL36" s="44"/>
    </row>
    <row r="37" spans="1:38" s="25" customFormat="1" x14ac:dyDescent="0.2">
      <c r="A37" s="54" t="s">
        <v>75</v>
      </c>
      <c r="B37" s="305">
        <v>3267.9466331879139</v>
      </c>
      <c r="C37" s="305">
        <v>4062.2080070602274</v>
      </c>
      <c r="D37" s="305">
        <v>6283.7380710609623</v>
      </c>
      <c r="E37" s="305">
        <v>3993.8178879937736</v>
      </c>
      <c r="F37" s="305">
        <v>3040.9695591287336</v>
      </c>
      <c r="G37" s="305">
        <v>2141.5190688579751</v>
      </c>
      <c r="H37" s="50"/>
      <c r="I37" s="51"/>
      <c r="J37" s="50"/>
      <c r="K37" s="51"/>
      <c r="L37" s="50"/>
      <c r="M37" s="51"/>
      <c r="N37" s="50"/>
      <c r="O37" s="51"/>
      <c r="P37" s="50"/>
      <c r="Q37" s="51"/>
      <c r="R37" s="50"/>
      <c r="S37" s="51"/>
      <c r="V37" s="44"/>
      <c r="X37" s="44"/>
      <c r="Z37" s="44"/>
      <c r="AB37" s="44"/>
      <c r="AD37" s="44"/>
      <c r="AF37" s="44"/>
      <c r="AH37" s="44"/>
      <c r="AJ37" s="44"/>
      <c r="AL37" s="44"/>
    </row>
    <row r="38" spans="1:38" s="25" customFormat="1" x14ac:dyDescent="0.2">
      <c r="A38" s="55" t="s">
        <v>84</v>
      </c>
      <c r="B38" s="305">
        <v>2013.9578571830291</v>
      </c>
      <c r="C38" s="305">
        <v>2435.4883500392025</v>
      </c>
      <c r="D38" s="305">
        <v>5297.3112879100245</v>
      </c>
      <c r="E38" s="305">
        <v>2250.9501004694471</v>
      </c>
      <c r="F38" s="305">
        <v>1923.4816771882413</v>
      </c>
      <c r="G38" s="305">
        <v>1701.9799488703034</v>
      </c>
      <c r="H38" s="50"/>
      <c r="I38" s="51"/>
      <c r="J38" s="50"/>
      <c r="K38" s="51"/>
      <c r="L38" s="50"/>
      <c r="M38" s="51"/>
      <c r="N38" s="50"/>
      <c r="O38" s="51"/>
      <c r="P38" s="50"/>
      <c r="Q38" s="51"/>
      <c r="R38" s="50"/>
      <c r="S38" s="51"/>
      <c r="V38" s="44"/>
      <c r="X38" s="44"/>
      <c r="Z38" s="44"/>
      <c r="AB38" s="44"/>
      <c r="AD38" s="44"/>
      <c r="AF38" s="44"/>
      <c r="AH38" s="44"/>
      <c r="AJ38" s="44"/>
      <c r="AL38" s="44"/>
    </row>
    <row r="39" spans="1:38" s="25" customFormat="1" x14ac:dyDescent="0.2">
      <c r="A39" s="55" t="s">
        <v>85</v>
      </c>
      <c r="B39" s="305">
        <v>3557.9969564465773</v>
      </c>
      <c r="C39" s="305">
        <v>4327.2819212319127</v>
      </c>
      <c r="D39" s="305">
        <v>6588.5592687612125</v>
      </c>
      <c r="E39" s="305">
        <v>4262.1380500987898</v>
      </c>
      <c r="F39" s="305">
        <v>3506.8950854531327</v>
      </c>
      <c r="G39" s="305">
        <v>2292.5202318062047</v>
      </c>
      <c r="H39" s="50"/>
      <c r="I39" s="51"/>
      <c r="J39" s="50"/>
      <c r="K39" s="51"/>
      <c r="L39" s="50"/>
      <c r="M39" s="51"/>
      <c r="N39" s="50"/>
      <c r="O39" s="51"/>
      <c r="P39" s="50"/>
      <c r="Q39" s="51"/>
      <c r="R39" s="50"/>
      <c r="S39" s="51"/>
      <c r="V39" s="44"/>
      <c r="X39" s="44"/>
      <c r="Z39" s="44"/>
      <c r="AB39" s="44"/>
      <c r="AD39" s="44"/>
      <c r="AF39" s="44"/>
      <c r="AH39" s="44"/>
      <c r="AJ39" s="44"/>
      <c r="AL39" s="44"/>
    </row>
    <row r="40" spans="1:38" s="25" customFormat="1" x14ac:dyDescent="0.2">
      <c r="A40" s="55" t="s">
        <v>86</v>
      </c>
      <c r="B40" s="305">
        <v>753.17812544473202</v>
      </c>
      <c r="C40" s="305">
        <v>644.42504072045358</v>
      </c>
      <c r="D40" s="305">
        <v>0</v>
      </c>
      <c r="E40" s="305">
        <v>644.42504072045358</v>
      </c>
      <c r="F40" s="305">
        <v>0</v>
      </c>
      <c r="G40" s="305">
        <v>1775.565052760136</v>
      </c>
      <c r="H40" s="50"/>
      <c r="I40" s="51"/>
      <c r="J40" s="50"/>
      <c r="K40" s="51"/>
      <c r="L40" s="50"/>
      <c r="M40" s="51"/>
      <c r="N40" s="50"/>
      <c r="O40" s="51"/>
      <c r="P40" s="50"/>
      <c r="Q40" s="51"/>
      <c r="R40" s="50"/>
      <c r="S40" s="51"/>
      <c r="V40" s="44"/>
      <c r="X40" s="44"/>
      <c r="Z40" s="44"/>
      <c r="AB40" s="44"/>
      <c r="AD40" s="44"/>
      <c r="AF40" s="44"/>
      <c r="AH40" s="44"/>
      <c r="AJ40" s="44"/>
      <c r="AL40" s="44"/>
    </row>
    <row r="41" spans="1:38" s="25" customFormat="1" x14ac:dyDescent="0.2">
      <c r="A41" s="54" t="s">
        <v>76</v>
      </c>
      <c r="B41" s="305">
        <v>10975.192754536054</v>
      </c>
      <c r="C41" s="305">
        <v>11168.269582214092</v>
      </c>
      <c r="D41" s="305">
        <v>12607.513303982949</v>
      </c>
      <c r="E41" s="305">
        <v>10848.815641414778</v>
      </c>
      <c r="F41" s="305">
        <v>9681.3404304256837</v>
      </c>
      <c r="G41" s="305">
        <v>10487.475224691243</v>
      </c>
      <c r="H41" s="50"/>
      <c r="I41" s="51"/>
      <c r="J41" s="50"/>
      <c r="K41" s="51"/>
      <c r="L41" s="50"/>
      <c r="M41" s="51"/>
      <c r="N41" s="50"/>
      <c r="O41" s="51"/>
      <c r="P41" s="50"/>
      <c r="Q41" s="51"/>
      <c r="R41" s="50"/>
      <c r="S41" s="51"/>
      <c r="V41" s="44"/>
      <c r="X41" s="44"/>
      <c r="Z41" s="44"/>
      <c r="AB41" s="44"/>
      <c r="AD41" s="44"/>
      <c r="AF41" s="44"/>
      <c r="AH41" s="44"/>
      <c r="AJ41" s="44"/>
      <c r="AL41" s="44"/>
    </row>
    <row r="42" spans="1:38" s="25" customFormat="1" x14ac:dyDescent="0.2">
      <c r="A42" s="54" t="s">
        <v>77</v>
      </c>
      <c r="B42" s="305">
        <v>19308.591206009034</v>
      </c>
      <c r="C42" s="305">
        <v>20192.299195957661</v>
      </c>
      <c r="D42" s="305">
        <v>20687.415385525688</v>
      </c>
      <c r="E42" s="305">
        <v>20016.605745612378</v>
      </c>
      <c r="F42" s="305">
        <v>0</v>
      </c>
      <c r="G42" s="305">
        <v>18318.435796120215</v>
      </c>
      <c r="H42" s="50"/>
      <c r="I42" s="51"/>
      <c r="J42" s="50"/>
      <c r="K42" s="51"/>
      <c r="L42" s="50"/>
      <c r="M42" s="51"/>
      <c r="N42" s="50"/>
      <c r="O42" s="51"/>
      <c r="P42" s="50"/>
      <c r="Q42" s="51"/>
      <c r="R42" s="50"/>
      <c r="S42" s="51"/>
      <c r="V42" s="44"/>
      <c r="X42" s="44"/>
      <c r="Z42" s="44"/>
      <c r="AB42" s="44"/>
      <c r="AD42" s="44"/>
      <c r="AF42" s="44"/>
      <c r="AH42" s="44"/>
      <c r="AJ42" s="44"/>
      <c r="AL42" s="44"/>
    </row>
    <row r="43" spans="1:38" s="25" customFormat="1" x14ac:dyDescent="0.2">
      <c r="A43" s="54" t="s">
        <v>78</v>
      </c>
      <c r="B43" s="305">
        <v>27310.758850629965</v>
      </c>
      <c r="C43" s="305">
        <v>28986.786234451607</v>
      </c>
      <c r="D43" s="305">
        <v>30942.155289733164</v>
      </c>
      <c r="E43" s="305">
        <v>28326.981388610136</v>
      </c>
      <c r="F43" s="305">
        <v>0</v>
      </c>
      <c r="G43" s="305">
        <v>26000.450647931055</v>
      </c>
      <c r="H43" s="50"/>
      <c r="I43" s="51"/>
      <c r="J43" s="50"/>
      <c r="K43" s="51"/>
      <c r="L43" s="50"/>
      <c r="M43" s="51"/>
      <c r="N43" s="50"/>
      <c r="O43" s="51"/>
      <c r="P43" s="50"/>
      <c r="Q43" s="51"/>
      <c r="R43" s="50"/>
      <c r="S43" s="51"/>
      <c r="V43" s="44"/>
      <c r="X43" s="44"/>
      <c r="Z43" s="44"/>
      <c r="AB43" s="44"/>
      <c r="AD43" s="44"/>
      <c r="AF43" s="44"/>
      <c r="AH43" s="44"/>
      <c r="AJ43" s="44"/>
      <c r="AL43" s="44"/>
    </row>
    <row r="44" spans="1:38" s="25" customFormat="1" x14ac:dyDescent="0.2">
      <c r="A44" s="54" t="s">
        <v>79</v>
      </c>
      <c r="B44" s="305">
        <v>51282.135003729425</v>
      </c>
      <c r="C44" s="305">
        <v>52353.049698169409</v>
      </c>
      <c r="D44" s="305">
        <v>51370.172221432127</v>
      </c>
      <c r="E44" s="305">
        <v>52929.577133344494</v>
      </c>
      <c r="F44" s="305">
        <v>0</v>
      </c>
      <c r="G44" s="305">
        <v>50054.766470408016</v>
      </c>
      <c r="H44" s="50"/>
      <c r="I44" s="51"/>
      <c r="J44" s="50"/>
      <c r="K44" s="51"/>
      <c r="L44" s="50"/>
      <c r="M44" s="51"/>
      <c r="N44" s="50"/>
      <c r="O44" s="51"/>
      <c r="P44" s="50"/>
      <c r="Q44" s="51"/>
      <c r="R44" s="50"/>
      <c r="S44" s="51"/>
      <c r="V44" s="44"/>
      <c r="X44" s="44"/>
      <c r="Z44" s="44"/>
      <c r="AB44" s="44"/>
      <c r="AD44" s="44"/>
      <c r="AF44" s="44"/>
      <c r="AH44" s="44"/>
      <c r="AJ44" s="44"/>
      <c r="AL44" s="44"/>
    </row>
    <row r="45" spans="1:38" s="25" customFormat="1" x14ac:dyDescent="0.2">
      <c r="A45" s="50"/>
      <c r="I45" s="44"/>
      <c r="K45" s="44"/>
      <c r="M45" s="44"/>
      <c r="O45" s="44"/>
      <c r="Q45" s="44"/>
      <c r="S45" s="44"/>
      <c r="V45" s="44"/>
      <c r="X45" s="44"/>
      <c r="Z45" s="44"/>
      <c r="AB45" s="44"/>
      <c r="AD45" s="44"/>
      <c r="AF45" s="44"/>
      <c r="AH45" s="44"/>
      <c r="AJ45" s="44"/>
      <c r="AL45" s="44"/>
    </row>
    <row r="46" spans="1:38" s="25" customFormat="1" x14ac:dyDescent="0.2">
      <c r="A46" s="48" t="s">
        <v>12</v>
      </c>
      <c r="B46" s="92"/>
      <c r="C46" s="92"/>
      <c r="D46" s="92"/>
      <c r="E46" s="92"/>
      <c r="F46" s="92"/>
      <c r="G46" s="92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V46" s="44"/>
      <c r="X46" s="44"/>
      <c r="Z46" s="44"/>
      <c r="AB46" s="44"/>
      <c r="AD46" s="44"/>
      <c r="AF46" s="44"/>
      <c r="AH46" s="44"/>
      <c r="AJ46" s="44"/>
      <c r="AL46" s="44"/>
    </row>
    <row r="47" spans="1:38" s="25" customFormat="1" x14ac:dyDescent="0.2">
      <c r="A47" s="54" t="s">
        <v>38</v>
      </c>
      <c r="B47" s="305">
        <v>2607.5963923228533</v>
      </c>
      <c r="C47" s="305">
        <v>3024.7440510509118</v>
      </c>
      <c r="D47" s="305">
        <v>0</v>
      </c>
      <c r="E47" s="305">
        <v>3024.7440510509118</v>
      </c>
      <c r="F47" s="305">
        <v>0</v>
      </c>
      <c r="G47" s="305">
        <v>2184.9604279901559</v>
      </c>
      <c r="H47" s="50"/>
      <c r="I47" s="51"/>
      <c r="J47" s="50"/>
      <c r="K47" s="51"/>
      <c r="L47" s="50"/>
      <c r="M47" s="51"/>
      <c r="N47" s="50"/>
      <c r="O47" s="51"/>
      <c r="P47" s="50"/>
      <c r="Q47" s="51"/>
      <c r="R47" s="50"/>
      <c r="S47" s="51"/>
      <c r="V47" s="44"/>
      <c r="X47" s="44"/>
      <c r="Z47" s="44"/>
      <c r="AB47" s="44"/>
      <c r="AD47" s="44"/>
      <c r="AF47" s="44"/>
      <c r="AH47" s="44"/>
      <c r="AJ47" s="44"/>
      <c r="AL47" s="44"/>
    </row>
    <row r="48" spans="1:38" s="25" customFormat="1" x14ac:dyDescent="0.2">
      <c r="A48" s="54" t="s">
        <v>39</v>
      </c>
      <c r="B48" s="305">
        <v>7699.9961127511915</v>
      </c>
      <c r="C48" s="305">
        <v>8189.5942407291514</v>
      </c>
      <c r="D48" s="305">
        <v>0</v>
      </c>
      <c r="E48" s="305">
        <v>8189.5942407291514</v>
      </c>
      <c r="F48" s="305">
        <v>0</v>
      </c>
      <c r="G48" s="305">
        <v>6123.0792747024379</v>
      </c>
      <c r="H48" s="50"/>
      <c r="I48" s="51"/>
      <c r="J48" s="50"/>
      <c r="K48" s="51"/>
      <c r="L48" s="50"/>
      <c r="M48" s="51"/>
      <c r="N48" s="50"/>
      <c r="O48" s="51"/>
      <c r="P48" s="50"/>
      <c r="Q48" s="51"/>
      <c r="R48" s="50"/>
      <c r="S48" s="51"/>
      <c r="V48" s="44"/>
      <c r="X48" s="44"/>
      <c r="Z48" s="44"/>
      <c r="AB48" s="44"/>
      <c r="AD48" s="44"/>
      <c r="AF48" s="44"/>
      <c r="AH48" s="44"/>
      <c r="AJ48" s="44"/>
      <c r="AL48" s="44"/>
    </row>
    <row r="49" spans="1:38" s="25" customFormat="1" x14ac:dyDescent="0.2">
      <c r="A49" s="54" t="s">
        <v>50</v>
      </c>
      <c r="B49" s="305">
        <v>7605.9643337612033</v>
      </c>
      <c r="C49" s="305">
        <v>8021.7402013805722</v>
      </c>
      <c r="D49" s="305">
        <v>12741.960798905286</v>
      </c>
      <c r="E49" s="305">
        <v>7303.3816110743492</v>
      </c>
      <c r="F49" s="305">
        <v>4117.2728288925591</v>
      </c>
      <c r="G49" s="305">
        <v>6827.0533756023151</v>
      </c>
      <c r="H49" s="50"/>
      <c r="I49" s="51"/>
      <c r="J49" s="50"/>
      <c r="K49" s="51"/>
      <c r="L49" s="50"/>
      <c r="M49" s="51"/>
      <c r="N49" s="50"/>
      <c r="O49" s="51"/>
      <c r="P49" s="50"/>
      <c r="Q49" s="51"/>
      <c r="R49" s="50"/>
      <c r="S49" s="51"/>
      <c r="V49" s="44"/>
      <c r="X49" s="44"/>
      <c r="Z49" s="44"/>
      <c r="AB49" s="44"/>
      <c r="AD49" s="44"/>
      <c r="AF49" s="44"/>
      <c r="AH49" s="44"/>
      <c r="AJ49" s="44"/>
      <c r="AL49" s="44"/>
    </row>
    <row r="50" spans="1:38" s="25" customFormat="1" x14ac:dyDescent="0.2">
      <c r="A50" s="54" t="s">
        <v>46</v>
      </c>
      <c r="B50" s="305">
        <v>3100</v>
      </c>
      <c r="C50" s="305">
        <v>3100</v>
      </c>
      <c r="D50" s="305">
        <v>0</v>
      </c>
      <c r="E50" s="305">
        <v>3100</v>
      </c>
      <c r="F50" s="305">
        <v>0</v>
      </c>
      <c r="G50" s="305">
        <v>0</v>
      </c>
      <c r="H50" s="50"/>
      <c r="I50" s="51"/>
      <c r="J50" s="50"/>
      <c r="K50" s="51"/>
      <c r="L50" s="50"/>
      <c r="M50" s="51"/>
      <c r="N50" s="50"/>
      <c r="O50" s="51"/>
      <c r="P50" s="50"/>
      <c r="Q50" s="51"/>
      <c r="R50" s="50"/>
      <c r="S50" s="51"/>
      <c r="V50" s="44"/>
      <c r="X50" s="44"/>
      <c r="Z50" s="44"/>
      <c r="AB50" s="44"/>
      <c r="AD50" s="44"/>
      <c r="AF50" s="44"/>
      <c r="AH50" s="44"/>
      <c r="AJ50" s="44"/>
      <c r="AL50" s="44"/>
    </row>
    <row r="51" spans="1:38" x14ac:dyDescent="0.2">
      <c r="A51" s="268"/>
      <c r="B51" s="268"/>
      <c r="C51" s="268"/>
      <c r="D51" s="268"/>
      <c r="E51" s="310"/>
      <c r="F51" s="310"/>
      <c r="G51" s="310"/>
    </row>
    <row r="52" spans="1:38" x14ac:dyDescent="0.2">
      <c r="A52" s="15" t="str">
        <f>'C01'!A42</f>
        <v>Fuente: Instituto Nacional de Estadística (INE). Encuesta Permanente de Hogares de Propósitos Múltiples, LXI 2018.</v>
      </c>
    </row>
    <row r="53" spans="1:38" x14ac:dyDescent="0.2">
      <c r="A53" s="15" t="str">
        <f>'C01'!$A$43</f>
        <v>(Promedio de salarios mínimos por rama)</v>
      </c>
    </row>
    <row r="54" spans="1:38" x14ac:dyDescent="0.2">
      <c r="A54" s="15" t="s">
        <v>83</v>
      </c>
      <c r="M54" s="13"/>
    </row>
    <row r="55" spans="1:38" x14ac:dyDescent="0.2">
      <c r="A55" s="15"/>
      <c r="M55" s="13"/>
    </row>
    <row r="56" spans="1:38" x14ac:dyDescent="0.2">
      <c r="A56" s="340" t="s">
        <v>98</v>
      </c>
      <c r="B56" s="340"/>
      <c r="C56" s="340"/>
      <c r="D56" s="340"/>
      <c r="E56" s="340"/>
      <c r="F56" s="340"/>
      <c r="G56" s="340"/>
    </row>
    <row r="57" spans="1:38" x14ac:dyDescent="0.2">
      <c r="A57" s="340" t="s">
        <v>99</v>
      </c>
      <c r="B57" s="340"/>
      <c r="C57" s="340"/>
      <c r="D57" s="340"/>
      <c r="E57" s="340"/>
      <c r="F57" s="340"/>
      <c r="G57" s="340"/>
    </row>
    <row r="58" spans="1:38" x14ac:dyDescent="0.2">
      <c r="A58" s="340" t="s">
        <v>65</v>
      </c>
      <c r="B58" s="340"/>
      <c r="C58" s="340"/>
      <c r="D58" s="340"/>
      <c r="E58" s="340"/>
      <c r="F58" s="340"/>
      <c r="G58" s="340"/>
    </row>
    <row r="59" spans="1:38" customFormat="1" ht="23.25" x14ac:dyDescent="0.35">
      <c r="A59" s="323" t="s">
        <v>89</v>
      </c>
      <c r="B59" s="323"/>
      <c r="C59" s="323"/>
      <c r="D59" s="323"/>
      <c r="E59" s="323"/>
      <c r="F59" s="323"/>
      <c r="G59" s="323"/>
      <c r="H59" s="243"/>
      <c r="I59" s="243"/>
      <c r="J59" s="243"/>
      <c r="K59" s="243"/>
      <c r="L59" s="243"/>
      <c r="M59" s="243"/>
      <c r="N59" s="243"/>
      <c r="O59" s="243"/>
    </row>
    <row r="60" spans="1:38" x14ac:dyDescent="0.2">
      <c r="A60" s="344" t="s">
        <v>31</v>
      </c>
      <c r="B60" s="343" t="s">
        <v>26</v>
      </c>
      <c r="C60" s="343"/>
      <c r="D60" s="343"/>
      <c r="E60" s="343"/>
      <c r="F60" s="343"/>
      <c r="G60" s="343"/>
    </row>
    <row r="61" spans="1:38" x14ac:dyDescent="0.2">
      <c r="A61" s="341"/>
      <c r="B61" s="341" t="s">
        <v>26</v>
      </c>
      <c r="C61" s="343" t="s">
        <v>6</v>
      </c>
      <c r="D61" s="343"/>
      <c r="E61" s="343"/>
      <c r="F61" s="343"/>
      <c r="G61" s="341" t="s">
        <v>1</v>
      </c>
    </row>
    <row r="62" spans="1:38" x14ac:dyDescent="0.2">
      <c r="A62" s="342"/>
      <c r="B62" s="342"/>
      <c r="C62" s="28" t="s">
        <v>8</v>
      </c>
      <c r="D62" s="28" t="s">
        <v>87</v>
      </c>
      <c r="E62" s="28" t="s">
        <v>9</v>
      </c>
      <c r="F62" s="28" t="s">
        <v>88</v>
      </c>
      <c r="G62" s="342"/>
    </row>
    <row r="63" spans="1:38" x14ac:dyDescent="0.2">
      <c r="A63" s="123"/>
      <c r="B63" s="123"/>
      <c r="C63" s="123"/>
      <c r="D63" s="123"/>
      <c r="E63" s="121"/>
      <c r="F63" s="121"/>
      <c r="G63" s="121"/>
    </row>
    <row r="64" spans="1:38" x14ac:dyDescent="0.2">
      <c r="A64" s="31" t="s">
        <v>58</v>
      </c>
      <c r="B64" s="85">
        <f t="shared" ref="B64:G64" si="0">B9</f>
        <v>5620.8883427376622</v>
      </c>
      <c r="C64" s="85">
        <f t="shared" si="0"/>
        <v>6389.2570392834041</v>
      </c>
      <c r="D64" s="85">
        <f t="shared" si="0"/>
        <v>12741.960798905286</v>
      </c>
      <c r="E64" s="85">
        <f t="shared" si="0"/>
        <v>5891.4737139723075</v>
      </c>
      <c r="F64" s="85">
        <f t="shared" si="0"/>
        <v>4117.2728288925591</v>
      </c>
      <c r="G64" s="85">
        <f t="shared" si="0"/>
        <v>4438.5245268979215</v>
      </c>
    </row>
    <row r="65" spans="1:8" x14ac:dyDescent="0.2">
      <c r="A65" s="4"/>
      <c r="B65" s="85"/>
      <c r="C65" s="85"/>
      <c r="D65" s="85"/>
      <c r="E65" s="86"/>
      <c r="F65" s="86"/>
      <c r="G65" s="86"/>
    </row>
    <row r="66" spans="1:8" x14ac:dyDescent="0.2">
      <c r="A66" s="18" t="s">
        <v>18</v>
      </c>
      <c r="B66" s="292"/>
      <c r="C66" s="292"/>
      <c r="D66" s="292"/>
      <c r="E66" s="292"/>
      <c r="F66" s="292"/>
      <c r="G66" s="292"/>
      <c r="H66" s="107"/>
    </row>
    <row r="67" spans="1:8" x14ac:dyDescent="0.2">
      <c r="A67" s="96" t="s">
        <v>108</v>
      </c>
      <c r="B67" s="305">
        <v>2595.6812300536362</v>
      </c>
      <c r="C67" s="305">
        <v>3013.8767273840463</v>
      </c>
      <c r="D67" s="305">
        <v>0</v>
      </c>
      <c r="E67" s="305">
        <v>3013.8767273840463</v>
      </c>
      <c r="F67" s="305">
        <v>0</v>
      </c>
      <c r="G67" s="305">
        <v>2174.9081435177973</v>
      </c>
      <c r="H67" s="107"/>
    </row>
    <row r="68" spans="1:8" x14ac:dyDescent="0.2">
      <c r="A68" s="96" t="s">
        <v>109</v>
      </c>
      <c r="B68" s="305">
        <v>4618.9032769540572</v>
      </c>
      <c r="C68" s="305">
        <v>4181.2132749351631</v>
      </c>
      <c r="D68" s="305">
        <v>0</v>
      </c>
      <c r="E68" s="305">
        <v>4181.2132749351631</v>
      </c>
      <c r="F68" s="305">
        <v>0</v>
      </c>
      <c r="G68" s="305">
        <v>6322.0622660650351</v>
      </c>
      <c r="H68" s="107"/>
    </row>
    <row r="69" spans="1:8" x14ac:dyDescent="0.2">
      <c r="A69" s="96" t="s">
        <v>54</v>
      </c>
      <c r="B69" s="305">
        <v>7699.9961127511915</v>
      </c>
      <c r="C69" s="305">
        <v>8189.5942407291514</v>
      </c>
      <c r="D69" s="305">
        <v>0</v>
      </c>
      <c r="E69" s="305">
        <v>8189.5942407291514</v>
      </c>
      <c r="F69" s="305">
        <v>0</v>
      </c>
      <c r="G69" s="305">
        <v>6123.0792747024379</v>
      </c>
      <c r="H69" s="107"/>
    </row>
    <row r="70" spans="1:8" x14ac:dyDescent="0.2">
      <c r="A70" s="96" t="s">
        <v>110</v>
      </c>
      <c r="B70" s="305">
        <v>18728.295538401395</v>
      </c>
      <c r="C70" s="305">
        <v>18728.295538401395</v>
      </c>
      <c r="D70" s="305">
        <v>33700.71218257476</v>
      </c>
      <c r="E70" s="305">
        <v>9136.8863392565654</v>
      </c>
      <c r="F70" s="305">
        <v>0</v>
      </c>
      <c r="G70" s="305">
        <v>0</v>
      </c>
      <c r="H70" s="107"/>
    </row>
    <row r="71" spans="1:8" x14ac:dyDescent="0.2">
      <c r="A71" s="96" t="s">
        <v>111</v>
      </c>
      <c r="B71" s="305">
        <v>6712.197801910861</v>
      </c>
      <c r="C71" s="305">
        <v>10684.373345921147</v>
      </c>
      <c r="D71" s="305">
        <v>17309.415789521838</v>
      </c>
      <c r="E71" s="305">
        <v>7364.3993917675998</v>
      </c>
      <c r="F71" s="305">
        <v>0</v>
      </c>
      <c r="G71" s="305">
        <v>2006.177945635694</v>
      </c>
      <c r="H71" s="107"/>
    </row>
    <row r="72" spans="1:8" x14ac:dyDescent="0.2">
      <c r="A72" s="96" t="s">
        <v>112</v>
      </c>
      <c r="B72" s="305">
        <v>5810.0014459459589</v>
      </c>
      <c r="C72" s="305">
        <v>5401.655850120469</v>
      </c>
      <c r="D72" s="305">
        <v>9465.484249027535</v>
      </c>
      <c r="E72" s="305">
        <v>5355.4530458922172</v>
      </c>
      <c r="F72" s="305">
        <v>0</v>
      </c>
      <c r="G72" s="305">
        <v>7264.823525246682</v>
      </c>
      <c r="H72" s="107"/>
    </row>
    <row r="73" spans="1:8" x14ac:dyDescent="0.2">
      <c r="A73" s="96" t="s">
        <v>113</v>
      </c>
      <c r="B73" s="305">
        <v>6877.1183893805619</v>
      </c>
      <c r="C73" s="305">
        <v>7172.015213755677</v>
      </c>
      <c r="D73" s="305">
        <v>10000</v>
      </c>
      <c r="E73" s="305">
        <v>7168.3850922387355</v>
      </c>
      <c r="F73" s="305">
        <v>0</v>
      </c>
      <c r="G73" s="305">
        <v>6521.369268079321</v>
      </c>
      <c r="H73" s="107"/>
    </row>
    <row r="74" spans="1:8" x14ac:dyDescent="0.2">
      <c r="A74" s="96" t="s">
        <v>114</v>
      </c>
      <c r="B74" s="305">
        <v>7473.7602211915837</v>
      </c>
      <c r="C74" s="305">
        <v>7208.8575108167752</v>
      </c>
      <c r="D74" s="305">
        <v>10560.60451852695</v>
      </c>
      <c r="E74" s="305">
        <v>7087.6050963797206</v>
      </c>
      <c r="F74" s="305">
        <v>0</v>
      </c>
      <c r="G74" s="305">
        <v>7639.0512657788304</v>
      </c>
      <c r="H74" s="107"/>
    </row>
    <row r="75" spans="1:8" x14ac:dyDescent="0.2">
      <c r="A75" s="96" t="s">
        <v>115</v>
      </c>
      <c r="B75" s="305">
        <v>8274.8182907111805</v>
      </c>
      <c r="C75" s="305">
        <v>8690.8795621587306</v>
      </c>
      <c r="D75" s="305">
        <v>0</v>
      </c>
      <c r="E75" s="305">
        <v>8690.8795621587306</v>
      </c>
      <c r="F75" s="305">
        <v>0</v>
      </c>
      <c r="G75" s="305">
        <v>7256.6422932741798</v>
      </c>
      <c r="H75" s="107"/>
    </row>
    <row r="76" spans="1:8" x14ac:dyDescent="0.2">
      <c r="A76" s="96" t="s">
        <v>116</v>
      </c>
      <c r="B76" s="305">
        <v>8909.8271960111888</v>
      </c>
      <c r="C76" s="305">
        <v>9349.0847231055159</v>
      </c>
      <c r="D76" s="305">
        <v>12983.64179646692</v>
      </c>
      <c r="E76" s="305">
        <v>8850.0271342605301</v>
      </c>
      <c r="F76" s="305">
        <v>0</v>
      </c>
      <c r="G76" s="305">
        <v>6654.9514268181838</v>
      </c>
      <c r="H76" s="107"/>
    </row>
    <row r="77" spans="1:8" x14ac:dyDescent="0.2">
      <c r="A77" s="96" t="s">
        <v>117</v>
      </c>
      <c r="B77" s="305">
        <v>10436.508755387043</v>
      </c>
      <c r="C77" s="305">
        <v>10566.856779554109</v>
      </c>
      <c r="D77" s="305">
        <v>12485.092217068188</v>
      </c>
      <c r="E77" s="305">
        <v>10435.833290079148</v>
      </c>
      <c r="F77" s="305">
        <v>0</v>
      </c>
      <c r="G77" s="305">
        <v>9510.8502891844146</v>
      </c>
      <c r="H77" s="107"/>
    </row>
    <row r="78" spans="1:8" x14ac:dyDescent="0.2">
      <c r="A78" s="96" t="s">
        <v>118</v>
      </c>
      <c r="B78" s="305">
        <v>10334.182898146953</v>
      </c>
      <c r="C78" s="305">
        <v>8404.9502351684769</v>
      </c>
      <c r="D78" s="305">
        <v>15000</v>
      </c>
      <c r="E78" s="305">
        <v>7837.156113636086</v>
      </c>
      <c r="F78" s="305">
        <v>0</v>
      </c>
      <c r="G78" s="305">
        <v>16704.355461675528</v>
      </c>
      <c r="H78" s="107"/>
    </row>
    <row r="79" spans="1:8" x14ac:dyDescent="0.2">
      <c r="A79" s="96" t="s">
        <v>119</v>
      </c>
      <c r="B79" s="305">
        <v>12547.604547319474</v>
      </c>
      <c r="C79" s="305">
        <v>14466.270342977459</v>
      </c>
      <c r="D79" s="305">
        <v>0</v>
      </c>
      <c r="E79" s="305">
        <v>14466.270342977459</v>
      </c>
      <c r="F79" s="305">
        <v>0</v>
      </c>
      <c r="G79" s="305">
        <v>11507.178975848386</v>
      </c>
      <c r="H79" s="107"/>
    </row>
    <row r="80" spans="1:8" x14ac:dyDescent="0.2">
      <c r="A80" s="96" t="s">
        <v>120</v>
      </c>
      <c r="B80" s="305">
        <v>8524.0558939933471</v>
      </c>
      <c r="C80" s="305">
        <v>8470.8362168974145</v>
      </c>
      <c r="D80" s="305">
        <v>0</v>
      </c>
      <c r="E80" s="305">
        <v>8470.8362168974145</v>
      </c>
      <c r="F80" s="305">
        <v>0</v>
      </c>
      <c r="G80" s="305">
        <v>9266.1066615413456</v>
      </c>
      <c r="H80" s="107"/>
    </row>
    <row r="81" spans="1:8" x14ac:dyDescent="0.2">
      <c r="A81" s="96" t="s">
        <v>121</v>
      </c>
      <c r="B81" s="305">
        <v>11989.849227760671</v>
      </c>
      <c r="C81" s="305">
        <v>11989.849227760671</v>
      </c>
      <c r="D81" s="305">
        <v>12057.40263468446</v>
      </c>
      <c r="E81" s="305">
        <v>8697.5511903580191</v>
      </c>
      <c r="F81" s="305">
        <v>0</v>
      </c>
      <c r="G81" s="305">
        <v>0</v>
      </c>
      <c r="H81" s="107"/>
    </row>
    <row r="82" spans="1:8" x14ac:dyDescent="0.2">
      <c r="A82" s="96" t="s">
        <v>122</v>
      </c>
      <c r="B82" s="305">
        <v>12656.509207002498</v>
      </c>
      <c r="C82" s="305">
        <v>12603.797457115197</v>
      </c>
      <c r="D82" s="305">
        <v>12948.067866212705</v>
      </c>
      <c r="E82" s="305">
        <v>11891.87256705264</v>
      </c>
      <c r="F82" s="305">
        <v>0</v>
      </c>
      <c r="G82" s="305">
        <v>15000</v>
      </c>
      <c r="H82" s="107"/>
    </row>
    <row r="83" spans="1:8" x14ac:dyDescent="0.2">
      <c r="A83" s="96" t="s">
        <v>123</v>
      </c>
      <c r="B83" s="305">
        <v>16193.541294088593</v>
      </c>
      <c r="C83" s="305">
        <v>15099.03136133071</v>
      </c>
      <c r="D83" s="305">
        <v>12932.766559085698</v>
      </c>
      <c r="E83" s="305">
        <v>16989.222273564297</v>
      </c>
      <c r="F83" s="305">
        <v>0</v>
      </c>
      <c r="G83" s="305">
        <v>26054.028979215163</v>
      </c>
      <c r="H83" s="107"/>
    </row>
    <row r="84" spans="1:8" x14ac:dyDescent="0.2">
      <c r="A84" s="96" t="s">
        <v>124</v>
      </c>
      <c r="B84" s="305">
        <v>8380.1835747133791</v>
      </c>
      <c r="C84" s="305">
        <v>9969.9696599209419</v>
      </c>
      <c r="D84" s="305">
        <v>9500</v>
      </c>
      <c r="E84" s="305">
        <v>9980.8729109102187</v>
      </c>
      <c r="F84" s="305">
        <v>0</v>
      </c>
      <c r="G84" s="305">
        <v>6516.0286785320459</v>
      </c>
      <c r="H84" s="107"/>
    </row>
    <row r="85" spans="1:8" x14ac:dyDescent="0.2">
      <c r="A85" s="96" t="s">
        <v>125</v>
      </c>
      <c r="B85" s="305">
        <v>4708.2703946991523</v>
      </c>
      <c r="C85" s="305">
        <v>6110.7355489233778</v>
      </c>
      <c r="D85" s="305">
        <v>2000</v>
      </c>
      <c r="E85" s="305">
        <v>6184.8200314544201</v>
      </c>
      <c r="F85" s="305">
        <v>0</v>
      </c>
      <c r="G85" s="305">
        <v>4226.4752929562719</v>
      </c>
      <c r="H85" s="107"/>
    </row>
    <row r="86" spans="1:8" x14ac:dyDescent="0.2">
      <c r="A86" s="96" t="s">
        <v>126</v>
      </c>
      <c r="B86" s="305">
        <v>3872.6510258341177</v>
      </c>
      <c r="C86" s="305">
        <v>3872.6510258341177</v>
      </c>
      <c r="D86" s="305">
        <v>0</v>
      </c>
      <c r="E86" s="305">
        <v>2482.9086797610958</v>
      </c>
      <c r="F86" s="305">
        <v>4117.2728288925591</v>
      </c>
      <c r="G86" s="305">
        <v>0</v>
      </c>
      <c r="H86" s="107"/>
    </row>
    <row r="87" spans="1:8" x14ac:dyDescent="0.2">
      <c r="A87" s="96" t="s">
        <v>127</v>
      </c>
      <c r="B87" s="305">
        <v>16219.461733933111</v>
      </c>
      <c r="C87" s="305">
        <v>16219.461733933111</v>
      </c>
      <c r="D87" s="305">
        <v>32000</v>
      </c>
      <c r="E87" s="305">
        <v>14919.679289545798</v>
      </c>
      <c r="F87" s="305">
        <v>0</v>
      </c>
      <c r="G87" s="305">
        <v>0</v>
      </c>
      <c r="H87" s="107"/>
    </row>
    <row r="88" spans="1:8" x14ac:dyDescent="0.2">
      <c r="A88" s="96" t="s">
        <v>141</v>
      </c>
      <c r="B88" s="305">
        <v>0</v>
      </c>
      <c r="C88" s="305">
        <v>0</v>
      </c>
      <c r="D88" s="305">
        <v>0</v>
      </c>
      <c r="E88" s="305">
        <v>0</v>
      </c>
      <c r="F88" s="305">
        <v>0</v>
      </c>
      <c r="G88" s="305">
        <v>0</v>
      </c>
      <c r="H88" s="107"/>
    </row>
    <row r="89" spans="1:8" x14ac:dyDescent="0.2">
      <c r="A89" s="96" t="s">
        <v>129</v>
      </c>
      <c r="B89" s="305">
        <v>3100</v>
      </c>
      <c r="C89" s="305">
        <v>3100</v>
      </c>
      <c r="D89" s="305">
        <v>0</v>
      </c>
      <c r="E89" s="305">
        <v>3100</v>
      </c>
      <c r="F89" s="305">
        <v>0</v>
      </c>
      <c r="G89" s="305">
        <v>0</v>
      </c>
      <c r="H89" s="107"/>
    </row>
    <row r="90" spans="1:8" x14ac:dyDescent="0.2">
      <c r="A90" s="10"/>
      <c r="H90" s="107"/>
    </row>
    <row r="91" spans="1:8" x14ac:dyDescent="0.2">
      <c r="A91" s="19" t="s">
        <v>15</v>
      </c>
      <c r="H91" s="107"/>
    </row>
    <row r="92" spans="1:8" x14ac:dyDescent="0.2">
      <c r="A92" s="96" t="s">
        <v>131</v>
      </c>
      <c r="B92" s="305">
        <v>14615.711223798407</v>
      </c>
      <c r="C92" s="305">
        <v>14937.504799806573</v>
      </c>
      <c r="D92" s="305">
        <v>17137.893646282264</v>
      </c>
      <c r="E92" s="305">
        <v>14345.792088287953</v>
      </c>
      <c r="F92" s="305">
        <v>0</v>
      </c>
      <c r="G92" s="305">
        <v>14298.192890349444</v>
      </c>
      <c r="H92" s="107"/>
    </row>
    <row r="93" spans="1:8" x14ac:dyDescent="0.2">
      <c r="A93" s="96" t="s">
        <v>132</v>
      </c>
      <c r="B93" s="305">
        <v>15934.679535546527</v>
      </c>
      <c r="C93" s="305">
        <v>16789.362323070662</v>
      </c>
      <c r="D93" s="305">
        <v>16789.362323070662</v>
      </c>
      <c r="E93" s="305">
        <v>0</v>
      </c>
      <c r="F93" s="305">
        <v>0</v>
      </c>
      <c r="G93" s="305">
        <v>14544.039688105737</v>
      </c>
      <c r="H93" s="107"/>
    </row>
    <row r="94" spans="1:8" x14ac:dyDescent="0.2">
      <c r="A94" s="96" t="s">
        <v>133</v>
      </c>
      <c r="B94" s="305">
        <v>10801.758202391607</v>
      </c>
      <c r="C94" s="305">
        <v>11719.212091813837</v>
      </c>
      <c r="D94" s="305">
        <v>12803.468313222967</v>
      </c>
      <c r="E94" s="305">
        <v>11391.062109108596</v>
      </c>
      <c r="F94" s="305">
        <v>0</v>
      </c>
      <c r="G94" s="305">
        <v>6933.5201707158221</v>
      </c>
      <c r="H94" s="107"/>
    </row>
    <row r="95" spans="1:8" x14ac:dyDescent="0.2">
      <c r="A95" s="96" t="s">
        <v>134</v>
      </c>
      <c r="B95" s="305">
        <v>9616.4884618625492</v>
      </c>
      <c r="C95" s="305">
        <v>9729.8920667298225</v>
      </c>
      <c r="D95" s="305">
        <v>10957.709685318676</v>
      </c>
      <c r="E95" s="305">
        <v>9618.6830708395155</v>
      </c>
      <c r="F95" s="305">
        <v>0</v>
      </c>
      <c r="G95" s="305">
        <v>7728.1384730727277</v>
      </c>
    </row>
    <row r="96" spans="1:8" x14ac:dyDescent="0.2">
      <c r="A96" s="96" t="s">
        <v>135</v>
      </c>
      <c r="B96" s="305">
        <v>6811.5685534998684</v>
      </c>
      <c r="C96" s="305">
        <v>7342.5808724076087</v>
      </c>
      <c r="D96" s="305">
        <v>9603.1014636277141</v>
      </c>
      <c r="E96" s="305">
        <v>7091.7409565858115</v>
      </c>
      <c r="F96" s="305">
        <v>5261.0594859392322</v>
      </c>
      <c r="G96" s="305">
        <v>6017.2087821981022</v>
      </c>
    </row>
    <row r="97" spans="1:7" x14ac:dyDescent="0.2">
      <c r="A97" s="96" t="s">
        <v>136</v>
      </c>
      <c r="B97" s="305">
        <v>2366.9441350836405</v>
      </c>
      <c r="C97" s="305">
        <v>4855.1108183912947</v>
      </c>
      <c r="D97" s="305">
        <v>0</v>
      </c>
      <c r="E97" s="305">
        <v>4855.1108183912947</v>
      </c>
      <c r="F97" s="305">
        <v>0</v>
      </c>
      <c r="G97" s="305">
        <v>2193.014567027737</v>
      </c>
    </row>
    <row r="98" spans="1:7" x14ac:dyDescent="0.2">
      <c r="A98" s="96" t="s">
        <v>137</v>
      </c>
      <c r="B98" s="305">
        <v>6846.0344350138639</v>
      </c>
      <c r="C98" s="305">
        <v>6864.5351742118446</v>
      </c>
      <c r="D98" s="305">
        <v>10988.148710050469</v>
      </c>
      <c r="E98" s="305">
        <v>6766.3054131390909</v>
      </c>
      <c r="F98" s="305">
        <v>0</v>
      </c>
      <c r="G98" s="305">
        <v>2983.8340266091827</v>
      </c>
    </row>
    <row r="99" spans="1:7" x14ac:dyDescent="0.2">
      <c r="A99" s="96" t="s">
        <v>138</v>
      </c>
      <c r="B99" s="305">
        <v>7734.8425446925494</v>
      </c>
      <c r="C99" s="305">
        <v>7937.4781572240172</v>
      </c>
      <c r="D99" s="305">
        <v>10634.77078623385</v>
      </c>
      <c r="E99" s="305">
        <v>7821.3410188630669</v>
      </c>
      <c r="F99" s="305">
        <v>0</v>
      </c>
      <c r="G99" s="305">
        <v>7442.8240872172628</v>
      </c>
    </row>
    <row r="100" spans="1:7" x14ac:dyDescent="0.2">
      <c r="A100" s="96" t="s">
        <v>139</v>
      </c>
      <c r="B100" s="305">
        <v>4103.291213128352</v>
      </c>
      <c r="C100" s="305">
        <v>3885.5426835484582</v>
      </c>
      <c r="D100" s="305">
        <v>7369.4211991828943</v>
      </c>
      <c r="E100" s="305">
        <v>3822.2864772592338</v>
      </c>
      <c r="F100" s="305">
        <v>3658.728724899509</v>
      </c>
      <c r="G100" s="305">
        <v>4720.5384562662166</v>
      </c>
    </row>
    <row r="101" spans="1:7" x14ac:dyDescent="0.2">
      <c r="A101" s="96" t="s">
        <v>140</v>
      </c>
      <c r="B101" s="305">
        <v>25386.077274203421</v>
      </c>
      <c r="C101" s="305">
        <v>25386.077274203421</v>
      </c>
      <c r="D101" s="305">
        <v>25386.077274203421</v>
      </c>
      <c r="E101" s="305">
        <v>0</v>
      </c>
      <c r="F101" s="305">
        <v>0</v>
      </c>
      <c r="G101" s="305">
        <v>0</v>
      </c>
    </row>
    <row r="102" spans="1:7" x14ac:dyDescent="0.2">
      <c r="A102" s="96" t="s">
        <v>128</v>
      </c>
      <c r="B102" s="305">
        <v>0</v>
      </c>
      <c r="C102" s="305">
        <v>0</v>
      </c>
      <c r="D102" s="305">
        <v>0</v>
      </c>
      <c r="E102" s="305">
        <v>0</v>
      </c>
      <c r="F102" s="305">
        <v>0</v>
      </c>
      <c r="G102" s="305">
        <v>0</v>
      </c>
    </row>
    <row r="103" spans="1:7" x14ac:dyDescent="0.2">
      <c r="A103" s="96" t="s">
        <v>129</v>
      </c>
      <c r="B103" s="305">
        <v>0</v>
      </c>
      <c r="C103" s="305">
        <v>0</v>
      </c>
      <c r="D103" s="305">
        <v>0</v>
      </c>
      <c r="E103" s="305">
        <v>0</v>
      </c>
      <c r="F103" s="305">
        <v>0</v>
      </c>
      <c r="G103" s="305">
        <v>0</v>
      </c>
    </row>
    <row r="104" spans="1:7" x14ac:dyDescent="0.2">
      <c r="A104" s="253"/>
      <c r="B104" s="269"/>
      <c r="C104" s="269"/>
      <c r="D104" s="269"/>
      <c r="E104" s="269"/>
      <c r="F104" s="269"/>
      <c r="G104" s="269"/>
    </row>
    <row r="105" spans="1:7" x14ac:dyDescent="0.2">
      <c r="A105" s="15" t="str">
        <f>A52</f>
        <v>Fuente: Instituto Nacional de Estadística (INE). Encuesta Permanente de Hogares de Propósitos Múltiples, LXI 2018.</v>
      </c>
      <c r="E105" s="119"/>
      <c r="F105" s="119"/>
      <c r="G105" s="119"/>
    </row>
    <row r="106" spans="1:7" x14ac:dyDescent="0.2">
      <c r="A106" s="15" t="str">
        <f>'C01'!$A$43</f>
        <v>(Promedio de salarios mínimos por rama)</v>
      </c>
      <c r="E106" s="119"/>
      <c r="F106" s="119"/>
      <c r="G106" s="119"/>
    </row>
  </sheetData>
  <mergeCells count="18">
    <mergeCell ref="A1:G1"/>
    <mergeCell ref="A2:G2"/>
    <mergeCell ref="A3:G3"/>
    <mergeCell ref="A5:A7"/>
    <mergeCell ref="B5:G5"/>
    <mergeCell ref="A4:G4"/>
    <mergeCell ref="G6:G7"/>
    <mergeCell ref="B6:B7"/>
    <mergeCell ref="C6:F6"/>
    <mergeCell ref="A56:G56"/>
    <mergeCell ref="A57:G57"/>
    <mergeCell ref="B61:B62"/>
    <mergeCell ref="C61:F61"/>
    <mergeCell ref="A60:A62"/>
    <mergeCell ref="G61:G62"/>
    <mergeCell ref="A58:G58"/>
    <mergeCell ref="A59:G59"/>
    <mergeCell ref="B60:G60"/>
  </mergeCells>
  <phoneticPr fontId="1" type="noConversion"/>
  <printOptions horizontalCentered="1"/>
  <pageMargins left="0.9237007874015748" right="0.39370078740157483" top="0.39370078740157483" bottom="0.39370078740157483" header="0" footer="0.19685039370078741"/>
  <pageSetup paperSize="9" scale="85" firstPageNumber="20" orientation="landscape" useFirstPageNumber="1" r:id="rId1"/>
  <headerFooter alignWithMargins="0">
    <oddFooter>&amp;L&amp;Z&amp;F+&amp;F+&amp;A&amp;C&amp;P&amp;R&amp;D+&amp;T</oddFooter>
  </headerFooter>
  <rowBreaks count="1" manualBreakCount="1">
    <brk id="55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O135"/>
  <sheetViews>
    <sheetView topLeftCell="A64" workbookViewId="0">
      <selection activeCell="F85" sqref="F85"/>
    </sheetView>
  </sheetViews>
  <sheetFormatPr baseColWidth="10" defaultColWidth="11.83203125" defaultRowHeight="11.25" x14ac:dyDescent="0.2"/>
  <cols>
    <col min="1" max="1" width="45.83203125" style="119" customWidth="1"/>
    <col min="2" max="7" width="10.33203125" style="119" customWidth="1"/>
    <col min="8" max="8" width="10.33203125" style="119" hidden="1" customWidth="1"/>
    <col min="9" max="9" width="13.83203125" style="119" hidden="1" customWidth="1"/>
    <col min="10" max="16384" width="11.83203125" style="119"/>
  </cols>
  <sheetData>
    <row r="1" spans="1:15" x14ac:dyDescent="0.2">
      <c r="A1" s="288" t="s">
        <v>100</v>
      </c>
      <c r="B1" s="288"/>
      <c r="C1" s="288"/>
      <c r="D1" s="288"/>
      <c r="E1" s="288"/>
      <c r="F1" s="288"/>
      <c r="G1" s="288"/>
      <c r="H1" s="288"/>
      <c r="I1" s="288"/>
    </row>
    <row r="2" spans="1:15" x14ac:dyDescent="0.2">
      <c r="A2" s="340" t="s">
        <v>101</v>
      </c>
      <c r="B2" s="340"/>
      <c r="C2" s="340"/>
      <c r="D2" s="340"/>
      <c r="E2" s="340"/>
      <c r="F2" s="340"/>
      <c r="G2" s="340"/>
      <c r="H2" s="340"/>
      <c r="I2" s="340"/>
    </row>
    <row r="3" spans="1:15" x14ac:dyDescent="0.2">
      <c r="A3" s="349" t="s">
        <v>33</v>
      </c>
      <c r="B3" s="349"/>
      <c r="C3" s="349"/>
      <c r="D3" s="349"/>
      <c r="E3" s="349"/>
      <c r="F3" s="349"/>
      <c r="G3" s="349"/>
      <c r="H3" s="349"/>
      <c r="I3" s="349"/>
    </row>
    <row r="4" spans="1:15" customFormat="1" ht="23.25" x14ac:dyDescent="0.35">
      <c r="A4" s="323" t="s">
        <v>89</v>
      </c>
      <c r="B4" s="323"/>
      <c r="C4" s="323"/>
      <c r="D4" s="323"/>
      <c r="E4" s="323"/>
      <c r="F4" s="323"/>
      <c r="G4" s="323"/>
      <c r="H4" s="323"/>
      <c r="I4" s="323"/>
      <c r="J4" s="243"/>
      <c r="K4" s="243"/>
      <c r="L4" s="243"/>
      <c r="M4" s="243"/>
      <c r="N4" s="243"/>
      <c r="O4" s="243"/>
    </row>
    <row r="5" spans="1:15" ht="12" customHeight="1" x14ac:dyDescent="0.2">
      <c r="A5" s="346" t="s">
        <v>31</v>
      </c>
      <c r="B5" s="346" t="s">
        <v>27</v>
      </c>
      <c r="C5" s="348" t="s">
        <v>6</v>
      </c>
      <c r="D5" s="348"/>
      <c r="E5" s="348"/>
      <c r="F5" s="348"/>
      <c r="G5" s="346" t="s">
        <v>28</v>
      </c>
      <c r="H5" s="346" t="s">
        <v>36</v>
      </c>
      <c r="I5" s="346" t="s">
        <v>29</v>
      </c>
    </row>
    <row r="6" spans="1:15" ht="20.25" customHeight="1" x14ac:dyDescent="0.2">
      <c r="A6" s="347"/>
      <c r="B6" s="347"/>
      <c r="C6" s="40" t="s">
        <v>0</v>
      </c>
      <c r="D6" s="40" t="s">
        <v>87</v>
      </c>
      <c r="E6" s="40" t="s">
        <v>9</v>
      </c>
      <c r="F6" s="40" t="s">
        <v>88</v>
      </c>
      <c r="G6" s="347"/>
      <c r="H6" s="347"/>
      <c r="I6" s="347"/>
    </row>
    <row r="7" spans="1:15" x14ac:dyDescent="0.2">
      <c r="A7" s="124"/>
      <c r="B7" s="16"/>
      <c r="C7" s="16"/>
      <c r="D7" s="16"/>
      <c r="E7" s="16"/>
      <c r="F7" s="16"/>
      <c r="G7" s="16"/>
      <c r="H7" s="16"/>
      <c r="I7" s="16"/>
    </row>
    <row r="8" spans="1:15" x14ac:dyDescent="0.2">
      <c r="A8" s="33" t="s">
        <v>58</v>
      </c>
      <c r="B8" s="88">
        <v>7.2031924993652732</v>
      </c>
      <c r="C8" s="88">
        <v>7.6994037074130128</v>
      </c>
      <c r="D8" s="88">
        <v>11.508467685087517</v>
      </c>
      <c r="E8" s="88">
        <v>7.3780738767367469</v>
      </c>
      <c r="F8" s="88">
        <v>5.9849619403532595</v>
      </c>
      <c r="G8" s="88">
        <v>6.3861119026536644</v>
      </c>
      <c r="H8" s="88">
        <v>0</v>
      </c>
      <c r="I8" s="88">
        <v>0</v>
      </c>
      <c r="J8" s="17"/>
      <c r="K8" s="17"/>
    </row>
    <row r="9" spans="1:15" ht="12.75" customHeight="1" x14ac:dyDescent="0.2">
      <c r="A9" s="125"/>
      <c r="H9" s="126"/>
      <c r="I9" s="126"/>
    </row>
    <row r="10" spans="1:15" ht="12.75" customHeight="1" x14ac:dyDescent="0.2">
      <c r="A10" s="97" t="s">
        <v>10</v>
      </c>
      <c r="B10" s="295"/>
      <c r="C10" s="295"/>
      <c r="D10" s="295"/>
      <c r="E10" s="295"/>
      <c r="F10" s="295"/>
      <c r="G10" s="295"/>
      <c r="H10" s="103">
        <v>0</v>
      </c>
      <c r="I10" s="103">
        <v>0</v>
      </c>
    </row>
    <row r="11" spans="1:15" x14ac:dyDescent="0.2">
      <c r="A11" s="127" t="s">
        <v>55</v>
      </c>
      <c r="B11" s="302">
        <v>8.5385368163602813</v>
      </c>
      <c r="C11" s="302">
        <v>8.9299689082652698</v>
      </c>
      <c r="D11" s="302">
        <v>11.883506674941129</v>
      </c>
      <c r="E11" s="302">
        <v>8.5954956847382054</v>
      </c>
      <c r="F11" s="302">
        <v>6.1568309851382859</v>
      </c>
      <c r="G11" s="302">
        <v>7.773281667762971</v>
      </c>
      <c r="H11" s="89">
        <f>AVERAGE(H12:H14)</f>
        <v>0</v>
      </c>
      <c r="I11" s="89">
        <f>AVERAGE(I12:I14)</f>
        <v>0</v>
      </c>
    </row>
    <row r="12" spans="1:15" x14ac:dyDescent="0.2">
      <c r="A12" s="128" t="s">
        <v>51</v>
      </c>
      <c r="B12" s="302">
        <v>9.6350890488821541</v>
      </c>
      <c r="C12" s="302">
        <v>9.9530256977065577</v>
      </c>
      <c r="D12" s="302">
        <v>12.099460292983812</v>
      </c>
      <c r="E12" s="302">
        <v>9.5166353864528279</v>
      </c>
      <c r="F12" s="302">
        <v>7.1250000000000009</v>
      </c>
      <c r="G12" s="302">
        <v>8.9415310427968606</v>
      </c>
      <c r="H12" s="89">
        <v>0</v>
      </c>
      <c r="I12" s="89">
        <v>0</v>
      </c>
    </row>
    <row r="13" spans="1:15" x14ac:dyDescent="0.2">
      <c r="A13" s="128" t="s">
        <v>52</v>
      </c>
      <c r="B13" s="302">
        <v>9.2715370515841826</v>
      </c>
      <c r="C13" s="302">
        <v>9.4911186696901133</v>
      </c>
      <c r="D13" s="302">
        <v>12.310734463276834</v>
      </c>
      <c r="E13" s="302">
        <v>9.3943192948090193</v>
      </c>
      <c r="F13" s="302">
        <v>9</v>
      </c>
      <c r="G13" s="302">
        <v>8.77621483375958</v>
      </c>
      <c r="H13" s="89">
        <v>0</v>
      </c>
      <c r="I13" s="89">
        <v>0</v>
      </c>
    </row>
    <row r="14" spans="1:15" x14ac:dyDescent="0.2">
      <c r="A14" s="128" t="s">
        <v>71</v>
      </c>
      <c r="B14" s="302">
        <v>8.0717760714077151</v>
      </c>
      <c r="C14" s="302">
        <v>8.4929611126320061</v>
      </c>
      <c r="D14" s="302">
        <v>11.740855315663209</v>
      </c>
      <c r="E14" s="302">
        <v>8.1489651224706581</v>
      </c>
      <c r="F14" s="302">
        <v>5.8812733397333945</v>
      </c>
      <c r="G14" s="302">
        <v>7.2948408479740454</v>
      </c>
      <c r="H14" s="89">
        <v>0</v>
      </c>
      <c r="I14" s="89">
        <v>0</v>
      </c>
    </row>
    <row r="15" spans="1:15" x14ac:dyDescent="0.2">
      <c r="A15" s="127" t="s">
        <v>53</v>
      </c>
      <c r="B15" s="302">
        <v>5.5845148048196442</v>
      </c>
      <c r="C15" s="302">
        <v>5.9812057441598885</v>
      </c>
      <c r="D15" s="302">
        <v>10.044776119402982</v>
      </c>
      <c r="E15" s="302">
        <v>5.8140392375121754</v>
      </c>
      <c r="F15" s="302">
        <v>5.6268656716417906</v>
      </c>
      <c r="G15" s="302">
        <v>5.0492052152170031</v>
      </c>
      <c r="H15" s="89">
        <v>0</v>
      </c>
      <c r="I15" s="89">
        <v>0</v>
      </c>
    </row>
    <row r="16" spans="1:15" x14ac:dyDescent="0.2">
      <c r="A16" s="129"/>
      <c r="H16" s="99"/>
      <c r="I16" s="99"/>
    </row>
    <row r="17" spans="1:9" x14ac:dyDescent="0.2">
      <c r="A17" s="97" t="s">
        <v>11</v>
      </c>
      <c r="H17" s="103"/>
      <c r="I17" s="103"/>
    </row>
    <row r="18" spans="1:9" x14ac:dyDescent="0.2">
      <c r="A18" s="127" t="s">
        <v>37</v>
      </c>
      <c r="B18" s="302">
        <v>0</v>
      </c>
      <c r="C18" s="302">
        <v>0</v>
      </c>
      <c r="D18" s="302">
        <v>0</v>
      </c>
      <c r="E18" s="302">
        <v>0</v>
      </c>
      <c r="F18" s="302">
        <v>0</v>
      </c>
      <c r="G18" s="302">
        <v>0</v>
      </c>
      <c r="H18" s="89">
        <v>0</v>
      </c>
      <c r="I18" s="89">
        <v>0</v>
      </c>
    </row>
    <row r="19" spans="1:9" ht="12.75" customHeight="1" x14ac:dyDescent="0.2">
      <c r="A19" s="127" t="s">
        <v>38</v>
      </c>
      <c r="B19" s="302">
        <v>4.8568489364197118</v>
      </c>
      <c r="C19" s="302">
        <v>5.0888392475503297</v>
      </c>
      <c r="D19" s="302">
        <v>5.1317337432844035</v>
      </c>
      <c r="E19" s="302">
        <v>5.0870940443026083</v>
      </c>
      <c r="F19" s="302">
        <v>5.1123746976707123</v>
      </c>
      <c r="G19" s="302">
        <v>4.5395195308322212</v>
      </c>
      <c r="H19" s="89">
        <v>0</v>
      </c>
      <c r="I19" s="89">
        <v>0</v>
      </c>
    </row>
    <row r="20" spans="1:9" x14ac:dyDescent="0.2">
      <c r="A20" s="127" t="s">
        <v>39</v>
      </c>
      <c r="B20" s="302">
        <v>10.426374992758472</v>
      </c>
      <c r="C20" s="302">
        <v>10.530005310855142</v>
      </c>
      <c r="D20" s="302">
        <v>10.897295538708031</v>
      </c>
      <c r="E20" s="302">
        <v>10.480948877130496</v>
      </c>
      <c r="F20" s="302">
        <v>10.980435345037318</v>
      </c>
      <c r="G20" s="302">
        <v>10.195502238165888</v>
      </c>
      <c r="H20" s="89">
        <v>0</v>
      </c>
      <c r="I20" s="89">
        <v>0</v>
      </c>
    </row>
    <row r="21" spans="1:9" ht="12.75" customHeight="1" x14ac:dyDescent="0.2">
      <c r="A21" s="127" t="s">
        <v>40</v>
      </c>
      <c r="B21" s="302">
        <v>15.343469301807186</v>
      </c>
      <c r="C21" s="302">
        <v>15.123632092287464</v>
      </c>
      <c r="D21" s="302">
        <v>15.944996682889871</v>
      </c>
      <c r="E21" s="302">
        <v>14.763265817587147</v>
      </c>
      <c r="F21" s="302">
        <v>15</v>
      </c>
      <c r="G21" s="302">
        <v>16.02566953402242</v>
      </c>
      <c r="H21" s="89">
        <v>0</v>
      </c>
      <c r="I21" s="89">
        <v>0</v>
      </c>
    </row>
    <row r="22" spans="1:9" x14ac:dyDescent="0.2">
      <c r="A22" s="127" t="s">
        <v>46</v>
      </c>
      <c r="B22" s="302">
        <v>7.4631941990727606</v>
      </c>
      <c r="C22" s="302">
        <v>7</v>
      </c>
      <c r="D22" s="302">
        <v>0</v>
      </c>
      <c r="E22" s="302">
        <v>7</v>
      </c>
      <c r="F22" s="302">
        <v>0</v>
      </c>
      <c r="G22" s="302">
        <v>7.6725401074370954</v>
      </c>
      <c r="H22" s="89">
        <v>0</v>
      </c>
      <c r="I22" s="89">
        <v>0</v>
      </c>
    </row>
    <row r="23" spans="1:9" ht="12.75" customHeight="1" x14ac:dyDescent="0.2">
      <c r="A23" s="127"/>
      <c r="H23" s="99"/>
      <c r="I23" s="99"/>
    </row>
    <row r="24" spans="1:9" x14ac:dyDescent="0.2">
      <c r="A24" s="97" t="s">
        <v>16</v>
      </c>
      <c r="B24" s="295"/>
      <c r="C24" s="295"/>
      <c r="D24" s="295"/>
      <c r="E24" s="295"/>
      <c r="F24" s="295"/>
      <c r="G24" s="295"/>
      <c r="H24" s="103"/>
      <c r="I24" s="103"/>
    </row>
    <row r="25" spans="1:9" x14ac:dyDescent="0.2">
      <c r="A25" s="127" t="s">
        <v>41</v>
      </c>
      <c r="B25" s="302">
        <v>3.6812698711082841</v>
      </c>
      <c r="C25" s="302">
        <v>3.453714208901292</v>
      </c>
      <c r="D25" s="302">
        <v>0</v>
      </c>
      <c r="E25" s="302">
        <v>3.453714208901292</v>
      </c>
      <c r="F25" s="302">
        <v>0</v>
      </c>
      <c r="G25" s="302">
        <v>4.0699739724040755</v>
      </c>
      <c r="H25" s="89">
        <v>0</v>
      </c>
      <c r="I25" s="89">
        <v>0</v>
      </c>
    </row>
    <row r="26" spans="1:9" x14ac:dyDescent="0.2">
      <c r="A26" s="127" t="s">
        <v>42</v>
      </c>
      <c r="B26" s="302">
        <v>5.6820932385356855</v>
      </c>
      <c r="C26" s="302">
        <v>5.7349978490307025</v>
      </c>
      <c r="D26" s="302">
        <v>0</v>
      </c>
      <c r="E26" s="302">
        <v>5.7248722185201677</v>
      </c>
      <c r="F26" s="302">
        <v>6</v>
      </c>
      <c r="G26" s="302">
        <v>5.328612419016804</v>
      </c>
      <c r="H26" s="89">
        <v>0</v>
      </c>
      <c r="I26" s="89">
        <v>0</v>
      </c>
    </row>
    <row r="27" spans="1:9" x14ac:dyDescent="0.2">
      <c r="A27" s="127" t="s">
        <v>43</v>
      </c>
      <c r="B27" s="302">
        <v>6.8566381401936036</v>
      </c>
      <c r="C27" s="302">
        <v>6.8345781381024775</v>
      </c>
      <c r="D27" s="302">
        <v>5.25890416431257</v>
      </c>
      <c r="E27" s="302">
        <v>6.8463360051058419</v>
      </c>
      <c r="F27" s="302">
        <v>6</v>
      </c>
      <c r="G27" s="302">
        <v>7.0040187864155445</v>
      </c>
      <c r="H27" s="89">
        <v>0</v>
      </c>
      <c r="I27" s="89">
        <v>0</v>
      </c>
    </row>
    <row r="28" spans="1:9" x14ac:dyDescent="0.2">
      <c r="A28" s="127" t="s">
        <v>44</v>
      </c>
      <c r="B28" s="302">
        <v>8.2036441775165123</v>
      </c>
      <c r="C28" s="302">
        <v>8.2395849908506147</v>
      </c>
      <c r="D28" s="302">
        <v>10.907782361186978</v>
      </c>
      <c r="E28" s="302">
        <v>8.1083708057083186</v>
      </c>
      <c r="F28" s="302">
        <v>9.1246249938813815</v>
      </c>
      <c r="G28" s="302">
        <v>8.0775140686745637</v>
      </c>
      <c r="H28" s="89">
        <v>0</v>
      </c>
      <c r="I28" s="89">
        <v>0</v>
      </c>
    </row>
    <row r="29" spans="1:9" x14ac:dyDescent="0.2">
      <c r="A29" s="127" t="s">
        <v>45</v>
      </c>
      <c r="B29" s="302">
        <v>8.496341363181104</v>
      </c>
      <c r="C29" s="302">
        <v>8.883806132643679</v>
      </c>
      <c r="D29" s="302">
        <v>13.633744825365593</v>
      </c>
      <c r="E29" s="302">
        <v>8.6008255331041692</v>
      </c>
      <c r="F29" s="302">
        <v>6</v>
      </c>
      <c r="G29" s="302">
        <v>7.4787497781695231</v>
      </c>
      <c r="H29" s="89">
        <v>0</v>
      </c>
      <c r="I29" s="89">
        <v>0</v>
      </c>
    </row>
    <row r="30" spans="1:9" x14ac:dyDescent="0.2">
      <c r="A30" s="127" t="s">
        <v>47</v>
      </c>
      <c r="B30" s="302">
        <v>7.5574029806760201</v>
      </c>
      <c r="C30" s="302">
        <v>7.992025639936073</v>
      </c>
      <c r="D30" s="302">
        <v>12.144870195078703</v>
      </c>
      <c r="E30" s="302">
        <v>7.7000213367862749</v>
      </c>
      <c r="F30" s="302">
        <v>6.7701067122035994</v>
      </c>
      <c r="G30" s="302">
        <v>6.6595294986007252</v>
      </c>
      <c r="H30" s="89">
        <v>0</v>
      </c>
      <c r="I30" s="89">
        <v>0</v>
      </c>
    </row>
    <row r="31" spans="1:9" ht="12.75" customHeight="1" x14ac:dyDescent="0.2">
      <c r="A31" s="127" t="s">
        <v>48</v>
      </c>
      <c r="B31" s="302">
        <v>6.7833678692544872</v>
      </c>
      <c r="C31" s="302">
        <v>7.1831014738254897</v>
      </c>
      <c r="D31" s="302">
        <v>12.59528768205548</v>
      </c>
      <c r="E31" s="302">
        <v>6.5339331484323591</v>
      </c>
      <c r="F31" s="302">
        <v>3.5756107963804125</v>
      </c>
      <c r="G31" s="302">
        <v>6.2564596550686646</v>
      </c>
      <c r="H31" s="89">
        <v>0</v>
      </c>
      <c r="I31" s="89">
        <v>0</v>
      </c>
    </row>
    <row r="32" spans="1:9" x14ac:dyDescent="0.2">
      <c r="A32" s="127" t="s">
        <v>49</v>
      </c>
      <c r="B32" s="302">
        <v>6.6128181184810462</v>
      </c>
      <c r="C32" s="302">
        <v>7.1934956280622009</v>
      </c>
      <c r="D32" s="302">
        <v>10.698076741096482</v>
      </c>
      <c r="E32" s="302">
        <v>6.4472300874615547</v>
      </c>
      <c r="F32" s="302">
        <v>5.2093722288934554</v>
      </c>
      <c r="G32" s="302">
        <v>6.1033171583617749</v>
      </c>
      <c r="H32" s="89">
        <v>0</v>
      </c>
      <c r="I32" s="89">
        <v>0</v>
      </c>
    </row>
    <row r="33" spans="1:9" ht="12.75" customHeight="1" x14ac:dyDescent="0.2">
      <c r="A33" s="127" t="s">
        <v>72</v>
      </c>
      <c r="B33" s="302">
        <v>5.4998990555745317</v>
      </c>
      <c r="C33" s="302">
        <v>6.503387350486709</v>
      </c>
      <c r="D33" s="302">
        <v>9.5241409920704267</v>
      </c>
      <c r="E33" s="302">
        <v>5.8313337912255383</v>
      </c>
      <c r="F33" s="302">
        <v>3.8985144522488726</v>
      </c>
      <c r="G33" s="302">
        <v>5.1168753818428989</v>
      </c>
      <c r="H33" s="89">
        <v>0</v>
      </c>
      <c r="I33" s="89">
        <v>0</v>
      </c>
    </row>
    <row r="34" spans="1:9" x14ac:dyDescent="0.2">
      <c r="A34" s="127"/>
      <c r="B34" s="302"/>
      <c r="C34" s="302"/>
      <c r="D34" s="302"/>
      <c r="E34" s="302"/>
      <c r="F34" s="302"/>
      <c r="G34" s="302"/>
      <c r="H34" s="99"/>
      <c r="I34" s="99"/>
    </row>
    <row r="35" spans="1:9" x14ac:dyDescent="0.2">
      <c r="A35" s="34" t="s">
        <v>82</v>
      </c>
      <c r="H35" s="102"/>
      <c r="I35" s="102"/>
    </row>
    <row r="36" spans="1:9" x14ac:dyDescent="0.2">
      <c r="A36" s="35" t="s">
        <v>75</v>
      </c>
      <c r="B36" s="302">
        <v>6.3977202460838205</v>
      </c>
      <c r="C36" s="302">
        <v>6.7719730905141375</v>
      </c>
      <c r="D36" s="302">
        <v>9.2935302826222266</v>
      </c>
      <c r="E36" s="302">
        <v>6.6792916610281639</v>
      </c>
      <c r="F36" s="302">
        <v>5.9737626215435649</v>
      </c>
      <c r="G36" s="302">
        <v>5.8270424247080994</v>
      </c>
      <c r="H36" s="89">
        <f>AVERAGE(H37:H39)</f>
        <v>0</v>
      </c>
      <c r="I36" s="89">
        <f>AVERAGE(I37:I39)</f>
        <v>0</v>
      </c>
    </row>
    <row r="37" spans="1:9" x14ac:dyDescent="0.2">
      <c r="A37" s="36" t="s">
        <v>84</v>
      </c>
      <c r="B37" s="302">
        <v>6.7137039262874367</v>
      </c>
      <c r="C37" s="302">
        <v>7.1869793838264258</v>
      </c>
      <c r="D37" s="302">
        <v>10.932191552834466</v>
      </c>
      <c r="E37" s="302">
        <v>6.8943314536043703</v>
      </c>
      <c r="F37" s="302">
        <v>7.1381327044499736</v>
      </c>
      <c r="G37" s="302">
        <v>6.3137190200350028</v>
      </c>
      <c r="H37" s="89">
        <v>0</v>
      </c>
      <c r="I37" s="89">
        <v>0</v>
      </c>
    </row>
    <row r="38" spans="1:9" x14ac:dyDescent="0.2">
      <c r="A38" s="36" t="s">
        <v>85</v>
      </c>
      <c r="B38" s="302">
        <v>6.3301881929398016</v>
      </c>
      <c r="C38" s="302">
        <v>6.7115027505282407</v>
      </c>
      <c r="D38" s="302">
        <v>8.7682455962957526</v>
      </c>
      <c r="E38" s="302">
        <v>6.6518961543557484</v>
      </c>
      <c r="F38" s="302">
        <v>5.497774369109039</v>
      </c>
      <c r="G38" s="302">
        <v>5.6677536959585426</v>
      </c>
      <c r="H38" s="89">
        <v>0</v>
      </c>
      <c r="I38" s="89">
        <v>0</v>
      </c>
    </row>
    <row r="39" spans="1:9" x14ac:dyDescent="0.2">
      <c r="A39" s="36" t="s">
        <v>86</v>
      </c>
      <c r="B39" s="302">
        <v>6.0492358805092366</v>
      </c>
      <c r="C39" s="302">
        <v>5.7713312615159573</v>
      </c>
      <c r="D39" s="302">
        <v>0</v>
      </c>
      <c r="E39" s="302">
        <v>5.7713312615159573</v>
      </c>
      <c r="F39" s="302">
        <v>0</v>
      </c>
      <c r="G39" s="302">
        <v>8.6618151026953569</v>
      </c>
      <c r="H39" s="89">
        <v>0</v>
      </c>
      <c r="I39" s="89">
        <v>0</v>
      </c>
    </row>
    <row r="40" spans="1:9" x14ac:dyDescent="0.2">
      <c r="A40" s="35" t="s">
        <v>76</v>
      </c>
      <c r="B40" s="302">
        <v>9.3262274750610086</v>
      </c>
      <c r="C40" s="302">
        <v>9.7869887005507259</v>
      </c>
      <c r="D40" s="302">
        <v>12.039944041545812</v>
      </c>
      <c r="E40" s="302">
        <v>9.2656007044779614</v>
      </c>
      <c r="F40" s="302">
        <v>6.1302169041111183</v>
      </c>
      <c r="G40" s="302">
        <v>8.1378902674402802</v>
      </c>
      <c r="H40" s="89">
        <v>0</v>
      </c>
      <c r="I40" s="89">
        <v>0</v>
      </c>
    </row>
    <row r="41" spans="1:9" x14ac:dyDescent="0.2">
      <c r="A41" s="35" t="s">
        <v>77</v>
      </c>
      <c r="B41" s="302">
        <v>11.812071380845751</v>
      </c>
      <c r="C41" s="302">
        <v>13.024866982458887</v>
      </c>
      <c r="D41" s="302">
        <v>14.691473821470822</v>
      </c>
      <c r="E41" s="302">
        <v>12.433466595873814</v>
      </c>
      <c r="F41" s="302">
        <v>0</v>
      </c>
      <c r="G41" s="302">
        <v>10.430348111630504</v>
      </c>
      <c r="H41" s="89">
        <v>0</v>
      </c>
      <c r="I41" s="89">
        <v>0</v>
      </c>
    </row>
    <row r="42" spans="1:9" x14ac:dyDescent="0.2">
      <c r="A42" s="35" t="s">
        <v>78</v>
      </c>
      <c r="B42" s="302">
        <v>12.237826774311381</v>
      </c>
      <c r="C42" s="302">
        <v>15.105653159088183</v>
      </c>
      <c r="D42" s="302">
        <v>17.525943131360986</v>
      </c>
      <c r="E42" s="302">
        <v>14.264489839787954</v>
      </c>
      <c r="F42" s="302">
        <v>0</v>
      </c>
      <c r="G42" s="302">
        <v>9.762487641463462</v>
      </c>
      <c r="H42" s="89">
        <v>0</v>
      </c>
      <c r="I42" s="89">
        <v>0</v>
      </c>
    </row>
    <row r="43" spans="1:9" x14ac:dyDescent="0.2">
      <c r="A43" s="35" t="s">
        <v>79</v>
      </c>
      <c r="B43" s="302">
        <v>12.889963202555807</v>
      </c>
      <c r="C43" s="302">
        <v>15.806040137996156</v>
      </c>
      <c r="D43" s="302">
        <v>15.856734854432386</v>
      </c>
      <c r="E43" s="302">
        <v>15.776304086926059</v>
      </c>
      <c r="F43" s="302">
        <v>0</v>
      </c>
      <c r="G43" s="302">
        <v>9.3372544990604851</v>
      </c>
      <c r="H43" s="89">
        <v>0</v>
      </c>
      <c r="I43" s="89">
        <v>0</v>
      </c>
    </row>
    <row r="44" spans="1:9" x14ac:dyDescent="0.2">
      <c r="A44" s="129"/>
      <c r="H44" s="99"/>
      <c r="I44" s="99"/>
    </row>
    <row r="45" spans="1:9" x14ac:dyDescent="0.2">
      <c r="A45" s="97" t="s">
        <v>12</v>
      </c>
      <c r="B45" s="295"/>
      <c r="C45" s="295"/>
      <c r="D45" s="295"/>
      <c r="E45" s="295"/>
      <c r="F45" s="295"/>
      <c r="G45" s="295"/>
      <c r="H45" s="103"/>
      <c r="I45" s="103"/>
    </row>
    <row r="46" spans="1:9" x14ac:dyDescent="0.2">
      <c r="A46" s="127" t="s">
        <v>38</v>
      </c>
      <c r="B46" s="302">
        <v>5.0989145704373868</v>
      </c>
      <c r="C46" s="302">
        <v>5.3237730701725923</v>
      </c>
      <c r="D46" s="302">
        <v>0</v>
      </c>
      <c r="E46" s="302">
        <v>5.3237730701725923</v>
      </c>
      <c r="F46" s="302">
        <v>0</v>
      </c>
      <c r="G46" s="302">
        <v>4.8582719926790547</v>
      </c>
      <c r="H46" s="89">
        <v>0</v>
      </c>
      <c r="I46" s="89">
        <v>0</v>
      </c>
    </row>
    <row r="47" spans="1:9" x14ac:dyDescent="0.2">
      <c r="A47" s="127" t="s">
        <v>39</v>
      </c>
      <c r="B47" s="302">
        <v>8.3284602192412436</v>
      </c>
      <c r="C47" s="302">
        <v>8.5759303638959814</v>
      </c>
      <c r="D47" s="302">
        <v>0</v>
      </c>
      <c r="E47" s="302">
        <v>8.5759303638959814</v>
      </c>
      <c r="F47" s="302">
        <v>0</v>
      </c>
      <c r="G47" s="302">
        <v>7.4951565612172866</v>
      </c>
      <c r="H47" s="89">
        <v>0</v>
      </c>
      <c r="I47" s="89">
        <v>0</v>
      </c>
    </row>
    <row r="48" spans="1:9" x14ac:dyDescent="0.2">
      <c r="A48" s="127" t="s">
        <v>50</v>
      </c>
      <c r="B48" s="302">
        <v>8.3892770218077732</v>
      </c>
      <c r="C48" s="302">
        <v>8.7436764866681287</v>
      </c>
      <c r="D48" s="302">
        <v>11.508467685087517</v>
      </c>
      <c r="E48" s="302">
        <v>8.3077183253046378</v>
      </c>
      <c r="F48" s="302">
        <v>5.9849619403532595</v>
      </c>
      <c r="G48" s="302">
        <v>7.7090142081089548</v>
      </c>
      <c r="H48" s="89">
        <v>0</v>
      </c>
      <c r="I48" s="89">
        <v>0</v>
      </c>
    </row>
    <row r="49" spans="1:15" x14ac:dyDescent="0.2">
      <c r="A49" s="127" t="s">
        <v>46</v>
      </c>
      <c r="B49" s="302">
        <v>12.5</v>
      </c>
      <c r="C49" s="302">
        <v>12.5</v>
      </c>
      <c r="D49" s="302">
        <v>0</v>
      </c>
      <c r="E49" s="302">
        <v>12.5</v>
      </c>
      <c r="F49" s="302">
        <v>0</v>
      </c>
      <c r="G49" s="302">
        <v>0</v>
      </c>
      <c r="H49" s="89">
        <v>0</v>
      </c>
      <c r="I49" s="89">
        <v>0</v>
      </c>
    </row>
    <row r="50" spans="1:15" x14ac:dyDescent="0.2">
      <c r="A50" s="127"/>
      <c r="H50" s="89"/>
      <c r="I50" s="89"/>
    </row>
    <row r="51" spans="1:15" x14ac:dyDescent="0.2">
      <c r="A51" s="270"/>
      <c r="B51" s="271"/>
      <c r="C51" s="271"/>
      <c r="D51" s="271"/>
      <c r="E51" s="271"/>
      <c r="F51" s="271"/>
      <c r="G51" s="271"/>
      <c r="H51" s="271"/>
      <c r="I51" s="271"/>
    </row>
    <row r="52" spans="1:15" x14ac:dyDescent="0.2">
      <c r="A52" s="37" t="str">
        <f>'C01'!A42</f>
        <v>Fuente: Instituto Nacional de Estadística (INE). Encuesta Permanente de Hogares de Propósitos Múltiples, LXI 2018.</v>
      </c>
      <c r="B52" s="130"/>
      <c r="C52" s="130"/>
      <c r="D52" s="130"/>
      <c r="E52" s="130"/>
      <c r="F52" s="130"/>
      <c r="G52" s="130"/>
      <c r="H52" s="130"/>
      <c r="I52" s="130"/>
    </row>
    <row r="53" spans="1:15" x14ac:dyDescent="0.2">
      <c r="A53" s="37" t="str">
        <f>'C01'!A43</f>
        <v>(Promedio de salarios mínimos por rama)</v>
      </c>
      <c r="B53" s="130"/>
      <c r="C53" s="130"/>
      <c r="D53" s="130"/>
      <c r="E53" s="130"/>
      <c r="F53" s="130"/>
      <c r="G53" s="130"/>
      <c r="H53" s="130"/>
      <c r="I53" s="130"/>
    </row>
    <row r="54" spans="1:15" x14ac:dyDescent="0.2">
      <c r="A54" s="37" t="s">
        <v>83</v>
      </c>
      <c r="B54" s="130"/>
      <c r="C54" s="130"/>
      <c r="D54" s="130"/>
      <c r="E54" s="130"/>
      <c r="F54" s="130"/>
      <c r="G54" s="130"/>
      <c r="H54" s="130"/>
      <c r="I54" s="130"/>
    </row>
    <row r="55" spans="1:15" x14ac:dyDescent="0.2">
      <c r="A55" s="130"/>
      <c r="B55" s="130"/>
      <c r="C55" s="130"/>
      <c r="D55" s="38"/>
      <c r="E55" s="130"/>
      <c r="F55" s="130"/>
      <c r="G55" s="130"/>
      <c r="H55" s="130"/>
      <c r="I55" s="130"/>
    </row>
    <row r="56" spans="1:15" x14ac:dyDescent="0.2">
      <c r="A56" s="289" t="s">
        <v>100</v>
      </c>
      <c r="B56" s="289"/>
      <c r="C56" s="289"/>
      <c r="D56" s="289"/>
      <c r="E56" s="289"/>
      <c r="F56" s="289"/>
      <c r="G56" s="289"/>
      <c r="H56" s="289"/>
      <c r="I56" s="289"/>
    </row>
    <row r="57" spans="1:15" x14ac:dyDescent="0.2">
      <c r="A57" s="349" t="s">
        <v>101</v>
      </c>
      <c r="B57" s="349"/>
      <c r="C57" s="349"/>
      <c r="D57" s="349"/>
      <c r="E57" s="349"/>
      <c r="F57" s="349"/>
      <c r="G57" s="349"/>
      <c r="H57" s="349"/>
      <c r="I57" s="349"/>
    </row>
    <row r="58" spans="1:15" x14ac:dyDescent="0.2">
      <c r="A58" s="349" t="s">
        <v>33</v>
      </c>
      <c r="B58" s="349"/>
      <c r="C58" s="349"/>
      <c r="D58" s="349"/>
      <c r="E58" s="349"/>
      <c r="F58" s="349"/>
      <c r="G58" s="349"/>
      <c r="H58" s="349"/>
      <c r="I58" s="349"/>
    </row>
    <row r="59" spans="1:15" customFormat="1" ht="23.25" x14ac:dyDescent="0.35">
      <c r="A59" s="323" t="s">
        <v>89</v>
      </c>
      <c r="B59" s="323"/>
      <c r="C59" s="323"/>
      <c r="D59" s="323"/>
      <c r="E59" s="323"/>
      <c r="F59" s="323"/>
      <c r="G59" s="323"/>
      <c r="H59" s="323"/>
      <c r="I59" s="323"/>
      <c r="J59" s="243"/>
      <c r="K59" s="243"/>
      <c r="L59" s="243"/>
      <c r="M59" s="243"/>
      <c r="N59" s="243"/>
      <c r="O59" s="243"/>
    </row>
    <row r="60" spans="1:15" x14ac:dyDescent="0.2">
      <c r="A60" s="346" t="s">
        <v>31</v>
      </c>
      <c r="B60" s="346" t="s">
        <v>27</v>
      </c>
      <c r="C60" s="348" t="s">
        <v>6</v>
      </c>
      <c r="D60" s="348"/>
      <c r="E60" s="348"/>
      <c r="F60" s="348"/>
      <c r="G60" s="346" t="s">
        <v>28</v>
      </c>
      <c r="H60" s="346" t="s">
        <v>36</v>
      </c>
      <c r="I60" s="346" t="s">
        <v>29</v>
      </c>
    </row>
    <row r="61" spans="1:15" ht="24" customHeight="1" x14ac:dyDescent="0.2">
      <c r="A61" s="347"/>
      <c r="B61" s="347"/>
      <c r="C61" s="40" t="s">
        <v>0</v>
      </c>
      <c r="D61" s="40" t="s">
        <v>87</v>
      </c>
      <c r="E61" s="40" t="s">
        <v>9</v>
      </c>
      <c r="F61" s="40" t="s">
        <v>88</v>
      </c>
      <c r="G61" s="347"/>
      <c r="H61" s="347"/>
      <c r="I61" s="347" t="s">
        <v>30</v>
      </c>
    </row>
    <row r="62" spans="1:15" x14ac:dyDescent="0.2">
      <c r="A62" s="39"/>
      <c r="B62" s="39"/>
      <c r="C62" s="41"/>
      <c r="D62" s="39"/>
      <c r="E62" s="39"/>
      <c r="F62" s="39"/>
      <c r="G62" s="39"/>
      <c r="H62" s="39"/>
      <c r="I62" s="39"/>
    </row>
    <row r="63" spans="1:15" x14ac:dyDescent="0.2">
      <c r="A63" s="98" t="s">
        <v>58</v>
      </c>
      <c r="B63" s="80">
        <f>B8</f>
        <v>7.2031924993652732</v>
      </c>
      <c r="C63" s="80">
        <f t="shared" ref="C63:I63" si="0">C8</f>
        <v>7.6994037074130128</v>
      </c>
      <c r="D63" s="80">
        <f t="shared" si="0"/>
        <v>11.508467685087517</v>
      </c>
      <c r="E63" s="80">
        <f t="shared" si="0"/>
        <v>7.3780738767367469</v>
      </c>
      <c r="F63" s="80">
        <f t="shared" si="0"/>
        <v>5.9849619403532595</v>
      </c>
      <c r="G63" s="80">
        <f t="shared" si="0"/>
        <v>6.3861119026536644</v>
      </c>
      <c r="H63" s="80">
        <f t="shared" si="0"/>
        <v>0</v>
      </c>
      <c r="I63" s="80">
        <f t="shared" si="0"/>
        <v>0</v>
      </c>
      <c r="J63" s="293"/>
    </row>
    <row r="64" spans="1:15" x14ac:dyDescent="0.2">
      <c r="A64" s="42"/>
      <c r="B64" s="294"/>
      <c r="C64" s="294"/>
      <c r="D64" s="294"/>
      <c r="E64" s="294"/>
      <c r="F64" s="294"/>
      <c r="G64" s="294"/>
      <c r="H64" s="294"/>
      <c r="I64" s="294"/>
      <c r="J64" s="293"/>
    </row>
    <row r="65" spans="1:10" x14ac:dyDescent="0.2">
      <c r="A65" s="18" t="s">
        <v>18</v>
      </c>
      <c r="B65" s="80"/>
      <c r="C65" s="80"/>
      <c r="D65" s="80"/>
      <c r="E65" s="80"/>
      <c r="F65" s="80"/>
      <c r="G65" s="80"/>
      <c r="H65" s="80"/>
      <c r="I65" s="80"/>
      <c r="J65" s="293"/>
    </row>
    <row r="66" spans="1:10" x14ac:dyDescent="0.2">
      <c r="A66" s="96" t="s">
        <v>108</v>
      </c>
      <c r="B66" s="302">
        <v>5.0967315727749858</v>
      </c>
      <c r="C66" s="302">
        <v>5.3304901785442205</v>
      </c>
      <c r="D66" s="302">
        <v>0</v>
      </c>
      <c r="E66" s="302">
        <v>5.3304901785442205</v>
      </c>
      <c r="F66" s="302">
        <v>0</v>
      </c>
      <c r="G66" s="302">
        <v>4.848351805698667</v>
      </c>
      <c r="H66" s="83">
        <v>0</v>
      </c>
      <c r="I66" s="83">
        <v>0</v>
      </c>
      <c r="J66" s="293"/>
    </row>
    <row r="67" spans="1:10" x14ac:dyDescent="0.2">
      <c r="A67" s="96" t="s">
        <v>109</v>
      </c>
      <c r="B67" s="302">
        <v>5.5007816678624684</v>
      </c>
      <c r="C67" s="302">
        <v>4.5713796607432533</v>
      </c>
      <c r="D67" s="302">
        <v>0</v>
      </c>
      <c r="E67" s="302">
        <v>4.5713796607432533</v>
      </c>
      <c r="F67" s="302">
        <v>0</v>
      </c>
      <c r="G67" s="302">
        <v>10.632589793212544</v>
      </c>
      <c r="H67" s="83">
        <v>0</v>
      </c>
      <c r="I67" s="83">
        <v>0</v>
      </c>
      <c r="J67" s="293"/>
    </row>
    <row r="68" spans="1:10" x14ac:dyDescent="0.2">
      <c r="A68" s="96" t="s">
        <v>54</v>
      </c>
      <c r="B68" s="302">
        <v>8.3284602192412436</v>
      </c>
      <c r="C68" s="302">
        <v>8.5759303638959814</v>
      </c>
      <c r="D68" s="302">
        <v>0</v>
      </c>
      <c r="E68" s="302">
        <v>8.5759303638959814</v>
      </c>
      <c r="F68" s="302">
        <v>0</v>
      </c>
      <c r="G68" s="302">
        <v>7.4951565612172866</v>
      </c>
      <c r="H68" s="83">
        <v>0</v>
      </c>
      <c r="I68" s="83">
        <v>0</v>
      </c>
      <c r="J68" s="293"/>
    </row>
    <row r="69" spans="1:10" x14ac:dyDescent="0.2">
      <c r="A69" s="96" t="s">
        <v>110</v>
      </c>
      <c r="B69" s="302">
        <v>9.864379268650719</v>
      </c>
      <c r="C69" s="302">
        <v>9.864379268650719</v>
      </c>
      <c r="D69" s="302">
        <v>12.748300420088786</v>
      </c>
      <c r="E69" s="302">
        <v>8.0169241437443546</v>
      </c>
      <c r="F69" s="302">
        <v>0</v>
      </c>
      <c r="G69" s="302">
        <v>0</v>
      </c>
      <c r="H69" s="83">
        <v>0</v>
      </c>
      <c r="I69" s="83">
        <v>0</v>
      </c>
      <c r="J69" s="293"/>
    </row>
    <row r="70" spans="1:10" x14ac:dyDescent="0.2">
      <c r="A70" s="96" t="s">
        <v>111</v>
      </c>
      <c r="B70" s="302">
        <v>6.6116905589590651</v>
      </c>
      <c r="C70" s="302">
        <v>7.5827035561386662</v>
      </c>
      <c r="D70" s="302">
        <v>7.1209260681020901</v>
      </c>
      <c r="E70" s="302">
        <v>7.8308426536423168</v>
      </c>
      <c r="F70" s="302">
        <v>0</v>
      </c>
      <c r="G70" s="302">
        <v>5.1184681628059199</v>
      </c>
      <c r="H70" s="83">
        <v>0</v>
      </c>
      <c r="I70" s="83">
        <v>0</v>
      </c>
      <c r="J70" s="293"/>
    </row>
    <row r="71" spans="1:10" x14ac:dyDescent="0.2">
      <c r="A71" s="96" t="s">
        <v>112</v>
      </c>
      <c r="B71" s="302">
        <v>6.7305151099042533</v>
      </c>
      <c r="C71" s="302">
        <v>6.702995117949536</v>
      </c>
      <c r="D71" s="302">
        <v>8.5062888132285739</v>
      </c>
      <c r="E71" s="302">
        <v>6.6810201564489313</v>
      </c>
      <c r="F71" s="302">
        <v>0</v>
      </c>
      <c r="G71" s="302">
        <v>6.829476381446689</v>
      </c>
      <c r="H71" s="83">
        <v>0</v>
      </c>
      <c r="I71" s="83">
        <v>0</v>
      </c>
      <c r="J71" s="293"/>
    </row>
    <row r="72" spans="1:10" x14ac:dyDescent="0.2">
      <c r="A72" s="96" t="s">
        <v>113</v>
      </c>
      <c r="B72" s="302">
        <v>7.8955175577907744</v>
      </c>
      <c r="C72" s="302">
        <v>8.5887442978944915</v>
      </c>
      <c r="D72" s="302">
        <v>0</v>
      </c>
      <c r="E72" s="302">
        <v>8.5887442978944915</v>
      </c>
      <c r="F72" s="302">
        <v>0</v>
      </c>
      <c r="G72" s="302">
        <v>7.0116303525337207</v>
      </c>
      <c r="H72" s="83">
        <v>0</v>
      </c>
      <c r="I72" s="83">
        <v>0</v>
      </c>
      <c r="J72" s="293"/>
    </row>
    <row r="73" spans="1:10" x14ac:dyDescent="0.2">
      <c r="A73" s="96" t="s">
        <v>114</v>
      </c>
      <c r="B73" s="302">
        <v>7.1471450869252129</v>
      </c>
      <c r="C73" s="302">
        <v>7.7982997522323485</v>
      </c>
      <c r="D73" s="302">
        <v>9.6639208562477172</v>
      </c>
      <c r="E73" s="302">
        <v>7.7520398363311092</v>
      </c>
      <c r="F73" s="302">
        <v>0</v>
      </c>
      <c r="G73" s="302">
        <v>6.7344575202811638</v>
      </c>
      <c r="H73" s="83">
        <v>0</v>
      </c>
      <c r="I73" s="83">
        <v>0</v>
      </c>
      <c r="J73" s="293"/>
    </row>
    <row r="74" spans="1:10" x14ac:dyDescent="0.2">
      <c r="A74" s="96" t="s">
        <v>115</v>
      </c>
      <c r="B74" s="302">
        <v>8.7046634940094734</v>
      </c>
      <c r="C74" s="302">
        <v>9.1256109610100982</v>
      </c>
      <c r="D74" s="302">
        <v>0</v>
      </c>
      <c r="E74" s="302">
        <v>9.1256109610100982</v>
      </c>
      <c r="F74" s="302">
        <v>0</v>
      </c>
      <c r="G74" s="302">
        <v>7.6200165225291183</v>
      </c>
      <c r="H74" s="83">
        <v>0</v>
      </c>
      <c r="I74" s="83">
        <v>0</v>
      </c>
      <c r="J74" s="293"/>
    </row>
    <row r="75" spans="1:10" x14ac:dyDescent="0.2">
      <c r="A75" s="96" t="s">
        <v>116</v>
      </c>
      <c r="B75" s="302">
        <v>11.691630685843522</v>
      </c>
      <c r="C75" s="302">
        <v>11.384284878659258</v>
      </c>
      <c r="D75" s="302">
        <v>11.044512993172496</v>
      </c>
      <c r="E75" s="302">
        <v>11.430938634400539</v>
      </c>
      <c r="F75" s="302">
        <v>0</v>
      </c>
      <c r="G75" s="302">
        <v>13.269353480868135</v>
      </c>
      <c r="H75" s="83">
        <v>0</v>
      </c>
      <c r="I75" s="83">
        <v>0</v>
      </c>
      <c r="J75" s="293"/>
    </row>
    <row r="76" spans="1:10" x14ac:dyDescent="0.2">
      <c r="A76" s="96" t="s">
        <v>117</v>
      </c>
      <c r="B76" s="302">
        <v>11.132729096207589</v>
      </c>
      <c r="C76" s="302">
        <v>11.704864330101467</v>
      </c>
      <c r="D76" s="302">
        <v>13.467407249291869</v>
      </c>
      <c r="E76" s="302">
        <v>11.584475289681599</v>
      </c>
      <c r="F76" s="302">
        <v>0</v>
      </c>
      <c r="G76" s="302">
        <v>7.0697459673809799</v>
      </c>
      <c r="H76" s="83"/>
      <c r="I76" s="83"/>
      <c r="J76" s="293"/>
    </row>
    <row r="77" spans="1:10" x14ac:dyDescent="0.2">
      <c r="A77" s="96" t="s">
        <v>118</v>
      </c>
      <c r="B77" s="302">
        <v>11.831570996645858</v>
      </c>
      <c r="C77" s="302">
        <v>11.731906252816026</v>
      </c>
      <c r="D77" s="302">
        <v>17</v>
      </c>
      <c r="E77" s="302">
        <v>11.278355063970825</v>
      </c>
      <c r="F77" s="302">
        <v>0</v>
      </c>
      <c r="G77" s="302">
        <v>12.16065604111931</v>
      </c>
      <c r="H77" s="83"/>
      <c r="I77" s="83"/>
      <c r="J77" s="293"/>
    </row>
    <row r="78" spans="1:10" x14ac:dyDescent="0.2">
      <c r="A78" s="96" t="s">
        <v>119</v>
      </c>
      <c r="B78" s="302">
        <v>13.619776491300216</v>
      </c>
      <c r="C78" s="302">
        <v>11.353481904958</v>
      </c>
      <c r="D78" s="302">
        <v>0</v>
      </c>
      <c r="E78" s="302">
        <v>11.353481904958</v>
      </c>
      <c r="F78" s="302">
        <v>0</v>
      </c>
      <c r="G78" s="302">
        <v>14.848709036745584</v>
      </c>
      <c r="H78" s="83"/>
      <c r="I78" s="83"/>
      <c r="J78" s="293"/>
    </row>
    <row r="79" spans="1:10" x14ac:dyDescent="0.2">
      <c r="A79" s="96" t="s">
        <v>120</v>
      </c>
      <c r="B79" s="302">
        <v>8.2427192989350484</v>
      </c>
      <c r="C79" s="302">
        <v>8.1990703857290601</v>
      </c>
      <c r="D79" s="302">
        <v>0</v>
      </c>
      <c r="E79" s="302">
        <v>8.1990703857290601</v>
      </c>
      <c r="F79" s="302">
        <v>0</v>
      </c>
      <c r="G79" s="302">
        <v>8.825940787410433</v>
      </c>
      <c r="H79" s="83"/>
      <c r="I79" s="83"/>
      <c r="J79" s="293"/>
    </row>
    <row r="80" spans="1:10" x14ac:dyDescent="0.2">
      <c r="A80" s="96" t="s">
        <v>121</v>
      </c>
      <c r="B80" s="302">
        <v>11.113260975602008</v>
      </c>
      <c r="C80" s="302">
        <v>11.113260975602008</v>
      </c>
      <c r="D80" s="302">
        <v>11.112008982182758</v>
      </c>
      <c r="E80" s="302">
        <v>11.208682829912657</v>
      </c>
      <c r="F80" s="302">
        <v>0</v>
      </c>
      <c r="G80" s="302">
        <v>0</v>
      </c>
      <c r="H80" s="83"/>
      <c r="I80" s="83"/>
      <c r="J80" s="293"/>
    </row>
    <row r="81" spans="1:10" x14ac:dyDescent="0.2">
      <c r="A81" s="96" t="s">
        <v>122</v>
      </c>
      <c r="B81" s="302">
        <v>12.886514163890473</v>
      </c>
      <c r="C81" s="302">
        <v>12.792886477075706</v>
      </c>
      <c r="D81" s="302">
        <v>12.730394464983362</v>
      </c>
      <c r="E81" s="302">
        <v>12.919855077698118</v>
      </c>
      <c r="F81" s="302">
        <v>0</v>
      </c>
      <c r="G81" s="302">
        <v>17</v>
      </c>
      <c r="H81" s="83"/>
      <c r="I81" s="83"/>
      <c r="J81" s="293"/>
    </row>
    <row r="82" spans="1:10" x14ac:dyDescent="0.2">
      <c r="A82" s="96" t="s">
        <v>123</v>
      </c>
      <c r="B82" s="302">
        <v>13.066414618080112</v>
      </c>
      <c r="C82" s="302">
        <v>12.355228697643479</v>
      </c>
      <c r="D82" s="302">
        <v>11.896051876216829</v>
      </c>
      <c r="E82" s="302">
        <v>12.774020417205652</v>
      </c>
      <c r="F82" s="302">
        <v>0</v>
      </c>
      <c r="G82" s="302">
        <v>19.325366869905505</v>
      </c>
      <c r="H82" s="83"/>
      <c r="I82" s="83"/>
      <c r="J82" s="293"/>
    </row>
    <row r="83" spans="1:10" x14ac:dyDescent="0.2">
      <c r="A83" s="96" t="s">
        <v>124</v>
      </c>
      <c r="B83" s="302">
        <v>9.463596047467723</v>
      </c>
      <c r="C83" s="302">
        <v>8.0616567147192644</v>
      </c>
      <c r="D83" s="302">
        <v>11</v>
      </c>
      <c r="E83" s="302">
        <v>7.9912420610402002</v>
      </c>
      <c r="F83" s="302">
        <v>0</v>
      </c>
      <c r="G83" s="302">
        <v>11.116662188720955</v>
      </c>
      <c r="H83" s="83"/>
      <c r="I83" s="83"/>
      <c r="J83" s="293"/>
    </row>
    <row r="84" spans="1:10" x14ac:dyDescent="0.2">
      <c r="A84" s="96" t="s">
        <v>125</v>
      </c>
      <c r="B84" s="302">
        <v>8.2353510170619</v>
      </c>
      <c r="C84" s="302">
        <v>8.1993028611207901</v>
      </c>
      <c r="D84" s="302">
        <v>3</v>
      </c>
      <c r="E84" s="302">
        <v>8.2942506724110938</v>
      </c>
      <c r="F84" s="302">
        <v>0</v>
      </c>
      <c r="G84" s="302">
        <v>8.2483444628778813</v>
      </c>
      <c r="H84" s="83"/>
      <c r="I84" s="83"/>
      <c r="J84" s="293"/>
    </row>
    <row r="85" spans="1:10" x14ac:dyDescent="0.2">
      <c r="A85" s="96" t="s">
        <v>126</v>
      </c>
      <c r="B85" s="302">
        <v>6.1982608856056434</v>
      </c>
      <c r="C85" s="302">
        <v>6.1982608856056434</v>
      </c>
      <c r="D85" s="302">
        <v>0</v>
      </c>
      <c r="E85" s="302">
        <v>7.3209417507762886</v>
      </c>
      <c r="F85" s="302">
        <v>5.9849619403532595</v>
      </c>
      <c r="G85" s="302">
        <v>0</v>
      </c>
      <c r="H85" s="83"/>
      <c r="I85" s="83"/>
      <c r="J85" s="293"/>
    </row>
    <row r="86" spans="1:10" x14ac:dyDescent="0.2">
      <c r="A86" s="96" t="s">
        <v>127</v>
      </c>
      <c r="B86" s="302">
        <v>13.680576663114399</v>
      </c>
      <c r="C86" s="302">
        <v>13.680576663114399</v>
      </c>
      <c r="D86" s="302">
        <v>18</v>
      </c>
      <c r="E86" s="302">
        <v>13.324802320788365</v>
      </c>
      <c r="F86" s="302">
        <v>0</v>
      </c>
      <c r="G86" s="302">
        <v>0</v>
      </c>
      <c r="H86" s="83"/>
      <c r="I86" s="83"/>
      <c r="J86" s="293"/>
    </row>
    <row r="87" spans="1:10" x14ac:dyDescent="0.2">
      <c r="A87" s="96" t="s">
        <v>141</v>
      </c>
      <c r="B87" s="302">
        <v>0</v>
      </c>
      <c r="C87" s="302">
        <v>0</v>
      </c>
      <c r="D87" s="302">
        <v>0</v>
      </c>
      <c r="E87" s="302">
        <v>0</v>
      </c>
      <c r="F87" s="302">
        <v>0</v>
      </c>
      <c r="G87" s="302">
        <v>0</v>
      </c>
      <c r="H87" s="83"/>
      <c r="I87" s="83"/>
      <c r="J87" s="293"/>
    </row>
    <row r="88" spans="1:10" x14ac:dyDescent="0.2">
      <c r="A88" s="96" t="s">
        <v>129</v>
      </c>
      <c r="B88" s="302">
        <v>12.5</v>
      </c>
      <c r="C88" s="302">
        <v>12.5</v>
      </c>
      <c r="D88" s="302">
        <v>0</v>
      </c>
      <c r="E88" s="302">
        <v>12.5</v>
      </c>
      <c r="F88" s="302">
        <v>0</v>
      </c>
      <c r="G88" s="302">
        <v>0</v>
      </c>
      <c r="H88" s="83"/>
      <c r="I88" s="83"/>
      <c r="J88" s="293"/>
    </row>
    <row r="89" spans="1:10" x14ac:dyDescent="0.2">
      <c r="A89" s="10"/>
      <c r="H89" s="95"/>
      <c r="I89" s="95"/>
      <c r="J89" s="293"/>
    </row>
    <row r="90" spans="1:10" x14ac:dyDescent="0.2">
      <c r="A90" s="43" t="s">
        <v>14</v>
      </c>
      <c r="H90" s="295"/>
      <c r="I90" s="295"/>
      <c r="J90" s="293"/>
    </row>
    <row r="91" spans="1:10" x14ac:dyDescent="0.2">
      <c r="A91" s="96" t="s">
        <v>131</v>
      </c>
      <c r="B91" s="302">
        <v>12.537763088480373</v>
      </c>
      <c r="C91" s="302">
        <v>13.861089232937013</v>
      </c>
      <c r="D91" s="302">
        <v>14.770324724547498</v>
      </c>
      <c r="E91" s="302">
        <v>13.616584176927701</v>
      </c>
      <c r="F91" s="302">
        <v>0</v>
      </c>
      <c r="G91" s="302">
        <v>11.23201821560372</v>
      </c>
      <c r="H91" s="83">
        <v>0</v>
      </c>
      <c r="I91" s="83">
        <v>0</v>
      </c>
      <c r="J91" s="293"/>
    </row>
    <row r="92" spans="1:10" x14ac:dyDescent="0.2">
      <c r="A92" s="96" t="s">
        <v>132</v>
      </c>
      <c r="B92" s="302">
        <v>15.872999531715331</v>
      </c>
      <c r="C92" s="302">
        <v>15.713815918727601</v>
      </c>
      <c r="D92" s="302">
        <v>15.713815918727601</v>
      </c>
      <c r="E92" s="302">
        <v>0</v>
      </c>
      <c r="F92" s="302">
        <v>0</v>
      </c>
      <c r="G92" s="302">
        <v>16.132004484794582</v>
      </c>
      <c r="H92" s="83">
        <v>0</v>
      </c>
      <c r="I92" s="83">
        <v>0</v>
      </c>
      <c r="J92" s="293"/>
    </row>
    <row r="93" spans="1:10" x14ac:dyDescent="0.2">
      <c r="A93" s="96" t="s">
        <v>133</v>
      </c>
      <c r="B93" s="302">
        <v>10.57774422139247</v>
      </c>
      <c r="C93" s="302">
        <v>10.799157837171283</v>
      </c>
      <c r="D93" s="302">
        <v>12.047845592330937</v>
      </c>
      <c r="E93" s="302">
        <v>10.419287924576604</v>
      </c>
      <c r="F93" s="302">
        <v>0</v>
      </c>
      <c r="G93" s="302">
        <v>9.6052228586713131</v>
      </c>
      <c r="H93" s="83">
        <v>0</v>
      </c>
      <c r="I93" s="83">
        <v>0</v>
      </c>
      <c r="J93" s="293"/>
    </row>
    <row r="94" spans="1:10" x14ac:dyDescent="0.2">
      <c r="A94" s="96" t="s">
        <v>134</v>
      </c>
      <c r="B94" s="302">
        <v>10.339879773845974</v>
      </c>
      <c r="C94" s="302">
        <v>10.511870364515122</v>
      </c>
      <c r="D94" s="302">
        <v>11.708072335928176</v>
      </c>
      <c r="E94" s="302">
        <v>10.416259291813761</v>
      </c>
      <c r="F94" s="302">
        <v>0</v>
      </c>
      <c r="G94" s="302">
        <v>7.5461023828332472</v>
      </c>
      <c r="H94" s="83">
        <v>0</v>
      </c>
      <c r="I94" s="83">
        <v>0</v>
      </c>
      <c r="J94" s="293"/>
    </row>
    <row r="95" spans="1:10" x14ac:dyDescent="0.2">
      <c r="A95" s="96" t="s">
        <v>135</v>
      </c>
      <c r="B95" s="302">
        <v>7.6558430136903457</v>
      </c>
      <c r="C95" s="302">
        <v>8.0695944271682745</v>
      </c>
      <c r="D95" s="302">
        <v>8.2624070212534662</v>
      </c>
      <c r="E95" s="302">
        <v>8.1207659775296008</v>
      </c>
      <c r="F95" s="302">
        <v>5.2673992457187628</v>
      </c>
      <c r="G95" s="302">
        <v>7.0238792856836234</v>
      </c>
      <c r="H95" s="83">
        <v>0</v>
      </c>
      <c r="I95" s="83">
        <v>0</v>
      </c>
      <c r="J95" s="293"/>
    </row>
    <row r="96" spans="1:10" x14ac:dyDescent="0.2">
      <c r="A96" s="96" t="s">
        <v>136</v>
      </c>
      <c r="B96" s="302">
        <v>4.8884500395614978</v>
      </c>
      <c r="C96" s="302">
        <v>5.5579380243702721</v>
      </c>
      <c r="D96" s="302">
        <v>0</v>
      </c>
      <c r="E96" s="302">
        <v>5.5579380243702721</v>
      </c>
      <c r="F96" s="302">
        <v>0</v>
      </c>
      <c r="G96" s="302">
        <v>4.8444715298774117</v>
      </c>
      <c r="H96" s="83">
        <v>0</v>
      </c>
      <c r="I96" s="83">
        <v>0</v>
      </c>
      <c r="J96" s="293"/>
    </row>
    <row r="97" spans="1:9" x14ac:dyDescent="0.2">
      <c r="A97" s="96" t="s">
        <v>137</v>
      </c>
      <c r="B97" s="302">
        <v>7.5568206078581817</v>
      </c>
      <c r="C97" s="302">
        <v>7.5592418131858299</v>
      </c>
      <c r="D97" s="302">
        <v>8.2801960985367167</v>
      </c>
      <c r="E97" s="302">
        <v>7.5412958036848314</v>
      </c>
      <c r="F97" s="302">
        <v>0</v>
      </c>
      <c r="G97" s="302">
        <v>7.0726078029887844</v>
      </c>
      <c r="H97" s="89">
        <v>0</v>
      </c>
      <c r="I97" s="89">
        <v>0</v>
      </c>
    </row>
    <row r="98" spans="1:9" x14ac:dyDescent="0.2">
      <c r="A98" s="96" t="s">
        <v>138</v>
      </c>
      <c r="B98" s="302">
        <v>7.4849933203959349</v>
      </c>
      <c r="C98" s="302">
        <v>8.0339157479634249</v>
      </c>
      <c r="D98" s="302">
        <v>7.7876647500224365</v>
      </c>
      <c r="E98" s="302">
        <v>8.0448842445527387</v>
      </c>
      <c r="F98" s="302">
        <v>0</v>
      </c>
      <c r="G98" s="302">
        <v>6.65561896458206</v>
      </c>
      <c r="H98" s="89">
        <v>0</v>
      </c>
      <c r="I98" s="89">
        <v>0</v>
      </c>
    </row>
    <row r="99" spans="1:9" x14ac:dyDescent="0.2">
      <c r="A99" s="96" t="s">
        <v>139</v>
      </c>
      <c r="B99" s="302">
        <v>6.3142540107581189</v>
      </c>
      <c r="C99" s="302">
        <v>6.1838683282298952</v>
      </c>
      <c r="D99" s="302">
        <v>7.0229736189168497</v>
      </c>
      <c r="E99" s="302">
        <v>6.1653427507495664</v>
      </c>
      <c r="F99" s="302">
        <v>6.2632692919479744</v>
      </c>
      <c r="G99" s="302">
        <v>6.6749092875195686</v>
      </c>
      <c r="H99" s="89">
        <v>0</v>
      </c>
      <c r="I99" s="89">
        <v>0</v>
      </c>
    </row>
    <row r="100" spans="1:9" x14ac:dyDescent="0.2">
      <c r="A100" s="96" t="s">
        <v>140</v>
      </c>
      <c r="B100" s="302">
        <v>14.348941322535122</v>
      </c>
      <c r="C100" s="302">
        <v>14.348941322535122</v>
      </c>
      <c r="D100" s="302">
        <v>14.348941322535122</v>
      </c>
      <c r="E100" s="302">
        <v>0</v>
      </c>
      <c r="F100" s="302">
        <v>0</v>
      </c>
      <c r="G100" s="302">
        <v>0</v>
      </c>
      <c r="H100" s="89">
        <v>0</v>
      </c>
      <c r="I100" s="89">
        <v>0</v>
      </c>
    </row>
    <row r="101" spans="1:9" x14ac:dyDescent="0.2">
      <c r="A101" s="96" t="s">
        <v>128</v>
      </c>
      <c r="B101" s="302">
        <v>0</v>
      </c>
      <c r="C101" s="302">
        <v>0</v>
      </c>
      <c r="D101" s="302">
        <v>0</v>
      </c>
      <c r="E101" s="302">
        <v>0</v>
      </c>
      <c r="F101" s="302">
        <v>0</v>
      </c>
      <c r="G101" s="302">
        <v>0</v>
      </c>
      <c r="H101" s="89">
        <v>0</v>
      </c>
      <c r="I101" s="89">
        <v>0</v>
      </c>
    </row>
    <row r="102" spans="1:9" x14ac:dyDescent="0.2">
      <c r="A102" s="96" t="s">
        <v>129</v>
      </c>
      <c r="B102" s="302">
        <v>0</v>
      </c>
      <c r="C102" s="302">
        <v>0</v>
      </c>
      <c r="D102" s="302">
        <v>0</v>
      </c>
      <c r="E102" s="302">
        <v>0</v>
      </c>
      <c r="F102" s="302">
        <v>0</v>
      </c>
      <c r="G102" s="302">
        <v>0</v>
      </c>
      <c r="H102" s="89"/>
      <c r="I102" s="89"/>
    </row>
    <row r="103" spans="1:9" x14ac:dyDescent="0.2">
      <c r="A103" s="253"/>
      <c r="B103" s="272"/>
      <c r="C103" s="272"/>
      <c r="D103" s="272"/>
      <c r="E103" s="272"/>
      <c r="F103" s="272"/>
      <c r="G103" s="272"/>
      <c r="H103" s="272"/>
      <c r="I103" s="272"/>
    </row>
    <row r="104" spans="1:9" x14ac:dyDescent="0.2">
      <c r="A104" s="37" t="str">
        <f>'C01'!A42</f>
        <v>Fuente: Instituto Nacional de Estadística (INE). Encuesta Permanente de Hogares de Propósitos Múltiples, LXI 2018.</v>
      </c>
      <c r="B104" s="130"/>
      <c r="C104" s="130"/>
      <c r="D104" s="130"/>
      <c r="E104" s="130"/>
      <c r="F104" s="130"/>
      <c r="G104" s="130"/>
      <c r="H104" s="130"/>
      <c r="I104" s="130"/>
    </row>
    <row r="105" spans="1:9" x14ac:dyDescent="0.2">
      <c r="A105" s="37" t="str">
        <f>'C01'!A43</f>
        <v>(Promedio de salarios mínimos por rama)</v>
      </c>
      <c r="B105" s="130"/>
      <c r="C105" s="130"/>
      <c r="D105" s="130"/>
      <c r="E105" s="130"/>
      <c r="F105" s="130"/>
      <c r="G105" s="130"/>
      <c r="H105" s="130"/>
      <c r="I105" s="130"/>
    </row>
    <row r="106" spans="1:9" x14ac:dyDescent="0.2">
      <c r="A106" s="37" t="str">
        <f>A54</f>
        <v>1/ No. de salarios mínimos (personas que declaran ingresos) y trabajan 36 Hrs. o mas</v>
      </c>
      <c r="B106" s="130"/>
      <c r="C106" s="130"/>
      <c r="D106" s="130"/>
      <c r="E106" s="130"/>
      <c r="F106" s="130"/>
      <c r="G106" s="130"/>
      <c r="H106" s="130"/>
      <c r="I106" s="130"/>
    </row>
    <row r="107" spans="1:9" x14ac:dyDescent="0.2">
      <c r="A107" s="130"/>
      <c r="B107" s="130"/>
      <c r="C107" s="130"/>
      <c r="D107" s="130"/>
      <c r="E107" s="130"/>
      <c r="F107" s="130"/>
      <c r="G107" s="130"/>
      <c r="H107" s="130"/>
      <c r="I107" s="130"/>
    </row>
    <row r="108" spans="1:9" x14ac:dyDescent="0.2">
      <c r="A108" s="130"/>
      <c r="B108" s="130"/>
      <c r="C108" s="130"/>
      <c r="D108" s="130"/>
      <c r="E108" s="130"/>
      <c r="F108" s="130"/>
      <c r="G108" s="130"/>
      <c r="H108" s="130"/>
      <c r="I108" s="130"/>
    </row>
    <row r="109" spans="1:9" x14ac:dyDescent="0.2">
      <c r="A109" s="130"/>
      <c r="B109" s="130"/>
      <c r="C109" s="130"/>
      <c r="D109" s="130"/>
      <c r="E109" s="130"/>
      <c r="F109" s="130"/>
      <c r="G109" s="130"/>
      <c r="H109" s="130"/>
      <c r="I109" s="130"/>
    </row>
    <row r="110" spans="1:9" x14ac:dyDescent="0.2">
      <c r="A110" s="130"/>
      <c r="B110" s="130"/>
      <c r="C110" s="130"/>
      <c r="D110" s="130"/>
      <c r="E110" s="130"/>
      <c r="F110" s="130"/>
      <c r="G110" s="130"/>
      <c r="H110" s="130"/>
      <c r="I110" s="130"/>
    </row>
    <row r="111" spans="1:9" x14ac:dyDescent="0.2">
      <c r="A111" s="130"/>
      <c r="B111" s="130"/>
      <c r="C111" s="130"/>
      <c r="D111" s="130"/>
      <c r="E111" s="130"/>
      <c r="F111" s="130"/>
      <c r="G111" s="130"/>
      <c r="H111" s="130"/>
      <c r="I111" s="130"/>
    </row>
    <row r="112" spans="1:9" x14ac:dyDescent="0.2">
      <c r="A112" s="130"/>
      <c r="B112" s="130"/>
      <c r="C112" s="130"/>
      <c r="D112" s="130"/>
      <c r="E112" s="130"/>
      <c r="F112" s="130"/>
      <c r="G112" s="130"/>
      <c r="H112" s="130"/>
      <c r="I112" s="130"/>
    </row>
    <row r="113" spans="1:9" x14ac:dyDescent="0.2">
      <c r="A113" s="130"/>
      <c r="B113" s="130"/>
      <c r="C113" s="130"/>
      <c r="D113" s="130"/>
      <c r="E113" s="130"/>
      <c r="F113" s="130"/>
      <c r="G113" s="130"/>
      <c r="H113" s="130"/>
      <c r="I113" s="130"/>
    </row>
    <row r="114" spans="1:9" x14ac:dyDescent="0.2">
      <c r="A114" s="130"/>
      <c r="B114" s="130"/>
      <c r="C114" s="130"/>
      <c r="D114" s="130"/>
      <c r="E114" s="130"/>
      <c r="F114" s="130"/>
      <c r="G114" s="130"/>
      <c r="H114" s="130"/>
      <c r="I114" s="130"/>
    </row>
    <row r="115" spans="1:9" x14ac:dyDescent="0.2">
      <c r="A115" s="130"/>
      <c r="B115" s="130"/>
      <c r="C115" s="130"/>
      <c r="D115" s="130"/>
      <c r="E115" s="130"/>
      <c r="F115" s="130"/>
      <c r="G115" s="130"/>
      <c r="H115" s="130"/>
      <c r="I115" s="130"/>
    </row>
    <row r="116" spans="1:9" x14ac:dyDescent="0.2">
      <c r="A116" s="130"/>
      <c r="B116" s="130"/>
      <c r="C116" s="130"/>
      <c r="D116" s="130"/>
      <c r="E116" s="130"/>
      <c r="F116" s="130"/>
      <c r="G116" s="130"/>
      <c r="H116" s="130"/>
      <c r="I116" s="130"/>
    </row>
    <row r="117" spans="1:9" x14ac:dyDescent="0.2">
      <c r="A117" s="130"/>
      <c r="B117" s="130"/>
      <c r="C117" s="130"/>
      <c r="D117" s="130"/>
      <c r="E117" s="130"/>
      <c r="F117" s="130"/>
      <c r="G117" s="130"/>
      <c r="H117" s="130"/>
      <c r="I117" s="130"/>
    </row>
    <row r="118" spans="1:9" x14ac:dyDescent="0.2">
      <c r="A118" s="130"/>
      <c r="B118" s="130"/>
      <c r="C118" s="130"/>
      <c r="D118" s="130"/>
      <c r="E118" s="130"/>
      <c r="F118" s="130"/>
      <c r="G118" s="130"/>
      <c r="H118" s="130"/>
      <c r="I118" s="130"/>
    </row>
    <row r="119" spans="1:9" x14ac:dyDescent="0.2">
      <c r="A119" s="130"/>
      <c r="B119" s="130"/>
      <c r="C119" s="130"/>
      <c r="D119" s="130"/>
      <c r="E119" s="130"/>
      <c r="F119" s="130"/>
      <c r="G119" s="130"/>
      <c r="H119" s="130"/>
      <c r="I119" s="130"/>
    </row>
    <row r="120" spans="1:9" x14ac:dyDescent="0.2">
      <c r="A120" s="130"/>
      <c r="B120" s="130"/>
      <c r="C120" s="130"/>
      <c r="D120" s="130"/>
      <c r="E120" s="130"/>
      <c r="F120" s="130"/>
      <c r="G120" s="130"/>
      <c r="H120" s="130"/>
      <c r="I120" s="130"/>
    </row>
    <row r="121" spans="1:9" x14ac:dyDescent="0.2">
      <c r="A121" s="130"/>
      <c r="B121" s="130"/>
      <c r="C121" s="130"/>
      <c r="D121" s="130"/>
      <c r="E121" s="130"/>
      <c r="F121" s="130"/>
      <c r="G121" s="130"/>
      <c r="H121" s="130"/>
      <c r="I121" s="130"/>
    </row>
    <row r="122" spans="1:9" x14ac:dyDescent="0.2">
      <c r="A122" s="130"/>
      <c r="B122" s="130"/>
      <c r="C122" s="130"/>
      <c r="D122" s="130"/>
      <c r="E122" s="130"/>
      <c r="F122" s="130"/>
      <c r="G122" s="130"/>
      <c r="H122" s="130"/>
      <c r="I122" s="130"/>
    </row>
    <row r="123" spans="1:9" x14ac:dyDescent="0.2">
      <c r="A123" s="130"/>
      <c r="B123" s="130"/>
      <c r="C123" s="130"/>
      <c r="D123" s="130"/>
      <c r="E123" s="130"/>
      <c r="F123" s="130"/>
      <c r="G123" s="130"/>
      <c r="H123" s="130"/>
      <c r="I123" s="130"/>
    </row>
    <row r="124" spans="1:9" x14ac:dyDescent="0.2">
      <c r="A124" s="130"/>
      <c r="B124" s="130"/>
      <c r="C124" s="130"/>
      <c r="D124" s="130"/>
      <c r="E124" s="130"/>
      <c r="F124" s="130"/>
      <c r="G124" s="130"/>
      <c r="H124" s="130"/>
      <c r="I124" s="130"/>
    </row>
    <row r="125" spans="1:9" x14ac:dyDescent="0.2">
      <c r="A125" s="130"/>
      <c r="B125" s="130"/>
      <c r="C125" s="130"/>
      <c r="D125" s="130"/>
      <c r="E125" s="130"/>
      <c r="F125" s="130"/>
      <c r="G125" s="130"/>
      <c r="H125" s="130"/>
      <c r="I125" s="130"/>
    </row>
    <row r="126" spans="1:9" x14ac:dyDescent="0.2">
      <c r="A126" s="130"/>
      <c r="B126" s="130"/>
      <c r="C126" s="130"/>
      <c r="D126" s="130"/>
      <c r="E126" s="130"/>
      <c r="F126" s="130"/>
      <c r="G126" s="130"/>
      <c r="H126" s="130"/>
      <c r="I126" s="130"/>
    </row>
    <row r="127" spans="1:9" x14ac:dyDescent="0.2">
      <c r="A127" s="130"/>
      <c r="B127" s="130"/>
      <c r="C127" s="130"/>
      <c r="D127" s="130"/>
      <c r="E127" s="130"/>
      <c r="F127" s="130"/>
      <c r="G127" s="130"/>
      <c r="H127" s="130"/>
      <c r="I127" s="130"/>
    </row>
    <row r="128" spans="1:9" x14ac:dyDescent="0.2">
      <c r="A128" s="130"/>
      <c r="B128" s="130"/>
      <c r="C128" s="130"/>
      <c r="D128" s="130"/>
      <c r="E128" s="130"/>
      <c r="F128" s="130"/>
      <c r="G128" s="130"/>
      <c r="H128" s="130"/>
      <c r="I128" s="130"/>
    </row>
    <row r="129" spans="1:9" x14ac:dyDescent="0.2">
      <c r="A129" s="130"/>
      <c r="B129" s="130"/>
      <c r="C129" s="130"/>
      <c r="D129" s="130"/>
      <c r="E129" s="130"/>
      <c r="F129" s="130"/>
      <c r="G129" s="130"/>
      <c r="H129" s="130"/>
      <c r="I129" s="130"/>
    </row>
    <row r="130" spans="1:9" x14ac:dyDescent="0.2">
      <c r="A130" s="130"/>
      <c r="B130" s="130"/>
      <c r="C130" s="130"/>
      <c r="D130" s="130"/>
      <c r="E130" s="130"/>
      <c r="F130" s="130"/>
      <c r="G130" s="130"/>
      <c r="H130" s="130"/>
      <c r="I130" s="130"/>
    </row>
    <row r="131" spans="1:9" x14ac:dyDescent="0.2">
      <c r="A131" s="130"/>
      <c r="B131" s="130"/>
      <c r="C131" s="130"/>
      <c r="D131" s="130"/>
      <c r="E131" s="130"/>
      <c r="F131" s="130"/>
      <c r="G131" s="130"/>
      <c r="H131" s="130"/>
      <c r="I131" s="130"/>
    </row>
    <row r="132" spans="1:9" x14ac:dyDescent="0.2">
      <c r="A132" s="130"/>
      <c r="B132" s="130"/>
      <c r="C132" s="130"/>
      <c r="D132" s="130"/>
      <c r="E132" s="130"/>
      <c r="F132" s="130"/>
      <c r="G132" s="130"/>
      <c r="H132" s="130"/>
      <c r="I132" s="130"/>
    </row>
    <row r="133" spans="1:9" x14ac:dyDescent="0.2">
      <c r="A133" s="130"/>
      <c r="B133" s="130"/>
      <c r="C133" s="130"/>
      <c r="D133" s="130"/>
      <c r="E133" s="130"/>
      <c r="F133" s="130"/>
      <c r="G133" s="130"/>
      <c r="H133" s="130"/>
      <c r="I133" s="130"/>
    </row>
    <row r="134" spans="1:9" x14ac:dyDescent="0.2">
      <c r="A134" s="130"/>
      <c r="B134" s="130"/>
      <c r="C134" s="130"/>
      <c r="D134" s="130"/>
      <c r="E134" s="130"/>
      <c r="F134" s="130"/>
      <c r="G134" s="130"/>
      <c r="H134" s="130"/>
      <c r="I134" s="130"/>
    </row>
    <row r="135" spans="1:9" x14ac:dyDescent="0.2">
      <c r="A135" s="130"/>
      <c r="B135" s="130"/>
      <c r="C135" s="130"/>
      <c r="D135" s="130"/>
      <c r="E135" s="130"/>
      <c r="F135" s="130"/>
      <c r="G135" s="130"/>
      <c r="H135" s="130"/>
      <c r="I135" s="130"/>
    </row>
  </sheetData>
  <mergeCells count="18">
    <mergeCell ref="A4:I4"/>
    <mergeCell ref="A2:I2"/>
    <mergeCell ref="A57:I57"/>
    <mergeCell ref="A5:A6"/>
    <mergeCell ref="H5:H6"/>
    <mergeCell ref="I5:I6"/>
    <mergeCell ref="A3:I3"/>
    <mergeCell ref="A60:A61"/>
    <mergeCell ref="B60:B61"/>
    <mergeCell ref="C60:F60"/>
    <mergeCell ref="G60:G61"/>
    <mergeCell ref="B5:B6"/>
    <mergeCell ref="C5:F5"/>
    <mergeCell ref="G5:G6"/>
    <mergeCell ref="A58:I58"/>
    <mergeCell ref="H60:H61"/>
    <mergeCell ref="I60:I61"/>
    <mergeCell ref="A59:I59"/>
  </mergeCells>
  <phoneticPr fontId="1" type="noConversion"/>
  <printOptions horizontalCentered="1"/>
  <pageMargins left="1.577992125984252" right="0.59055118110236227" top="0.27559055118110237" bottom="0.39370078740157483" header="0" footer="0.19685039370078741"/>
  <pageSetup paperSize="9" scale="86" firstPageNumber="22" orientation="landscape" useFirstPageNumber="1" r:id="rId1"/>
  <headerFooter alignWithMargins="0">
    <oddFooter>&amp;L&amp;Z&amp;F+&amp;F+&amp;A&amp;C&amp;P&amp;R&amp;D+&amp;T</oddFooter>
  </headerFooter>
  <rowBreaks count="1" manualBreakCount="1">
    <brk id="55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S58"/>
  <sheetViews>
    <sheetView workbookViewId="0">
      <selection activeCell="N8" sqref="N8"/>
    </sheetView>
  </sheetViews>
  <sheetFormatPr baseColWidth="10" defaultRowHeight="11.25" x14ac:dyDescent="0.2"/>
  <cols>
    <col min="1" max="1" width="28.6640625" customWidth="1"/>
    <col min="2" max="2" width="11.6640625" customWidth="1"/>
    <col min="3" max="3" width="7" style="20" customWidth="1"/>
    <col min="4" max="4" width="6.5" bestFit="1" customWidth="1"/>
    <col min="5" max="5" width="11.6640625" customWidth="1"/>
    <col min="6" max="6" width="7.33203125" style="20" customWidth="1"/>
    <col min="7" max="7" width="6.5" bestFit="1" customWidth="1"/>
    <col min="8" max="8" width="11" bestFit="1" customWidth="1"/>
    <col min="9" max="9" width="6.83203125" style="20" customWidth="1"/>
    <col min="10" max="10" width="6.5" bestFit="1" customWidth="1"/>
    <col min="11" max="11" width="11" bestFit="1" customWidth="1"/>
    <col min="12" max="12" width="8.83203125" style="20" bestFit="1" customWidth="1"/>
    <col min="13" max="13" width="6.5" bestFit="1" customWidth="1"/>
    <col min="14" max="14" width="9.83203125" bestFit="1" customWidth="1"/>
    <col min="15" max="15" width="7.33203125" style="20" customWidth="1"/>
    <col min="16" max="16" width="6.1640625" customWidth="1"/>
    <col min="17" max="17" width="7.1640625" bestFit="1" customWidth="1"/>
    <col min="18" max="18" width="6.6640625" bestFit="1" customWidth="1"/>
  </cols>
  <sheetData>
    <row r="1" spans="1:19" x14ac:dyDescent="0.2">
      <c r="A1" s="314" t="s">
        <v>102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4"/>
      <c r="N1" s="314"/>
      <c r="O1" s="314"/>
      <c r="P1" s="314"/>
      <c r="Q1" s="314"/>
      <c r="R1" s="314"/>
    </row>
    <row r="2" spans="1:19" x14ac:dyDescent="0.2">
      <c r="A2" s="314" t="s">
        <v>95</v>
      </c>
      <c r="B2" s="314"/>
      <c r="C2" s="314"/>
      <c r="D2" s="314"/>
      <c r="E2" s="314"/>
      <c r="F2" s="314"/>
      <c r="G2" s="314"/>
      <c r="H2" s="314"/>
      <c r="I2" s="314"/>
      <c r="J2" s="314"/>
      <c r="K2" s="314"/>
      <c r="L2" s="314"/>
      <c r="M2" s="314"/>
      <c r="N2" s="314"/>
      <c r="O2" s="314"/>
      <c r="P2" s="314"/>
      <c r="Q2" s="314"/>
      <c r="R2" s="314"/>
    </row>
    <row r="3" spans="1:19" ht="23.25" x14ac:dyDescent="0.35">
      <c r="A3" s="313" t="s">
        <v>90</v>
      </c>
      <c r="B3" s="313"/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3"/>
      <c r="N3" s="313"/>
      <c r="O3" s="313"/>
      <c r="P3" s="313"/>
      <c r="Q3" s="313"/>
      <c r="R3" s="313"/>
    </row>
    <row r="4" spans="1:19" ht="13.5" customHeight="1" x14ac:dyDescent="0.2">
      <c r="A4" s="350" t="s">
        <v>31</v>
      </c>
      <c r="B4" s="353" t="s">
        <v>20</v>
      </c>
      <c r="C4" s="319"/>
      <c r="D4" s="319"/>
      <c r="E4" s="354" t="s">
        <v>19</v>
      </c>
      <c r="F4" s="319"/>
      <c r="G4" s="319"/>
      <c r="H4" s="355" t="s">
        <v>32</v>
      </c>
      <c r="I4" s="355"/>
      <c r="J4" s="355"/>
      <c r="K4" s="355"/>
      <c r="L4" s="355"/>
      <c r="M4" s="355"/>
      <c r="N4" s="355"/>
      <c r="O4" s="355"/>
      <c r="P4" s="355"/>
      <c r="Q4" s="350" t="s">
        <v>21</v>
      </c>
      <c r="R4" s="350" t="s">
        <v>22</v>
      </c>
    </row>
    <row r="5" spans="1:19" ht="15.75" customHeight="1" x14ac:dyDescent="0.35">
      <c r="A5" s="351"/>
      <c r="B5" s="320"/>
      <c r="C5" s="320"/>
      <c r="D5" s="320"/>
      <c r="E5" s="320"/>
      <c r="F5" s="320"/>
      <c r="G5" s="320"/>
      <c r="H5" s="353" t="s">
        <v>0</v>
      </c>
      <c r="I5" s="353"/>
      <c r="J5" s="353"/>
      <c r="K5" s="353" t="s">
        <v>23</v>
      </c>
      <c r="L5" s="353"/>
      <c r="M5" s="353"/>
      <c r="N5" s="353" t="s">
        <v>24</v>
      </c>
      <c r="O5" s="353"/>
      <c r="P5" s="353"/>
      <c r="Q5" s="351"/>
      <c r="R5" s="351"/>
    </row>
    <row r="6" spans="1:19" x14ac:dyDescent="0.2">
      <c r="A6" s="352"/>
      <c r="B6" s="131" t="s">
        <v>4</v>
      </c>
      <c r="C6" s="132" t="s">
        <v>66</v>
      </c>
      <c r="D6" s="131" t="s">
        <v>25</v>
      </c>
      <c r="E6" s="131" t="s">
        <v>4</v>
      </c>
      <c r="F6" s="132" t="s">
        <v>66</v>
      </c>
      <c r="G6" s="131" t="s">
        <v>25</v>
      </c>
      <c r="H6" s="131" t="s">
        <v>4</v>
      </c>
      <c r="I6" s="132" t="s">
        <v>66</v>
      </c>
      <c r="J6" s="131" t="s">
        <v>25</v>
      </c>
      <c r="K6" s="131" t="s">
        <v>4</v>
      </c>
      <c r="L6" s="132" t="s">
        <v>66</v>
      </c>
      <c r="M6" s="131" t="s">
        <v>25</v>
      </c>
      <c r="N6" s="131" t="s">
        <v>4</v>
      </c>
      <c r="O6" s="132" t="s">
        <v>66</v>
      </c>
      <c r="P6" s="131" t="s">
        <v>25</v>
      </c>
      <c r="Q6" s="352"/>
      <c r="R6" s="352"/>
    </row>
    <row r="7" spans="1:19" x14ac:dyDescent="0.2">
      <c r="A7" s="135"/>
      <c r="B7" s="135"/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6"/>
    </row>
    <row r="8" spans="1:19" ht="12" customHeight="1" x14ac:dyDescent="0.2">
      <c r="A8" s="138" t="s">
        <v>58</v>
      </c>
      <c r="B8" s="139">
        <v>4642261.312209418</v>
      </c>
      <c r="C8" s="140">
        <f>SUM(C11,C15)</f>
        <v>100.00000000001936</v>
      </c>
      <c r="D8" s="140">
        <v>6.9779460253124777</v>
      </c>
      <c r="E8" s="139">
        <v>3757226.806272455</v>
      </c>
      <c r="F8" s="140">
        <f>SUM(F11,F15)</f>
        <v>100.00000000001796</v>
      </c>
      <c r="G8" s="140">
        <v>7.5554259107917217</v>
      </c>
      <c r="H8" s="139">
        <v>1727137.9068510681</v>
      </c>
      <c r="I8" s="140">
        <f>SUM(I11,I15)</f>
        <v>99.999999999993946</v>
      </c>
      <c r="J8" s="140">
        <v>8.5061746456079881</v>
      </c>
      <c r="K8" s="139">
        <v>1599653.0569208513</v>
      </c>
      <c r="L8" s="140">
        <f>SUM(L11,L15)</f>
        <v>99.999999999993577</v>
      </c>
      <c r="M8" s="140">
        <v>8.3896598734113148</v>
      </c>
      <c r="N8" s="139">
        <v>127484.84993021621</v>
      </c>
      <c r="O8" s="140">
        <f>SUM(O11,O15)</f>
        <v>100.00000000000034</v>
      </c>
      <c r="P8" s="140">
        <v>9.8803025265125299</v>
      </c>
      <c r="Q8" s="140">
        <f>IF(ISNUMBER(N8/H8*100),N8/H8*100,0)</f>
        <v>7.3812779758072491</v>
      </c>
      <c r="R8" s="140">
        <v>3.4971413346314475</v>
      </c>
      <c r="S8" s="141"/>
    </row>
    <row r="9" spans="1:19" ht="12" customHeight="1" x14ac:dyDescent="0.2">
      <c r="A9" s="142"/>
      <c r="B9" s="143"/>
      <c r="C9" s="140"/>
      <c r="D9" s="140"/>
      <c r="E9" s="143"/>
      <c r="F9" s="140"/>
      <c r="G9" s="140"/>
      <c r="H9" s="143"/>
      <c r="I9" s="140"/>
      <c r="J9" s="140"/>
      <c r="K9" s="143"/>
      <c r="L9" s="140"/>
      <c r="M9" s="140"/>
      <c r="N9" s="143"/>
      <c r="O9" s="140"/>
      <c r="P9" s="140"/>
      <c r="Q9" s="140"/>
      <c r="R9" s="140"/>
      <c r="S9" s="25"/>
    </row>
    <row r="10" spans="1:19" x14ac:dyDescent="0.2">
      <c r="A10" s="138" t="s">
        <v>35</v>
      </c>
      <c r="B10" s="172"/>
      <c r="C10" s="140"/>
      <c r="D10" s="140"/>
      <c r="E10" s="172"/>
      <c r="F10" s="140"/>
      <c r="G10" s="140"/>
      <c r="H10" s="172"/>
      <c r="I10" s="140"/>
      <c r="J10" s="140"/>
      <c r="K10" s="172"/>
      <c r="L10" s="140"/>
      <c r="M10" s="140"/>
      <c r="N10" s="172"/>
      <c r="O10" s="140"/>
      <c r="P10" s="140"/>
      <c r="Q10" s="140"/>
      <c r="R10" s="140"/>
      <c r="S10" s="9"/>
    </row>
    <row r="11" spans="1:19" x14ac:dyDescent="0.2">
      <c r="A11" s="146" t="s">
        <v>55</v>
      </c>
      <c r="B11" s="147">
        <f>SUM(B12:B14)</f>
        <v>2630736.9061736343</v>
      </c>
      <c r="C11" s="148">
        <f>IF(ISNUMBER(B11/B$8*100),B11/B$8*100,0)</f>
        <v>56.669298198587889</v>
      </c>
      <c r="D11" s="148">
        <v>8.037424409473271</v>
      </c>
      <c r="E11" s="147">
        <f>SUM(E12:E14)</f>
        <v>2174390.452793289</v>
      </c>
      <c r="F11" s="148">
        <f>IF(ISNUMBER(E11/E$8*100),E11/E$8*100,0)</f>
        <v>57.872217060819445</v>
      </c>
      <c r="G11" s="148">
        <v>8.6351800893140176</v>
      </c>
      <c r="H11" s="147">
        <f>SUM(H12:H14)</f>
        <v>1125589.2858844169</v>
      </c>
      <c r="I11" s="148">
        <f>IF(ISNUMBER(H11/H$8*100),H11/H$8*100,0)</f>
        <v>65.17078233414496</v>
      </c>
      <c r="J11" s="148">
        <v>9.5245193419070358</v>
      </c>
      <c r="K11" s="147">
        <f>SUM(K12:K14)</f>
        <v>1030767.8487917365</v>
      </c>
      <c r="L11" s="148">
        <f>IF(ISNUMBER(K11/K$8*100),K11/K$8*100,0)</f>
        <v>64.436963023460009</v>
      </c>
      <c r="M11" s="148">
        <v>9.4203603944212517</v>
      </c>
      <c r="N11" s="147">
        <f>SUM(N12:N14)</f>
        <v>94821.437092678068</v>
      </c>
      <c r="O11" s="148">
        <f>IF(ISNUMBER(N11/N$8*100),N11/N$8*100,0)</f>
        <v>74.378592550081251</v>
      </c>
      <c r="P11" s="148">
        <v>10.602926140643349</v>
      </c>
      <c r="Q11" s="149">
        <f>IF(ISNUMBER(N11/H11*100),N11/H11*100,0)</f>
        <v>8.4241595297500869</v>
      </c>
      <c r="R11" s="148">
        <v>3.9131136939890885</v>
      </c>
      <c r="S11" s="9"/>
    </row>
    <row r="12" spans="1:19" x14ac:dyDescent="0.2">
      <c r="A12" s="153" t="s">
        <v>51</v>
      </c>
      <c r="B12" s="147">
        <v>555654.4303992457</v>
      </c>
      <c r="C12" s="148">
        <f>IF(ISNUMBER(B12/B$8*100),B12/B$8*100,0)</f>
        <v>11.969477653871879</v>
      </c>
      <c r="D12" s="148">
        <v>9.2609205282488087</v>
      </c>
      <c r="E12" s="147">
        <v>471475.67725511658</v>
      </c>
      <c r="F12" s="148">
        <f>IF(ISNUMBER(E12/E$8*100),E12/E$8*100,0)</f>
        <v>12.548501902201311</v>
      </c>
      <c r="G12" s="148">
        <v>9.7740645053754296</v>
      </c>
      <c r="H12" s="147">
        <v>261215.44351485054</v>
      </c>
      <c r="I12" s="148">
        <f>IF(ISNUMBER(H12/H$8*100),H12/H$8*100,0)</f>
        <v>15.124179863037149</v>
      </c>
      <c r="J12" s="148">
        <v>10.526723816623175</v>
      </c>
      <c r="K12" s="147">
        <v>235532.52459549165</v>
      </c>
      <c r="L12" s="148">
        <f>IF(ISNUMBER(K12/K$8*100),K12/K$8*100,0)</f>
        <v>14.723975525597076</v>
      </c>
      <c r="M12" s="148">
        <v>10.399867319014833</v>
      </c>
      <c r="N12" s="147">
        <v>25682.918919359818</v>
      </c>
      <c r="O12" s="148">
        <f>IF(ISNUMBER(N12/N$8*100),N12/N$8*100,0)</f>
        <v>20.14585963227659</v>
      </c>
      <c r="P12" s="148">
        <v>11.654867256637171</v>
      </c>
      <c r="Q12" s="149">
        <f>IF(ISNUMBER(N12/H12*100),N12/H12*100,0)</f>
        <v>9.8320828867454377</v>
      </c>
      <c r="R12" s="148">
        <v>4.3179693234509529</v>
      </c>
      <c r="S12" s="9"/>
    </row>
    <row r="13" spans="1:19" x14ac:dyDescent="0.2">
      <c r="A13" s="153" t="s">
        <v>52</v>
      </c>
      <c r="B13" s="147">
        <v>321353.46298028267</v>
      </c>
      <c r="C13" s="148">
        <f>IF(ISNUMBER(B13/B$8*100),B13/B$8*100,0)</f>
        <v>6.9223475665857999</v>
      </c>
      <c r="D13" s="148">
        <v>8.362160254147545</v>
      </c>
      <c r="E13" s="147">
        <v>268346.53717338154</v>
      </c>
      <c r="F13" s="148">
        <f>IF(ISNUMBER(E13/E$8*100),E13/E$8*100,0)</f>
        <v>7.1421436876100683</v>
      </c>
      <c r="G13" s="148">
        <v>8.9752161383285234</v>
      </c>
      <c r="H13" s="147">
        <v>137214.64957561111</v>
      </c>
      <c r="I13" s="148">
        <f>IF(ISNUMBER(H13/H$8*100),H13/H$8*100,0)</f>
        <v>7.94462613734082</v>
      </c>
      <c r="J13" s="148">
        <v>9.9442525900345355</v>
      </c>
      <c r="K13" s="147">
        <v>123327.58921110601</v>
      </c>
      <c r="L13" s="148">
        <f>IF(ISNUMBER(K13/K$8*100),K13/K$8*100,0)</f>
        <v>7.7096460809131617</v>
      </c>
      <c r="M13" s="148">
        <v>9.9137292552461922</v>
      </c>
      <c r="N13" s="147">
        <v>13887.060364504867</v>
      </c>
      <c r="O13" s="148">
        <f>IF(ISNUMBER(N13/N$8*100),N13/N$8*100,0)</f>
        <v>10.893106413904468</v>
      </c>
      <c r="P13" s="148">
        <v>10.216646266829862</v>
      </c>
      <c r="Q13" s="149">
        <f>IF(ISNUMBER(N13/H13*100),N13/H13*100,0)</f>
        <v>10.120683474728043</v>
      </c>
      <c r="R13" s="148">
        <v>3.0620829936387359</v>
      </c>
      <c r="S13" s="9"/>
    </row>
    <row r="14" spans="1:19" x14ac:dyDescent="0.2">
      <c r="A14" s="153" t="s">
        <v>71</v>
      </c>
      <c r="B14" s="147">
        <v>1753729.012794106</v>
      </c>
      <c r="C14" s="148">
        <f>IF(ISNUMBER(B14/B$8*100),B14/B$8*100,0)</f>
        <v>37.77747297813022</v>
      </c>
      <c r="D14" s="148">
        <v>7.5728849002545964</v>
      </c>
      <c r="E14" s="147">
        <v>1434568.2383647908</v>
      </c>
      <c r="F14" s="148">
        <f>IF(ISNUMBER(E14/E$8*100),E14/E$8*100,0)</f>
        <v>38.181571471008056</v>
      </c>
      <c r="G14" s="148">
        <v>8.1836752990092574</v>
      </c>
      <c r="H14" s="147">
        <v>727159.19279395521</v>
      </c>
      <c r="I14" s="148">
        <f>IF(ISNUMBER(H14/H$8*100),H14/H$8*100,0)</f>
        <v>42.101976333766991</v>
      </c>
      <c r="J14" s="148">
        <v>9.0756796429845092</v>
      </c>
      <c r="K14" s="147">
        <v>671907.73498513887</v>
      </c>
      <c r="L14" s="148">
        <f>IF(ISNUMBER(K14/K$8*100),K14/K$8*100,0)</f>
        <v>42.003341416949759</v>
      </c>
      <c r="M14" s="148">
        <v>8.9754928584012834</v>
      </c>
      <c r="N14" s="147">
        <v>55251.457808813393</v>
      </c>
      <c r="O14" s="148">
        <f>IF(ISNUMBER(N14/N$8*100),N14/N$8*100,0)</f>
        <v>43.339626503900206</v>
      </c>
      <c r="P14" s="148">
        <v>10.214702226171124</v>
      </c>
      <c r="Q14" s="149">
        <f>IF(ISNUMBER(N14/H14*100),N14/H14*100,0)</f>
        <v>7.5982616126355182</v>
      </c>
      <c r="R14" s="148">
        <v>3.9388223441972343</v>
      </c>
      <c r="S14" s="9"/>
    </row>
    <row r="15" spans="1:19" x14ac:dyDescent="0.2">
      <c r="A15" s="146" t="s">
        <v>53</v>
      </c>
      <c r="B15" s="147">
        <v>2011524.4060366822</v>
      </c>
      <c r="C15" s="148">
        <f>IF(ISNUMBER(B15/B$8*100),B15/B$8*100,0)</f>
        <v>43.330701801431466</v>
      </c>
      <c r="D15" s="148">
        <v>5.446036063261821</v>
      </c>
      <c r="E15" s="147">
        <v>1582836.3534798408</v>
      </c>
      <c r="F15" s="148">
        <f>IF(ISNUMBER(E15/E$8*100),E15/E$8*100,0)</f>
        <v>42.127782939198525</v>
      </c>
      <c r="G15" s="148">
        <v>5.9455051980702605</v>
      </c>
      <c r="H15" s="147">
        <v>601548.62096654647</v>
      </c>
      <c r="I15" s="148">
        <f>IF(ISNUMBER(H15/H$8*100),H15/H$8*100,0)</f>
        <v>34.829217665848979</v>
      </c>
      <c r="J15" s="148">
        <v>6.4517931998136921</v>
      </c>
      <c r="K15" s="147">
        <v>568885.20812901191</v>
      </c>
      <c r="L15" s="148">
        <f>IF(ISNUMBER(K15/K$8*100),K15/K$8*100,0)</f>
        <v>35.563036976533567</v>
      </c>
      <c r="M15" s="148">
        <v>6.3763985905915623</v>
      </c>
      <c r="N15" s="147">
        <v>32663.412837538592</v>
      </c>
      <c r="O15" s="148">
        <f>IF(ISNUMBER(N15/N$8*100),N15/N$8*100,0)</f>
        <v>25.621407449919094</v>
      </c>
      <c r="P15" s="148">
        <v>7.6726726726726726</v>
      </c>
      <c r="Q15" s="149">
        <f>IF(ISNUMBER(N15/H15*100),N15/H15*100,0)</f>
        <v>5.4298874104401085</v>
      </c>
      <c r="R15" s="148">
        <v>2.2895793109903293</v>
      </c>
      <c r="S15" s="9"/>
    </row>
    <row r="16" spans="1:19" x14ac:dyDescent="0.2">
      <c r="A16" s="53"/>
      <c r="B16" s="179"/>
      <c r="C16" s="148"/>
      <c r="D16" s="148"/>
      <c r="E16" s="179"/>
      <c r="F16" s="148"/>
      <c r="G16" s="148"/>
      <c r="H16" s="179"/>
      <c r="I16" s="148"/>
      <c r="J16" s="148"/>
      <c r="K16" s="179"/>
      <c r="L16" s="148"/>
      <c r="M16" s="148"/>
      <c r="N16" s="179"/>
      <c r="O16" s="148"/>
      <c r="P16" s="148"/>
      <c r="Q16" s="148"/>
      <c r="R16" s="148"/>
      <c r="S16" s="9"/>
    </row>
    <row r="17" spans="1:19" x14ac:dyDescent="0.2">
      <c r="A17" s="138" t="s">
        <v>57</v>
      </c>
      <c r="B17" s="172"/>
      <c r="C17" s="140"/>
      <c r="D17" s="140"/>
      <c r="E17" s="172"/>
      <c r="F17" s="140"/>
      <c r="G17" s="140"/>
      <c r="H17" s="172"/>
      <c r="I17" s="140"/>
      <c r="J17" s="140"/>
      <c r="K17" s="172"/>
      <c r="L17" s="140"/>
      <c r="M17" s="140"/>
      <c r="N17" s="172"/>
      <c r="O17" s="140"/>
      <c r="P17" s="140"/>
      <c r="Q17" s="140"/>
      <c r="R17" s="140"/>
      <c r="S17" s="9"/>
    </row>
    <row r="18" spans="1:19" x14ac:dyDescent="0.2">
      <c r="A18" s="146" t="s">
        <v>37</v>
      </c>
      <c r="B18" s="147">
        <v>896674.60101752845</v>
      </c>
      <c r="C18" s="148">
        <f>IF(ISNUMBER(B18/B$8*100),B18/B$8*100,0)</f>
        <v>19.315470214036033</v>
      </c>
      <c r="D18" s="148">
        <v>-3</v>
      </c>
      <c r="E18" s="147">
        <v>362972.99841146875</v>
      </c>
      <c r="F18" s="148">
        <f>IF(ISNUMBER(E18/E$8*100),E18/E$8*100,0)</f>
        <v>9.6606624280841409</v>
      </c>
      <c r="G18" s="148">
        <v>0</v>
      </c>
      <c r="H18" s="147">
        <v>127309.08051312684</v>
      </c>
      <c r="I18" s="148">
        <f>IF(ISNUMBER(H18/H$8*100),H18/H$8*100,0)</f>
        <v>7.3711010573115034</v>
      </c>
      <c r="J18" s="148">
        <v>0</v>
      </c>
      <c r="K18" s="147">
        <v>124535.213883224</v>
      </c>
      <c r="L18" s="148">
        <f>IF(ISNUMBER(K18/K$8*100),K18/K$8*100,0)</f>
        <v>7.7851389927600936</v>
      </c>
      <c r="M18" s="148">
        <v>0</v>
      </c>
      <c r="N18" s="147">
        <v>2773.86662990285</v>
      </c>
      <c r="O18" s="148">
        <f>IF(ISNUMBER(N18/N$8*100),N18/N$8*100,0)</f>
        <v>2.1758402127164396</v>
      </c>
      <c r="P18" s="148">
        <v>0</v>
      </c>
      <c r="Q18" s="149">
        <f>IF(ISNUMBER(N18/H18*100),N18/H18*100,0)</f>
        <v>2.1788442888147608</v>
      </c>
      <c r="R18" s="148">
        <v>0.54394140795364065</v>
      </c>
    </row>
    <row r="19" spans="1:19" x14ac:dyDescent="0.2">
      <c r="A19" s="146" t="s">
        <v>38</v>
      </c>
      <c r="B19" s="147">
        <v>2406535.0214281185</v>
      </c>
      <c r="C19" s="148">
        <f>IF(ISNUMBER(B19/B$8*100),B19/B$8*100,0)</f>
        <v>51.839714733394928</v>
      </c>
      <c r="D19" s="148">
        <v>4.4276031201129387</v>
      </c>
      <c r="E19" s="147">
        <v>2055366.0739456646</v>
      </c>
      <c r="F19" s="148">
        <f>IF(ISNUMBER(E19/E$8*100),E19/E$8*100,0)</f>
        <v>54.704338596604273</v>
      </c>
      <c r="G19" s="148">
        <v>4.941734109944</v>
      </c>
      <c r="H19" s="147">
        <v>815557.06296775374</v>
      </c>
      <c r="I19" s="148">
        <f>IF(ISNUMBER(H19/H$8*100),H19/H$8*100,0)</f>
        <v>47.220147258228153</v>
      </c>
      <c r="J19" s="148">
        <v>5.0020614015211073</v>
      </c>
      <c r="K19" s="147">
        <v>773261.7634301543</v>
      </c>
      <c r="L19" s="148">
        <f>IF(ISNUMBER(K19/K$8*100),K19/K$8*100,0)</f>
        <v>48.339342089502487</v>
      </c>
      <c r="M19" s="148">
        <v>4.9731838835577564</v>
      </c>
      <c r="N19" s="147">
        <v>42295.299537604966</v>
      </c>
      <c r="O19" s="148">
        <f>IF(ISNUMBER(N19/N$8*100),N19/N$8*100,0)</f>
        <v>33.176726144915996</v>
      </c>
      <c r="P19" s="148">
        <v>5.5300132237792159</v>
      </c>
      <c r="Q19" s="149">
        <f>IF(ISNUMBER(N19/H19*100),N19/H19*100,0)</f>
        <v>5.1860625648554128</v>
      </c>
      <c r="R19" s="148">
        <v>2.6066332422352265</v>
      </c>
    </row>
    <row r="20" spans="1:19" x14ac:dyDescent="0.2">
      <c r="A20" s="146" t="s">
        <v>39</v>
      </c>
      <c r="B20" s="147">
        <v>986407.98353433213</v>
      </c>
      <c r="C20" s="148">
        <f>IF(ISNUMBER(B20/B$8*100),B20/B$8*100,0)</f>
        <v>21.248437285079614</v>
      </c>
      <c r="D20" s="148">
        <v>10.361733444367591</v>
      </c>
      <c r="E20" s="147">
        <v>986244.02768587274</v>
      </c>
      <c r="F20" s="148">
        <f>IF(ISNUMBER(E20/E$8*100),E20/E$8*100,0)</f>
        <v>26.249254531012078</v>
      </c>
      <c r="G20" s="148">
        <v>10.362126065260416</v>
      </c>
      <c r="H20" s="147">
        <v>536492.56407759269</v>
      </c>
      <c r="I20" s="148">
        <f>IF(ISNUMBER(H20/H$8*100),H20/H$8*100,0)</f>
        <v>31.062520366756946</v>
      </c>
      <c r="J20" s="148">
        <v>10.706855358498647</v>
      </c>
      <c r="K20" s="147">
        <v>476693.15048525529</v>
      </c>
      <c r="L20" s="148">
        <f>IF(ISNUMBER(K20/K$8*100),K20/K$8*100,0)</f>
        <v>29.799783673269438</v>
      </c>
      <c r="M20" s="148">
        <v>10.683628748082317</v>
      </c>
      <c r="N20" s="147">
        <v>59799.413592340083</v>
      </c>
      <c r="O20" s="148">
        <f>IF(ISNUMBER(N20/N$8*100),N20/N$8*100,0)</f>
        <v>46.907074546562683</v>
      </c>
      <c r="P20" s="148">
        <v>10.892007108813738</v>
      </c>
      <c r="Q20" s="149">
        <f>IF(ISNUMBER(N20/H20*100),N20/H20*100,0)</f>
        <v>11.146363919349927</v>
      </c>
      <c r="R20" s="148">
        <v>3.5966943050400078</v>
      </c>
    </row>
    <row r="21" spans="1:19" x14ac:dyDescent="0.2">
      <c r="A21" s="146" t="s">
        <v>40</v>
      </c>
      <c r="B21" s="147">
        <v>342060.86116435728</v>
      </c>
      <c r="C21" s="148">
        <f>IF(ISNUMBER(B21/B$8*100),B21/B$8*100,0)</f>
        <v>7.368410310395868</v>
      </c>
      <c r="D21" s="148">
        <v>15.191996050145175</v>
      </c>
      <c r="E21" s="147">
        <v>342060.86116435728</v>
      </c>
      <c r="F21" s="148">
        <f>IF(ISNUMBER(E21/E$8*100),E21/E$8*100,0)</f>
        <v>9.1040780554771974</v>
      </c>
      <c r="G21" s="148">
        <v>15.191996050145175</v>
      </c>
      <c r="H21" s="147">
        <v>241484.48006235104</v>
      </c>
      <c r="I21" s="148">
        <f>IF(ISNUMBER(H21/H$8*100),H21/H$8*100,0)</f>
        <v>13.981771756873052</v>
      </c>
      <c r="J21" s="148">
        <v>15.486453475240685</v>
      </c>
      <c r="K21" s="147">
        <v>218868.20989198258</v>
      </c>
      <c r="L21" s="148">
        <f>IF(ISNUMBER(K21/K$8*100),K21/K$8*100,0)</f>
        <v>13.682229965119985</v>
      </c>
      <c r="M21" s="148">
        <v>15.501498036028579</v>
      </c>
      <c r="N21" s="147">
        <v>22616.270170368756</v>
      </c>
      <c r="O21" s="148">
        <f>IF(ISNUMBER(N21/N$8*100),N21/N$8*100,0)</f>
        <v>17.740359095805228</v>
      </c>
      <c r="P21" s="148">
        <v>15.340860233585316</v>
      </c>
      <c r="Q21" s="149">
        <f>IF(ISNUMBER(N21/H21*100),N21/H21*100,0)</f>
        <v>9.3655170570503152</v>
      </c>
      <c r="R21" s="148">
        <v>5.2614853084258124</v>
      </c>
    </row>
    <row r="22" spans="1:19" x14ac:dyDescent="0.2">
      <c r="A22" s="146" t="s">
        <v>46</v>
      </c>
      <c r="B22" s="147">
        <v>10582.845065883466</v>
      </c>
      <c r="C22" s="148">
        <f>IF(ISNUMBER(B22/B$8*100),B22/B$8*100,0)</f>
        <v>0.22796745711082586</v>
      </c>
      <c r="D22" s="148">
        <v>3.7226407349582162</v>
      </c>
      <c r="E22" s="147">
        <v>10582.845065883466</v>
      </c>
      <c r="F22" s="148">
        <f>IF(ISNUMBER(E22/E$8*100),E22/E$8*100,0)</f>
        <v>0.28166638884339024</v>
      </c>
      <c r="G22" s="148">
        <v>3.7226407349582162</v>
      </c>
      <c r="H22" s="147">
        <v>6294.7192301092291</v>
      </c>
      <c r="I22" s="148">
        <f>IF(ISNUMBER(H22/H$8*100),H22/H$8*100,0)</f>
        <v>0.36445956082255249</v>
      </c>
      <c r="J22" s="148">
        <v>4.1995104040899127</v>
      </c>
      <c r="K22" s="147">
        <v>6294.7192301092291</v>
      </c>
      <c r="L22" s="148">
        <f>IF(ISNUMBER(K22/K$8*100),K22/K$8*100,0)</f>
        <v>0.39350527934012403</v>
      </c>
      <c r="M22" s="148">
        <v>4.1995104040899127</v>
      </c>
      <c r="N22" s="147">
        <v>0</v>
      </c>
      <c r="O22" s="148">
        <f>IF(ISNUMBER(N22/N$8*100),N22/N$8*100,0)</f>
        <v>0</v>
      </c>
      <c r="P22" s="148">
        <v>0</v>
      </c>
      <c r="Q22" s="149">
        <f>IF(ISNUMBER(N22/H22*100),N22/H22*100,0)</f>
        <v>0</v>
      </c>
      <c r="R22" s="148">
        <v>0</v>
      </c>
    </row>
    <row r="23" spans="1:19" x14ac:dyDescent="0.2">
      <c r="A23" s="146"/>
      <c r="B23" s="154"/>
      <c r="C23" s="148"/>
      <c r="D23" s="148"/>
      <c r="E23" s="154"/>
      <c r="F23" s="148"/>
      <c r="G23" s="148"/>
      <c r="H23" s="154"/>
      <c r="I23" s="148"/>
      <c r="J23" s="148"/>
      <c r="K23" s="154"/>
      <c r="L23" s="148"/>
      <c r="M23" s="148"/>
      <c r="N23" s="154"/>
      <c r="O23" s="148"/>
      <c r="P23" s="148"/>
      <c r="Q23" s="148"/>
      <c r="R23" s="148"/>
    </row>
    <row r="24" spans="1:19" x14ac:dyDescent="0.2">
      <c r="A24" s="138" t="s">
        <v>16</v>
      </c>
      <c r="B24" s="172"/>
      <c r="C24" s="140"/>
      <c r="D24" s="140"/>
      <c r="E24" s="172"/>
      <c r="F24" s="140"/>
      <c r="G24" s="140"/>
      <c r="H24" s="172"/>
      <c r="I24" s="140"/>
      <c r="J24" s="140"/>
      <c r="K24" s="172"/>
      <c r="L24" s="140"/>
      <c r="M24" s="140"/>
      <c r="N24" s="172"/>
      <c r="O24" s="140"/>
      <c r="P24" s="140"/>
      <c r="Q24" s="140"/>
      <c r="R24" s="140"/>
    </row>
    <row r="25" spans="1:19" ht="12" customHeight="1" x14ac:dyDescent="0.2">
      <c r="A25" s="146" t="s">
        <v>41</v>
      </c>
      <c r="B25" s="147">
        <v>185836.20240743094</v>
      </c>
      <c r="C25" s="148">
        <f t="shared" ref="C25:C33" si="0">IF(ISNUMBER(B25/B$8*100),B25/B$8*100,0)</f>
        <v>4.0031396319433998</v>
      </c>
      <c r="D25" s="148">
        <v>4.0337903537590547</v>
      </c>
      <c r="E25" s="147">
        <v>185836.20240743094</v>
      </c>
      <c r="F25" s="148">
        <f t="shared" ref="F25:F33" si="1">IF(ISNUMBER(E25/E$8*100),E25/E$8*100,0)</f>
        <v>4.9461001954204376</v>
      </c>
      <c r="G25" s="148">
        <v>4.0337903537590547</v>
      </c>
      <c r="H25" s="147">
        <v>11334.227058575674</v>
      </c>
      <c r="I25" s="148">
        <f t="shared" ref="I25:I33" si="2">IF(ISNUMBER(H25/H$8*100),H25/H$8*100,0)</f>
        <v>0.65624331523360102</v>
      </c>
      <c r="J25" s="148">
        <v>4.1527798559940958</v>
      </c>
      <c r="K25" s="147">
        <v>11334.227058575674</v>
      </c>
      <c r="L25" s="148">
        <f t="shared" ref="L25:L33" si="3">IF(ISNUMBER(K25/K$8*100),K25/K$8*100,0)</f>
        <v>0.70854283118070371</v>
      </c>
      <c r="M25" s="148">
        <v>4.1527798559940958</v>
      </c>
      <c r="N25" s="147">
        <v>0</v>
      </c>
      <c r="O25" s="148">
        <f t="shared" ref="O25:O33" si="4">IF(ISNUMBER(N25/N$8*100),N25/N$8*100,0)</f>
        <v>0</v>
      </c>
      <c r="P25" s="148">
        <v>0</v>
      </c>
      <c r="Q25" s="149">
        <f t="shared" ref="Q25:Q33" si="5">IF(ISNUMBER(N25/H25*100),N25/H25*100,0)</f>
        <v>0</v>
      </c>
      <c r="R25" s="148">
        <v>0</v>
      </c>
    </row>
    <row r="26" spans="1:19" x14ac:dyDescent="0.2">
      <c r="A26" s="146" t="s">
        <v>42</v>
      </c>
      <c r="B26" s="147">
        <v>270568.58146032994</v>
      </c>
      <c r="C26" s="148">
        <f t="shared" si="0"/>
        <v>5.8283789572275646</v>
      </c>
      <c r="D26" s="148">
        <v>6.0117050289732008</v>
      </c>
      <c r="E26" s="147">
        <v>270568.58146032994</v>
      </c>
      <c r="F26" s="148">
        <f t="shared" si="1"/>
        <v>7.2012842293319261</v>
      </c>
      <c r="G26" s="148">
        <v>6.0117050289732008</v>
      </c>
      <c r="H26" s="147">
        <v>34654.860350868701</v>
      </c>
      <c r="I26" s="148">
        <f t="shared" si="2"/>
        <v>2.0064906347896518</v>
      </c>
      <c r="J26" s="148">
        <v>6.1037059991377696</v>
      </c>
      <c r="K26" s="147">
        <v>33581.525467534681</v>
      </c>
      <c r="L26" s="148">
        <f t="shared" si="3"/>
        <v>2.0993005528445812</v>
      </c>
      <c r="M26" s="148">
        <v>6.1736191337325685</v>
      </c>
      <c r="N26" s="147">
        <v>1073.3348833340199</v>
      </c>
      <c r="O26" s="148">
        <f t="shared" si="4"/>
        <v>0.84193132275839166</v>
      </c>
      <c r="P26" s="148">
        <v>3.984506126086349</v>
      </c>
      <c r="Q26" s="149">
        <f t="shared" si="5"/>
        <v>3.0972131252784409</v>
      </c>
      <c r="R26" s="148">
        <v>0.69131967251010207</v>
      </c>
    </row>
    <row r="27" spans="1:19" x14ac:dyDescent="0.2">
      <c r="A27" s="146" t="s">
        <v>43</v>
      </c>
      <c r="B27" s="147">
        <v>391077.5803560511</v>
      </c>
      <c r="C27" s="148">
        <f t="shared" si="0"/>
        <v>8.4242905354658575</v>
      </c>
      <c r="D27" s="148">
        <v>8.1337888926909994</v>
      </c>
      <c r="E27" s="147">
        <v>391077.5803560511</v>
      </c>
      <c r="F27" s="148">
        <f t="shared" si="1"/>
        <v>10.408676412698098</v>
      </c>
      <c r="G27" s="148">
        <v>8.1337888926909994</v>
      </c>
      <c r="H27" s="147">
        <v>103726.92944208327</v>
      </c>
      <c r="I27" s="148">
        <f t="shared" si="2"/>
        <v>6.0057120529071737</v>
      </c>
      <c r="J27" s="148">
        <v>8.1360144450815142</v>
      </c>
      <c r="K27" s="147">
        <v>84815.995532530142</v>
      </c>
      <c r="L27" s="148">
        <f t="shared" si="3"/>
        <v>5.302149435815239</v>
      </c>
      <c r="M27" s="148">
        <v>8.0094636119716771</v>
      </c>
      <c r="N27" s="147">
        <v>18910.933909553398</v>
      </c>
      <c r="O27" s="148">
        <f t="shared" si="4"/>
        <v>14.833867647728363</v>
      </c>
      <c r="P27" s="148">
        <v>8.6998508553695313</v>
      </c>
      <c r="Q27" s="149">
        <f t="shared" si="5"/>
        <v>18.231460249782543</v>
      </c>
      <c r="R27" s="148">
        <v>2.0294160032600934</v>
      </c>
    </row>
    <row r="28" spans="1:19" x14ac:dyDescent="0.2">
      <c r="A28" s="146" t="s">
        <v>44</v>
      </c>
      <c r="B28" s="147">
        <v>530300.82210139139</v>
      </c>
      <c r="C28" s="148">
        <f t="shared" si="0"/>
        <v>11.42332984803482</v>
      </c>
      <c r="D28" s="148">
        <v>9.3357307871923716</v>
      </c>
      <c r="E28" s="147">
        <v>530300.82210139139</v>
      </c>
      <c r="F28" s="148">
        <f t="shared" si="1"/>
        <v>14.114155185310809</v>
      </c>
      <c r="G28" s="148">
        <v>9.3357307871923716</v>
      </c>
      <c r="H28" s="147">
        <v>272711.3019086069</v>
      </c>
      <c r="I28" s="148">
        <f t="shared" si="2"/>
        <v>15.789781512341209</v>
      </c>
      <c r="J28" s="148">
        <v>9.9201516823851765</v>
      </c>
      <c r="K28" s="147">
        <v>226920.03810200453</v>
      </c>
      <c r="L28" s="148">
        <f t="shared" si="3"/>
        <v>14.185578374025651</v>
      </c>
      <c r="M28" s="148">
        <v>9.8260408829646035</v>
      </c>
      <c r="N28" s="147">
        <v>45791.263806602481</v>
      </c>
      <c r="O28" s="148">
        <f t="shared" si="4"/>
        <v>35.918984751261121</v>
      </c>
      <c r="P28" s="148">
        <v>10.381095406680526</v>
      </c>
      <c r="Q28" s="149">
        <f t="shared" si="5"/>
        <v>16.791113344451123</v>
      </c>
      <c r="R28" s="148">
        <v>3.0460466841832665</v>
      </c>
    </row>
    <row r="29" spans="1:19" x14ac:dyDescent="0.2">
      <c r="A29" s="146" t="s">
        <v>45</v>
      </c>
      <c r="B29" s="147">
        <v>358706.41008344496</v>
      </c>
      <c r="C29" s="148">
        <f t="shared" si="0"/>
        <v>7.7269758412786063</v>
      </c>
      <c r="D29" s="148">
        <v>9.1654095833421589</v>
      </c>
      <c r="E29" s="147">
        <v>358706.41008344496</v>
      </c>
      <c r="F29" s="148">
        <f t="shared" si="1"/>
        <v>9.5471055802276048</v>
      </c>
      <c r="G29" s="148">
        <v>9.1654095833421589</v>
      </c>
      <c r="H29" s="147">
        <v>215692.41040379001</v>
      </c>
      <c r="I29" s="148">
        <f t="shared" si="2"/>
        <v>12.488430110195553</v>
      </c>
      <c r="J29" s="148">
        <v>10.027963511415708</v>
      </c>
      <c r="K29" s="147">
        <v>191456.63094573954</v>
      </c>
      <c r="L29" s="148">
        <f t="shared" si="3"/>
        <v>11.968634705970031</v>
      </c>
      <c r="M29" s="148">
        <v>9.9870397668756912</v>
      </c>
      <c r="N29" s="147">
        <v>24235.779458051085</v>
      </c>
      <c r="O29" s="148">
        <f t="shared" si="4"/>
        <v>19.010713407371529</v>
      </c>
      <c r="P29" s="148">
        <v>10.345672750833787</v>
      </c>
      <c r="Q29" s="149">
        <f t="shared" si="5"/>
        <v>11.236269005794016</v>
      </c>
      <c r="R29" s="148">
        <v>4.5008406928868503</v>
      </c>
    </row>
    <row r="30" spans="1:19" x14ac:dyDescent="0.2">
      <c r="A30" s="146" t="s">
        <v>47</v>
      </c>
      <c r="B30" s="147">
        <v>383104.48102267896</v>
      </c>
      <c r="C30" s="148">
        <f t="shared" si="0"/>
        <v>8.2525402009381033</v>
      </c>
      <c r="D30" s="148">
        <v>8.4741690771273674</v>
      </c>
      <c r="E30" s="147">
        <v>383104.48102267896</v>
      </c>
      <c r="F30" s="148">
        <f t="shared" si="1"/>
        <v>10.196469384896062</v>
      </c>
      <c r="G30" s="148">
        <v>8.4741690771273674</v>
      </c>
      <c r="H30" s="147">
        <v>239468.90559685344</v>
      </c>
      <c r="I30" s="148">
        <f t="shared" si="2"/>
        <v>13.865071494693501</v>
      </c>
      <c r="J30" s="148">
        <v>9.297425110329943</v>
      </c>
      <c r="K30" s="147">
        <v>222896.04170036328</v>
      </c>
      <c r="L30" s="148">
        <f t="shared" si="3"/>
        <v>13.934024052028668</v>
      </c>
      <c r="M30" s="148">
        <v>9.1460320564397524</v>
      </c>
      <c r="N30" s="147">
        <v>16572.863896490577</v>
      </c>
      <c r="O30" s="148">
        <f t="shared" si="4"/>
        <v>12.999869322168381</v>
      </c>
      <c r="P30" s="148">
        <v>11.374409733090518</v>
      </c>
      <c r="Q30" s="149">
        <f t="shared" si="5"/>
        <v>6.9206746718052141</v>
      </c>
      <c r="R30" s="148">
        <v>3.4339497401182535</v>
      </c>
    </row>
    <row r="31" spans="1:19" x14ac:dyDescent="0.2">
      <c r="A31" s="146" t="s">
        <v>48</v>
      </c>
      <c r="B31" s="147">
        <v>515875.19689129328</v>
      </c>
      <c r="C31" s="148">
        <f t="shared" si="0"/>
        <v>11.112584195433191</v>
      </c>
      <c r="D31" s="148">
        <v>7.5510505670846566</v>
      </c>
      <c r="E31" s="147">
        <v>515875.19689129328</v>
      </c>
      <c r="F31" s="148">
        <f t="shared" si="1"/>
        <v>13.730211762304897</v>
      </c>
      <c r="G31" s="148">
        <v>7.5510505670846566</v>
      </c>
      <c r="H31" s="147">
        <v>326433.47919308528</v>
      </c>
      <c r="I31" s="148">
        <f t="shared" si="2"/>
        <v>18.900255613533574</v>
      </c>
      <c r="J31" s="148">
        <v>8.276299577266057</v>
      </c>
      <c r="K31" s="147">
        <v>313724.25346491742</v>
      </c>
      <c r="L31" s="148">
        <f t="shared" si="3"/>
        <v>19.612018500361611</v>
      </c>
      <c r="M31" s="148">
        <v>8.2784666578716113</v>
      </c>
      <c r="N31" s="147">
        <v>12709.225728166975</v>
      </c>
      <c r="O31" s="148">
        <f t="shared" si="4"/>
        <v>9.9692047605059457</v>
      </c>
      <c r="P31" s="148">
        <v>8.2272295933644415</v>
      </c>
      <c r="Q31" s="149">
        <f t="shared" si="5"/>
        <v>3.893358536502769</v>
      </c>
      <c r="R31" s="148">
        <v>5.68480516118289</v>
      </c>
    </row>
    <row r="32" spans="1:19" x14ac:dyDescent="0.2">
      <c r="A32" s="146" t="s">
        <v>49</v>
      </c>
      <c r="B32" s="147">
        <v>605625.26286782499</v>
      </c>
      <c r="C32" s="148">
        <f t="shared" si="0"/>
        <v>13.045910648652958</v>
      </c>
      <c r="D32" s="148">
        <v>6.8430677537422788</v>
      </c>
      <c r="E32" s="147">
        <v>605625.26286782499</v>
      </c>
      <c r="F32" s="148">
        <f t="shared" si="1"/>
        <v>16.118943414775266</v>
      </c>
      <c r="G32" s="148">
        <v>6.8430677537422788</v>
      </c>
      <c r="H32" s="147">
        <v>353214.95792968257</v>
      </c>
      <c r="I32" s="148">
        <f t="shared" si="2"/>
        <v>20.450883309814383</v>
      </c>
      <c r="J32" s="148">
        <v>7.6010790675400335</v>
      </c>
      <c r="K32" s="147">
        <v>346125.38885889237</v>
      </c>
      <c r="L32" s="148">
        <f t="shared" si="3"/>
        <v>21.637528672945123</v>
      </c>
      <c r="M32" s="148">
        <v>7.5773688985607741</v>
      </c>
      <c r="N32" s="147">
        <v>7089.569070789611</v>
      </c>
      <c r="O32" s="148">
        <f t="shared" si="4"/>
        <v>5.5611071234506388</v>
      </c>
      <c r="P32" s="148">
        <v>8.8286578240274682</v>
      </c>
      <c r="Q32" s="149">
        <f t="shared" si="5"/>
        <v>2.0071542587958553</v>
      </c>
      <c r="R32" s="148">
        <v>3.6142661050779337</v>
      </c>
    </row>
    <row r="33" spans="1:18" x14ac:dyDescent="0.2">
      <c r="A33" s="146" t="s">
        <v>72</v>
      </c>
      <c r="B33" s="147">
        <v>516132.26908266306</v>
      </c>
      <c r="C33" s="148">
        <f t="shared" si="0"/>
        <v>11.11812184560152</v>
      </c>
      <c r="D33" s="148">
        <v>5.8428175347867501</v>
      </c>
      <c r="E33" s="147">
        <v>516132.26908266306</v>
      </c>
      <c r="F33" s="148">
        <f t="shared" si="1"/>
        <v>13.737053835052293</v>
      </c>
      <c r="G33" s="148">
        <v>5.8428175347867501</v>
      </c>
      <c r="H33" s="147">
        <v>169900.83496741304</v>
      </c>
      <c r="I33" s="148">
        <f t="shared" si="2"/>
        <v>9.8371319564850275</v>
      </c>
      <c r="J33" s="148">
        <v>5.5735648242171862</v>
      </c>
      <c r="K33" s="147">
        <v>168798.95579018458</v>
      </c>
      <c r="L33" s="148">
        <f t="shared" si="3"/>
        <v>10.552222874821569</v>
      </c>
      <c r="M33" s="148">
        <v>5.5603622933024246</v>
      </c>
      <c r="N33" s="147">
        <v>1101.8791772284612</v>
      </c>
      <c r="O33" s="148">
        <f t="shared" si="4"/>
        <v>0.86432166475594374</v>
      </c>
      <c r="P33" s="148">
        <v>7.8065590916003176</v>
      </c>
      <c r="Q33" s="149">
        <f t="shared" si="5"/>
        <v>0.64854253214223556</v>
      </c>
      <c r="R33" s="148">
        <v>3.0540700824254365</v>
      </c>
    </row>
    <row r="34" spans="1:18" x14ac:dyDescent="0.2">
      <c r="A34" s="146"/>
      <c r="B34" s="154"/>
      <c r="C34" s="156"/>
      <c r="D34" s="156"/>
      <c r="E34" s="154"/>
      <c r="F34" s="156"/>
      <c r="G34" s="156"/>
      <c r="H34" s="154"/>
      <c r="I34" s="156"/>
      <c r="J34" s="156"/>
      <c r="K34" s="154"/>
      <c r="L34" s="156"/>
      <c r="M34" s="156"/>
      <c r="N34" s="154"/>
      <c r="O34" s="156"/>
      <c r="P34" s="156"/>
      <c r="Q34" s="156"/>
      <c r="R34" s="156"/>
    </row>
    <row r="35" spans="1:18" x14ac:dyDescent="0.2">
      <c r="A35" s="138" t="s">
        <v>12</v>
      </c>
      <c r="B35" s="172"/>
      <c r="C35" s="140"/>
      <c r="D35" s="140"/>
      <c r="E35" s="172"/>
      <c r="F35" s="140"/>
      <c r="G35" s="140"/>
      <c r="H35" s="172"/>
      <c r="I35" s="140"/>
      <c r="J35" s="140"/>
      <c r="K35" s="172"/>
      <c r="L35" s="140"/>
      <c r="M35" s="140"/>
      <c r="N35" s="172"/>
      <c r="O35" s="140"/>
      <c r="P35" s="140"/>
      <c r="Q35" s="140"/>
      <c r="R35" s="140"/>
    </row>
    <row r="36" spans="1:18" x14ac:dyDescent="0.2">
      <c r="A36" s="146" t="s">
        <v>38</v>
      </c>
      <c r="B36" s="159">
        <v>183313.08116015178</v>
      </c>
      <c r="C36" s="160">
        <f>IF(ISNUMBER(B36/B$8*100),B36/B$8*100,0)</f>
        <v>3.9487885069724031</v>
      </c>
      <c r="D36" s="160">
        <v>5.2373020651665971</v>
      </c>
      <c r="E36" s="159">
        <v>182020.09026554611</v>
      </c>
      <c r="F36" s="160">
        <f>IF(ISNUMBER(E36/E$8*100),E36/E$8*100,0)</f>
        <v>4.8445329401375226</v>
      </c>
      <c r="G36" s="160">
        <v>5.2578589989083779</v>
      </c>
      <c r="H36" s="147">
        <v>182020.09026554611</v>
      </c>
      <c r="I36" s="148">
        <f>IF(ISNUMBER(H36/H$8*100),H36/H$8*100,0)</f>
        <v>10.538827822811591</v>
      </c>
      <c r="J36" s="148">
        <v>5.2578589989083779</v>
      </c>
      <c r="K36" s="147">
        <v>182020.09026554611</v>
      </c>
      <c r="L36" s="148">
        <f>IF(ISNUMBER(K36/K$8*100),K36/K$8*100,0)</f>
        <v>11.378722997342555</v>
      </c>
      <c r="M36" s="148">
        <v>5.2578589989083779</v>
      </c>
      <c r="N36" s="147">
        <v>0</v>
      </c>
      <c r="O36" s="148">
        <f>IF(ISNUMBER(N36/N$8*100),N36/N$8*100,0)</f>
        <v>0</v>
      </c>
      <c r="P36" s="148">
        <v>0</v>
      </c>
      <c r="Q36" s="149">
        <f>IF(ISNUMBER(N36/H36*100),N36/H36*100,0)</f>
        <v>0</v>
      </c>
      <c r="R36" s="148">
        <v>0</v>
      </c>
    </row>
    <row r="37" spans="1:18" x14ac:dyDescent="0.2">
      <c r="A37" s="146" t="s">
        <v>39</v>
      </c>
      <c r="B37" s="159">
        <v>285789.69124286913</v>
      </c>
      <c r="C37" s="160">
        <f>IF(ISNUMBER(B37/B$8*100),B37/B$8*100,0)</f>
        <v>6.1562603227704047</v>
      </c>
      <c r="D37" s="160">
        <v>7.4983224096693055</v>
      </c>
      <c r="E37" s="159">
        <v>281935.32552923786</v>
      </c>
      <c r="F37" s="160">
        <f>IF(ISNUMBER(E37/E$8*100),E37/E$8*100,0)</f>
        <v>7.5038143840176081</v>
      </c>
      <c r="G37" s="160">
        <v>7.5660108471014995</v>
      </c>
      <c r="H37" s="147">
        <v>281935.32552923786</v>
      </c>
      <c r="I37" s="148">
        <f>IF(ISNUMBER(H37/H$8*100),H37/H$8*100,0)</f>
        <v>16.323845618284448</v>
      </c>
      <c r="J37" s="148">
        <v>7.5660108471014995</v>
      </c>
      <c r="K37" s="147">
        <v>281935.32552923786</v>
      </c>
      <c r="L37" s="148">
        <f>IF(ISNUMBER(K37/K$8*100),K37/K$8*100,0)</f>
        <v>17.624779592640607</v>
      </c>
      <c r="M37" s="148">
        <v>7.5660108471014995</v>
      </c>
      <c r="N37" s="147">
        <v>0</v>
      </c>
      <c r="O37" s="148">
        <f>IF(ISNUMBER(N37/N$8*100),N37/N$8*100,0)</f>
        <v>0</v>
      </c>
      <c r="P37" s="148">
        <v>0</v>
      </c>
      <c r="Q37" s="149">
        <f>IF(ISNUMBER(N37/H37*100),N37/H37*100,0)</f>
        <v>0</v>
      </c>
      <c r="R37" s="148">
        <v>0</v>
      </c>
    </row>
    <row r="38" spans="1:18" x14ac:dyDescent="0.2">
      <c r="A38" s="146" t="s">
        <v>50</v>
      </c>
      <c r="B38" s="159">
        <v>1143605.8665340745</v>
      </c>
      <c r="C38" s="160">
        <f>IF(ISNUMBER(B38/B$8*100),B38/B$8*100,0)</f>
        <v>24.634672406879044</v>
      </c>
      <c r="D38" s="160">
        <v>8.9718726452372835</v>
      </c>
      <c r="E38" s="159">
        <v>1135389.7861510559</v>
      </c>
      <c r="F38" s="160">
        <f>IF(ISNUMBER(E38/E$8*100),E38/E$8*100,0)</f>
        <v>30.218824805987062</v>
      </c>
      <c r="G38" s="160">
        <v>9.0277618544589089</v>
      </c>
      <c r="H38" s="147">
        <v>1135389.7861510559</v>
      </c>
      <c r="I38" s="148">
        <f>IF(ISNUMBER(H38/H$8*100),H38/H$8*100,0)</f>
        <v>65.738224009054832</v>
      </c>
      <c r="J38" s="148">
        <v>9.0277618544589089</v>
      </c>
      <c r="K38" s="147">
        <v>1135389.7861510559</v>
      </c>
      <c r="L38" s="148">
        <f>IF(ISNUMBER(K38/K$8*100),K38/K$8*100,0)</f>
        <v>70.977252300980254</v>
      </c>
      <c r="M38" s="148">
        <v>9.0277618544589089</v>
      </c>
      <c r="N38" s="147">
        <v>0</v>
      </c>
      <c r="O38" s="148">
        <f>IF(ISNUMBER(N38/N$8*100),N38/N$8*100,0)</f>
        <v>0</v>
      </c>
      <c r="P38" s="148">
        <v>0</v>
      </c>
      <c r="Q38" s="149">
        <f>IF(ISNUMBER(N38/H38*100),N38/H38*100,0)</f>
        <v>0</v>
      </c>
      <c r="R38" s="148">
        <v>0</v>
      </c>
    </row>
    <row r="39" spans="1:18" x14ac:dyDescent="0.2">
      <c r="A39" s="146" t="s">
        <v>46</v>
      </c>
      <c r="B39" s="159">
        <v>307.85497490611289</v>
      </c>
      <c r="C39" s="160">
        <f>IF(ISNUMBER(B39/B$8*100),B39/B$8*100,0)</f>
        <v>6.6315735845467452E-3</v>
      </c>
      <c r="D39" s="160">
        <v>13</v>
      </c>
      <c r="E39" s="159">
        <v>307.85497490611289</v>
      </c>
      <c r="F39" s="160">
        <f>IF(ISNUMBER(E39/E$8*100),E39/E$8*100,0)</f>
        <v>8.193675569230164E-3</v>
      </c>
      <c r="G39" s="160">
        <v>13</v>
      </c>
      <c r="H39" s="147">
        <v>307.85497490611289</v>
      </c>
      <c r="I39" s="148">
        <f>IF(ISNUMBER(H39/H$8*100),H39/H$8*100,0)</f>
        <v>1.7824574035746606E-2</v>
      </c>
      <c r="J39" s="148">
        <v>13</v>
      </c>
      <c r="K39" s="147">
        <v>307.85497490611289</v>
      </c>
      <c r="L39" s="148">
        <f>IF(ISNUMBER(K39/K$8*100),K39/K$8*100,0)</f>
        <v>1.9245109029997941E-2</v>
      </c>
      <c r="M39" s="148">
        <v>13</v>
      </c>
      <c r="N39" s="147">
        <v>0</v>
      </c>
      <c r="O39" s="148">
        <f>IF(ISNUMBER(N39/N$8*100),N39/N$8*100,0)</f>
        <v>0</v>
      </c>
      <c r="P39" s="148">
        <v>0</v>
      </c>
      <c r="Q39" s="149">
        <f>IF(ISNUMBER(N39/H39*100),N39/H39*100,0)</f>
        <v>0</v>
      </c>
      <c r="R39" s="148">
        <v>0</v>
      </c>
    </row>
    <row r="40" spans="1:18" x14ac:dyDescent="0.2">
      <c r="A40" s="146" t="s">
        <v>73</v>
      </c>
      <c r="B40" s="159">
        <v>76248.774520034916</v>
      </c>
      <c r="C40" s="160">
        <f>IF(ISNUMBER(B40/B$8*100),B40/B$8*100,0)</f>
        <v>1.6424920828884877</v>
      </c>
      <c r="D40" s="160">
        <v>8.8461458095828149</v>
      </c>
      <c r="E40" s="159">
        <v>76248.774520034916</v>
      </c>
      <c r="F40" s="160">
        <f>IF(ISNUMBER(E40/E$8*100),E40/E$8*100,0)</f>
        <v>2.0293897188410974</v>
      </c>
      <c r="G40" s="160">
        <v>8.8461458095828149</v>
      </c>
      <c r="H40" s="147">
        <v>36530.924283656481</v>
      </c>
      <c r="I40" s="148">
        <f>IF(ISNUMBER(H40/H$8*100),H40/H$8*100,0)</f>
        <v>2.1151133409062837</v>
      </c>
      <c r="J40" s="148">
        <v>10.654115195232809</v>
      </c>
      <c r="K40" s="147">
        <v>0</v>
      </c>
      <c r="L40" s="148">
        <f>IF(ISNUMBER(K40/K$8*100),K40/K$8*100,0)</f>
        <v>0</v>
      </c>
      <c r="M40" s="148">
        <v>0</v>
      </c>
      <c r="N40" s="147">
        <v>36530.924283656481</v>
      </c>
      <c r="O40" s="148">
        <f>IF(ISNUMBER(N40/N$8*100),N40/N$8*100,0)</f>
        <v>28.655110237532622</v>
      </c>
      <c r="P40" s="148">
        <v>10.654115195232809</v>
      </c>
      <c r="Q40" s="149">
        <f>IF(ISNUMBER(N40/H40*100),N40/H40*100,0)</f>
        <v>100</v>
      </c>
      <c r="R40" s="148">
        <v>3.7872249363661177</v>
      </c>
    </row>
    <row r="41" spans="1:18" x14ac:dyDescent="0.2">
      <c r="A41" s="273"/>
      <c r="B41" s="274"/>
      <c r="C41" s="275"/>
      <c r="D41" s="276"/>
      <c r="E41" s="274"/>
      <c r="F41" s="275"/>
      <c r="G41" s="276"/>
      <c r="H41" s="274"/>
      <c r="I41" s="275"/>
      <c r="J41" s="276"/>
      <c r="K41" s="274"/>
      <c r="L41" s="275"/>
      <c r="M41" s="276"/>
      <c r="N41" s="274"/>
      <c r="O41" s="275"/>
      <c r="P41" s="276"/>
      <c r="Q41" s="252"/>
      <c r="R41" s="252"/>
    </row>
    <row r="42" spans="1:18" x14ac:dyDescent="0.2">
      <c r="A42" s="2" t="str">
        <f>'C01'!A42</f>
        <v>Fuente: Instituto Nacional de Estadística (INE). Encuesta Permanente de Hogares de Propósitos Múltiples, LXI 2018.</v>
      </c>
      <c r="F42" s="161"/>
      <c r="I42" s="161"/>
      <c r="L42" s="161"/>
    </row>
    <row r="43" spans="1:18" x14ac:dyDescent="0.2">
      <c r="A43" s="158" t="str">
        <f>'C01'!A43</f>
        <v>(Promedio de salarios mínimos por rama)</v>
      </c>
      <c r="B43" s="5"/>
      <c r="F43" s="161"/>
      <c r="I43" s="161"/>
      <c r="L43" s="161"/>
    </row>
    <row r="44" spans="1:18" x14ac:dyDescent="0.2">
      <c r="A44" s="2" t="s">
        <v>60</v>
      </c>
      <c r="B44" s="5"/>
      <c r="F44" s="161"/>
      <c r="I44" s="161"/>
      <c r="L44" s="161"/>
    </row>
    <row r="45" spans="1:18" x14ac:dyDescent="0.2">
      <c r="A45" s="2" t="s">
        <v>61</v>
      </c>
      <c r="B45" s="5"/>
      <c r="F45" s="161"/>
      <c r="I45" s="161"/>
      <c r="L45" s="161"/>
    </row>
    <row r="46" spans="1:18" x14ac:dyDescent="0.2">
      <c r="A46" s="2" t="s">
        <v>62</v>
      </c>
      <c r="F46" s="161"/>
      <c r="I46" s="161"/>
      <c r="L46" s="161"/>
    </row>
    <row r="47" spans="1:18" x14ac:dyDescent="0.2">
      <c r="A47" s="2" t="s">
        <v>67</v>
      </c>
      <c r="F47" s="161"/>
      <c r="I47" s="161"/>
      <c r="L47" s="161"/>
    </row>
    <row r="48" spans="1:18" x14ac:dyDescent="0.2">
      <c r="A48" s="2" t="s">
        <v>68</v>
      </c>
      <c r="F48" s="161"/>
      <c r="I48" s="161"/>
      <c r="L48" s="161"/>
    </row>
    <row r="49" spans="1:19" x14ac:dyDescent="0.2">
      <c r="E49" s="9"/>
      <c r="F49" s="161"/>
      <c r="G49" s="3"/>
      <c r="I49" s="161"/>
      <c r="L49" s="161"/>
    </row>
    <row r="50" spans="1:19" s="25" customFormat="1" x14ac:dyDescent="0.2">
      <c r="A50"/>
      <c r="B50"/>
      <c r="C50" s="20"/>
      <c r="D50"/>
      <c r="E50"/>
      <c r="F50" s="161"/>
      <c r="G50"/>
      <c r="H50"/>
      <c r="I50" s="161"/>
      <c r="J50"/>
      <c r="K50"/>
      <c r="L50" s="161"/>
      <c r="M50"/>
      <c r="N50"/>
      <c r="O50" s="20"/>
      <c r="P50"/>
      <c r="Q50"/>
      <c r="R50"/>
      <c r="S50"/>
    </row>
    <row r="51" spans="1:19" s="25" customFormat="1" x14ac:dyDescent="0.2">
      <c r="A51"/>
      <c r="B51" s="9"/>
      <c r="C51" s="20"/>
      <c r="D51"/>
      <c r="E51"/>
      <c r="F51" s="161"/>
      <c r="G51"/>
      <c r="H51"/>
      <c r="I51" s="161"/>
      <c r="J51"/>
      <c r="K51"/>
      <c r="L51" s="161"/>
      <c r="M51"/>
      <c r="N51"/>
      <c r="O51" s="20"/>
      <c r="P51"/>
      <c r="Q51"/>
      <c r="R51"/>
      <c r="S51"/>
    </row>
    <row r="52" spans="1:19" s="25" customFormat="1" x14ac:dyDescent="0.2">
      <c r="A52"/>
      <c r="B52"/>
      <c r="C52" s="20"/>
      <c r="D52"/>
      <c r="E52"/>
      <c r="F52" s="20"/>
      <c r="G52"/>
      <c r="H52"/>
      <c r="I52" s="20"/>
      <c r="J52"/>
      <c r="K52"/>
      <c r="L52" s="20"/>
      <c r="M52"/>
      <c r="N52"/>
      <c r="O52" s="20"/>
      <c r="P52"/>
      <c r="Q52"/>
      <c r="R52"/>
      <c r="S52"/>
    </row>
    <row r="53" spans="1:19" s="25" customFormat="1" x14ac:dyDescent="0.2">
      <c r="A53"/>
      <c r="B53" s="9"/>
      <c r="C53" s="20"/>
      <c r="D53"/>
      <c r="E53"/>
      <c r="F53" s="20"/>
      <c r="G53"/>
      <c r="H53"/>
      <c r="I53" s="20"/>
      <c r="J53"/>
      <c r="K53"/>
      <c r="L53" s="20"/>
      <c r="M53"/>
      <c r="N53"/>
      <c r="O53" s="20"/>
      <c r="P53"/>
      <c r="Q53"/>
      <c r="R53"/>
      <c r="S53"/>
    </row>
    <row r="54" spans="1:19" s="25" customFormat="1" x14ac:dyDescent="0.2">
      <c r="A54"/>
      <c r="B54" s="9"/>
      <c r="C54" s="20"/>
      <c r="D54"/>
      <c r="E54"/>
      <c r="F54" s="20"/>
      <c r="G54"/>
      <c r="H54"/>
      <c r="I54" s="20"/>
      <c r="J54"/>
      <c r="K54"/>
      <c r="L54" s="20"/>
      <c r="M54"/>
      <c r="N54"/>
      <c r="O54" s="20"/>
      <c r="P54"/>
      <c r="Q54"/>
      <c r="R54"/>
      <c r="S54"/>
    </row>
    <row r="55" spans="1:19" s="25" customFormat="1" x14ac:dyDescent="0.2">
      <c r="A55"/>
      <c r="B55"/>
      <c r="C55" s="20"/>
      <c r="D55"/>
      <c r="E55"/>
      <c r="F55" s="20"/>
      <c r="G55"/>
      <c r="H55"/>
      <c r="I55" s="20"/>
      <c r="J55"/>
      <c r="K55"/>
      <c r="L55" s="20"/>
      <c r="M55"/>
      <c r="N55"/>
      <c r="O55" s="20"/>
      <c r="P55"/>
      <c r="Q55"/>
      <c r="R55"/>
      <c r="S55"/>
    </row>
    <row r="57" spans="1:19" s="25" customFormat="1" x14ac:dyDescent="0.2">
      <c r="A57"/>
      <c r="B57"/>
      <c r="C57" s="20"/>
      <c r="D57"/>
      <c r="E57"/>
      <c r="F57" s="20"/>
      <c r="G57"/>
      <c r="H57"/>
      <c r="I57" s="20"/>
      <c r="J57"/>
      <c r="K57"/>
      <c r="L57" s="20"/>
      <c r="M57"/>
      <c r="N57"/>
      <c r="O57" s="20"/>
      <c r="P57"/>
      <c r="Q57"/>
      <c r="R57"/>
      <c r="S57"/>
    </row>
    <row r="58" spans="1:19" s="25" customFormat="1" x14ac:dyDescent="0.2">
      <c r="A58"/>
      <c r="B58"/>
      <c r="C58" s="20"/>
      <c r="D58"/>
      <c r="E58"/>
      <c r="F58" s="20"/>
      <c r="G58"/>
      <c r="H58"/>
      <c r="I58" s="20"/>
      <c r="J58"/>
      <c r="K58"/>
      <c r="L58" s="20"/>
      <c r="M58"/>
      <c r="N58"/>
      <c r="O58" s="20"/>
      <c r="P58"/>
      <c r="Q58"/>
      <c r="R58"/>
      <c r="S58"/>
    </row>
  </sheetData>
  <mergeCells count="12">
    <mergeCell ref="A1:R1"/>
    <mergeCell ref="A2:R2"/>
    <mergeCell ref="A4:A6"/>
    <mergeCell ref="B4:D5"/>
    <mergeCell ref="N5:P5"/>
    <mergeCell ref="A3:R3"/>
    <mergeCell ref="E4:G5"/>
    <mergeCell ref="H4:P4"/>
    <mergeCell ref="Q4:Q6"/>
    <mergeCell ref="R4:R6"/>
    <mergeCell ref="H5:J5"/>
    <mergeCell ref="K5:M5"/>
  </mergeCells>
  <printOptions horizontalCentered="1"/>
  <pageMargins left="1.4648818897637796" right="0.27559055118110237" top="0.31496062992125984" bottom="0.39370078740157483" header="0" footer="0.19685039370078741"/>
  <pageSetup paperSize="9" scale="90" firstPageNumber="14" orientation="landscape" useFirstPageNumber="1" r:id="rId1"/>
  <headerFooter alignWithMargins="0">
    <oddFooter>&amp;L&amp;Z&amp;F+&amp;F+&amp;A&amp;C&amp;P&amp;R&amp;D+&amp;T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M72"/>
  <sheetViews>
    <sheetView topLeftCell="A37" workbookViewId="0">
      <selection activeCell="I20" sqref="I20"/>
    </sheetView>
  </sheetViews>
  <sheetFormatPr baseColWidth="10" defaultColWidth="12" defaultRowHeight="11.25" x14ac:dyDescent="0.2"/>
  <cols>
    <col min="1" max="1" width="45" style="306" customWidth="1"/>
    <col min="2" max="2" width="13" style="25" customWidth="1"/>
    <col min="3" max="3" width="13" style="44" bestFit="1" customWidth="1"/>
    <col min="4" max="4" width="10.5" style="25" bestFit="1" customWidth="1"/>
    <col min="5" max="5" width="13" style="25" customWidth="1"/>
    <col min="6" max="6" width="8.83203125" style="44" customWidth="1"/>
    <col min="7" max="7" width="6.1640625" style="25" customWidth="1"/>
    <col min="8" max="8" width="10.6640625" style="25" customWidth="1"/>
    <col min="9" max="9" width="8.5" style="44" customWidth="1"/>
    <col min="10" max="10" width="5.6640625" style="25" customWidth="1"/>
    <col min="11" max="11" width="10.5" style="25" bestFit="1" customWidth="1"/>
    <col min="12" max="12" width="6.5" style="25" customWidth="1"/>
    <col min="13" max="16384" width="12" style="306"/>
  </cols>
  <sheetData>
    <row r="1" spans="1:13" x14ac:dyDescent="0.2">
      <c r="A1" s="314" t="s">
        <v>102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</row>
    <row r="2" spans="1:13" x14ac:dyDescent="0.2">
      <c r="A2" s="314" t="s">
        <v>95</v>
      </c>
      <c r="B2" s="314"/>
      <c r="C2" s="314"/>
      <c r="D2" s="314"/>
      <c r="E2" s="314"/>
      <c r="F2" s="314"/>
      <c r="G2" s="314"/>
      <c r="H2" s="314"/>
      <c r="I2" s="314"/>
      <c r="J2" s="314"/>
      <c r="K2" s="314"/>
      <c r="L2" s="314"/>
    </row>
    <row r="3" spans="1:13" ht="23.25" x14ac:dyDescent="0.35">
      <c r="A3" s="313" t="s">
        <v>90</v>
      </c>
      <c r="B3" s="313"/>
      <c r="C3" s="313"/>
      <c r="D3" s="313"/>
      <c r="E3" s="313"/>
      <c r="F3" s="313"/>
      <c r="G3" s="313"/>
      <c r="H3" s="313"/>
      <c r="I3" s="313"/>
      <c r="J3" s="313"/>
      <c r="K3" s="313"/>
      <c r="L3" s="313"/>
    </row>
    <row r="4" spans="1:13" ht="13.5" customHeight="1" x14ac:dyDescent="0.35">
      <c r="A4" s="350" t="s">
        <v>31</v>
      </c>
      <c r="B4" s="356" t="s">
        <v>32</v>
      </c>
      <c r="C4" s="356"/>
      <c r="D4" s="356"/>
      <c r="E4" s="356"/>
      <c r="F4" s="356"/>
      <c r="G4" s="356"/>
      <c r="H4" s="356"/>
      <c r="I4" s="356"/>
      <c r="J4" s="356"/>
      <c r="K4" s="357" t="s">
        <v>21</v>
      </c>
      <c r="L4" s="357" t="s">
        <v>22</v>
      </c>
    </row>
    <row r="5" spans="1:13" ht="15.75" customHeight="1" x14ac:dyDescent="0.35">
      <c r="A5" s="351"/>
      <c r="B5" s="360" t="s">
        <v>0</v>
      </c>
      <c r="C5" s="360"/>
      <c r="D5" s="360"/>
      <c r="E5" s="360" t="s">
        <v>23</v>
      </c>
      <c r="F5" s="360"/>
      <c r="G5" s="360"/>
      <c r="H5" s="360" t="s">
        <v>24</v>
      </c>
      <c r="I5" s="360"/>
      <c r="J5" s="360"/>
      <c r="K5" s="358"/>
      <c r="L5" s="358"/>
    </row>
    <row r="6" spans="1:13" x14ac:dyDescent="0.2">
      <c r="A6" s="352"/>
      <c r="B6" s="133" t="s">
        <v>4</v>
      </c>
      <c r="C6" s="134" t="s">
        <v>66</v>
      </c>
      <c r="D6" s="133" t="s">
        <v>25</v>
      </c>
      <c r="E6" s="133" t="s">
        <v>4</v>
      </c>
      <c r="F6" s="134" t="s">
        <v>66</v>
      </c>
      <c r="G6" s="133" t="s">
        <v>25</v>
      </c>
      <c r="H6" s="133" t="s">
        <v>4</v>
      </c>
      <c r="I6" s="134" t="s">
        <v>66</v>
      </c>
      <c r="J6" s="133" t="s">
        <v>25</v>
      </c>
      <c r="K6" s="359"/>
      <c r="L6" s="359"/>
    </row>
    <row r="7" spans="1:13" x14ac:dyDescent="0.2">
      <c r="A7" s="136"/>
      <c r="B7" s="137"/>
      <c r="C7" s="137"/>
      <c r="D7" s="137"/>
      <c r="E7" s="137"/>
      <c r="F7" s="137"/>
      <c r="G7" s="137"/>
      <c r="H7" s="137"/>
      <c r="I7" s="137"/>
      <c r="J7" s="137"/>
      <c r="K7" s="137"/>
      <c r="L7" s="137"/>
    </row>
    <row r="8" spans="1:13" ht="12" customHeight="1" x14ac:dyDescent="0.2">
      <c r="A8" s="58" t="s">
        <v>59</v>
      </c>
      <c r="B8" s="141">
        <f>'C05'!H8</f>
        <v>1727137.9068510681</v>
      </c>
      <c r="C8" s="141">
        <f>'C05'!I8</f>
        <v>99.999999999993946</v>
      </c>
      <c r="D8" s="142">
        <f>'C05'!J8</f>
        <v>8.5061746456079881</v>
      </c>
      <c r="E8" s="141">
        <f>'C05'!K8</f>
        <v>1599653.0569208513</v>
      </c>
      <c r="F8" s="141">
        <f>'C05'!L8</f>
        <v>99.999999999993577</v>
      </c>
      <c r="G8" s="142">
        <f>'C05'!M8</f>
        <v>8.3896598734113148</v>
      </c>
      <c r="H8" s="141">
        <f>'C05'!N8</f>
        <v>127484.84993021621</v>
      </c>
      <c r="I8" s="141">
        <f>'C05'!O8</f>
        <v>100.00000000000034</v>
      </c>
      <c r="J8" s="142">
        <f>'C05'!P8</f>
        <v>9.8803025265125299</v>
      </c>
      <c r="K8" s="142">
        <f>'C05'!Q8</f>
        <v>7.3812779758072491</v>
      </c>
      <c r="L8" s="142">
        <f>'C05'!R8</f>
        <v>3.4971413346314475</v>
      </c>
      <c r="M8" s="141"/>
    </row>
    <row r="9" spans="1:13" ht="12" customHeight="1" x14ac:dyDescent="0.2">
      <c r="B9" s="144"/>
      <c r="C9" s="145"/>
      <c r="D9" s="145"/>
      <c r="E9" s="144"/>
      <c r="F9" s="145"/>
      <c r="G9" s="145"/>
      <c r="H9" s="144"/>
      <c r="I9" s="145"/>
      <c r="J9" s="145"/>
      <c r="K9" s="145"/>
      <c r="L9" s="145"/>
      <c r="M9" s="25"/>
    </row>
    <row r="10" spans="1:13" x14ac:dyDescent="0.2">
      <c r="A10" s="18" t="s">
        <v>18</v>
      </c>
      <c r="B10" s="141"/>
      <c r="C10" s="142"/>
      <c r="D10" s="142"/>
      <c r="E10" s="141"/>
      <c r="F10" s="142"/>
      <c r="G10" s="142"/>
      <c r="H10" s="141"/>
      <c r="I10" s="142"/>
      <c r="J10" s="142"/>
      <c r="K10" s="140"/>
      <c r="L10" s="142"/>
      <c r="M10" s="9"/>
    </row>
    <row r="11" spans="1:13" x14ac:dyDescent="0.2">
      <c r="A11" s="96" t="s">
        <v>108</v>
      </c>
      <c r="B11" s="151">
        <v>180788.67036592169</v>
      </c>
      <c r="C11" s="152">
        <f>IF(ISNUMBER(B11/B$8*100),B11/B$8*100,0)</f>
        <v>10.467529526668606</v>
      </c>
      <c r="D11" s="152">
        <v>5.2429064945621047</v>
      </c>
      <c r="E11" s="151">
        <v>180788.67036592169</v>
      </c>
      <c r="F11" s="152">
        <f>IF(ISNUMBER(E11/E$8*100),E11/E$8*100,0)</f>
        <v>11.301742561222564</v>
      </c>
      <c r="G11" s="152">
        <v>5.2429064945621047</v>
      </c>
      <c r="H11" s="151">
        <v>0</v>
      </c>
      <c r="I11" s="152">
        <f>IF(ISNUMBER(H11/H$8*100),H11/H$8*100,0)</f>
        <v>0</v>
      </c>
      <c r="J11" s="152">
        <v>0</v>
      </c>
      <c r="K11" s="152">
        <f t="shared" ref="K11" si="0">IF(ISNUMBER(H11/B11*100),H11/B11*100,0)</f>
        <v>0</v>
      </c>
      <c r="L11" s="152">
        <v>0</v>
      </c>
      <c r="M11" s="9"/>
    </row>
    <row r="12" spans="1:13" x14ac:dyDescent="0.2">
      <c r="A12" s="96" t="s">
        <v>109</v>
      </c>
      <c r="B12" s="151">
        <v>1231.4198996244515</v>
      </c>
      <c r="C12" s="152">
        <f t="shared" ref="C12:C34" si="1">IF(ISNUMBER(B12/B$8*100),B12/B$8*100,0)</f>
        <v>7.1298296142986425E-2</v>
      </c>
      <c r="D12" s="152">
        <v>7.666666666666667</v>
      </c>
      <c r="E12" s="151">
        <v>1231.4198996244515</v>
      </c>
      <c r="F12" s="152">
        <f t="shared" ref="F12:F34" si="2">IF(ISNUMBER(E12/E$8*100),E12/E$8*100,0)</f>
        <v>7.6980436119991766E-2</v>
      </c>
      <c r="G12" s="152">
        <v>7.666666666666667</v>
      </c>
      <c r="H12" s="151">
        <v>0</v>
      </c>
      <c r="I12" s="152">
        <f t="shared" ref="I12:I34" si="3">IF(ISNUMBER(H12/H$8*100),H12/H$8*100,0)</f>
        <v>0</v>
      </c>
      <c r="J12" s="152">
        <v>0</v>
      </c>
      <c r="K12" s="152">
        <f t="shared" ref="K12:K34" si="4">IF(ISNUMBER(H12/B12*100),H12/B12*100,0)</f>
        <v>0</v>
      </c>
      <c r="L12" s="152">
        <v>0</v>
      </c>
      <c r="M12" s="9"/>
    </row>
    <row r="13" spans="1:13" x14ac:dyDescent="0.2">
      <c r="A13" s="96" t="s">
        <v>54</v>
      </c>
      <c r="B13" s="151">
        <v>281935.32552923786</v>
      </c>
      <c r="C13" s="152">
        <f t="shared" si="1"/>
        <v>16.323845618284448</v>
      </c>
      <c r="D13" s="152">
        <v>7.5660108471014995</v>
      </c>
      <c r="E13" s="151">
        <v>281935.32552923786</v>
      </c>
      <c r="F13" s="152">
        <f t="shared" si="2"/>
        <v>17.624779592640607</v>
      </c>
      <c r="G13" s="152">
        <v>7.5660108471014995</v>
      </c>
      <c r="H13" s="151">
        <v>0</v>
      </c>
      <c r="I13" s="152">
        <f t="shared" si="3"/>
        <v>0</v>
      </c>
      <c r="J13" s="152">
        <v>0</v>
      </c>
      <c r="K13" s="152">
        <f t="shared" si="4"/>
        <v>0</v>
      </c>
      <c r="L13" s="152">
        <v>0</v>
      </c>
      <c r="M13" s="9"/>
    </row>
    <row r="14" spans="1:13" x14ac:dyDescent="0.2">
      <c r="A14" s="96" t="s">
        <v>110</v>
      </c>
      <c r="B14" s="151">
        <v>1434.5369170064821</v>
      </c>
      <c r="C14" s="152">
        <f t="shared" si="1"/>
        <v>8.3058620351975337E-2</v>
      </c>
      <c r="D14" s="152">
        <v>9.3434055097383961</v>
      </c>
      <c r="E14" s="151">
        <v>1434.5369170064821</v>
      </c>
      <c r="F14" s="152">
        <f t="shared" si="2"/>
        <v>8.967800303947164E-2</v>
      </c>
      <c r="G14" s="152">
        <v>9.3434055097383961</v>
      </c>
      <c r="H14" s="151">
        <v>0</v>
      </c>
      <c r="I14" s="152">
        <f t="shared" si="3"/>
        <v>0</v>
      </c>
      <c r="J14" s="152">
        <v>0</v>
      </c>
      <c r="K14" s="152">
        <f t="shared" si="4"/>
        <v>0</v>
      </c>
      <c r="L14" s="152">
        <v>0</v>
      </c>
      <c r="M14" s="9"/>
    </row>
    <row r="15" spans="1:13" x14ac:dyDescent="0.2">
      <c r="A15" s="96" t="s">
        <v>111</v>
      </c>
      <c r="B15" s="151">
        <v>4567.3235526112285</v>
      </c>
      <c r="C15" s="152">
        <f t="shared" si="1"/>
        <v>0.26444463609384905</v>
      </c>
      <c r="D15" s="152">
        <v>8.2915860441893638</v>
      </c>
      <c r="E15" s="151">
        <v>4567.3235526112285</v>
      </c>
      <c r="F15" s="152">
        <f t="shared" si="2"/>
        <v>0.28551963395130203</v>
      </c>
      <c r="G15" s="152">
        <v>8.2915860441893638</v>
      </c>
      <c r="H15" s="151">
        <v>0</v>
      </c>
      <c r="I15" s="152">
        <f t="shared" si="3"/>
        <v>0</v>
      </c>
      <c r="J15" s="152">
        <v>0</v>
      </c>
      <c r="K15" s="152">
        <f t="shared" si="4"/>
        <v>0</v>
      </c>
      <c r="L15" s="152">
        <v>0</v>
      </c>
      <c r="M15" s="9"/>
    </row>
    <row r="16" spans="1:13" x14ac:dyDescent="0.2">
      <c r="A16" s="96" t="s">
        <v>112</v>
      </c>
      <c r="B16" s="151">
        <v>4595.3464527820033</v>
      </c>
      <c r="C16" s="152">
        <f t="shared" si="1"/>
        <v>0.26606714116768337</v>
      </c>
      <c r="D16" s="152">
        <v>12.61015834505001</v>
      </c>
      <c r="E16" s="151">
        <v>4595.3464527820033</v>
      </c>
      <c r="F16" s="152">
        <f t="shared" si="2"/>
        <v>0.28727144507369107</v>
      </c>
      <c r="G16" s="152">
        <v>12.61015834505001</v>
      </c>
      <c r="H16" s="151">
        <v>0</v>
      </c>
      <c r="I16" s="152">
        <f t="shared" si="3"/>
        <v>0</v>
      </c>
      <c r="J16" s="152">
        <v>0</v>
      </c>
      <c r="K16" s="152">
        <f t="shared" si="4"/>
        <v>0</v>
      </c>
      <c r="L16" s="152">
        <v>0</v>
      </c>
      <c r="M16" s="9"/>
    </row>
    <row r="17" spans="1:13" x14ac:dyDescent="0.2">
      <c r="A17" s="96" t="s">
        <v>113</v>
      </c>
      <c r="B17" s="151">
        <v>413865.86701852072</v>
      </c>
      <c r="C17" s="152">
        <f t="shared" si="1"/>
        <v>23.962525828240565</v>
      </c>
      <c r="D17" s="152">
        <v>8.1322179432281221</v>
      </c>
      <c r="E17" s="151">
        <v>413865.86701852072</v>
      </c>
      <c r="F17" s="152">
        <f t="shared" si="2"/>
        <v>25.872226807428174</v>
      </c>
      <c r="G17" s="152">
        <v>8.1322179432281221</v>
      </c>
      <c r="H17" s="151">
        <v>0</v>
      </c>
      <c r="I17" s="152">
        <f t="shared" si="3"/>
        <v>0</v>
      </c>
      <c r="J17" s="152">
        <v>0</v>
      </c>
      <c r="K17" s="152">
        <f t="shared" si="4"/>
        <v>0</v>
      </c>
      <c r="L17" s="152">
        <v>0</v>
      </c>
      <c r="M17" s="9"/>
    </row>
    <row r="18" spans="1:13" x14ac:dyDescent="0.2">
      <c r="A18" s="96" t="s">
        <v>114</v>
      </c>
      <c r="B18" s="151">
        <v>5833.3391995551347</v>
      </c>
      <c r="C18" s="152">
        <f t="shared" si="1"/>
        <v>0.33774600027108004</v>
      </c>
      <c r="D18" s="152">
        <v>10.548142872271832</v>
      </c>
      <c r="E18" s="151">
        <v>5833.3391995551347</v>
      </c>
      <c r="F18" s="152">
        <f t="shared" si="2"/>
        <v>0.36466277323806973</v>
      </c>
      <c r="G18" s="152">
        <v>10.548142872271832</v>
      </c>
      <c r="H18" s="151">
        <v>0</v>
      </c>
      <c r="I18" s="152">
        <f t="shared" si="3"/>
        <v>0</v>
      </c>
      <c r="J18" s="152">
        <v>0</v>
      </c>
      <c r="K18" s="152">
        <f t="shared" si="4"/>
        <v>0</v>
      </c>
      <c r="L18" s="152">
        <v>0</v>
      </c>
    </row>
    <row r="19" spans="1:13" x14ac:dyDescent="0.2">
      <c r="A19" s="96" t="s">
        <v>115</v>
      </c>
      <c r="B19" s="151">
        <v>167180.70317899392</v>
      </c>
      <c r="C19" s="152">
        <f t="shared" si="1"/>
        <v>9.6796383494239393</v>
      </c>
      <c r="D19" s="152">
        <v>7.8313176594456051</v>
      </c>
      <c r="E19" s="151">
        <v>167180.70317899392</v>
      </c>
      <c r="F19" s="152">
        <f t="shared" si="2"/>
        <v>10.451060150555245</v>
      </c>
      <c r="G19" s="152">
        <v>7.8313176594456051</v>
      </c>
      <c r="H19" s="151">
        <v>0</v>
      </c>
      <c r="I19" s="152">
        <f t="shared" si="3"/>
        <v>0</v>
      </c>
      <c r="J19" s="152">
        <v>0</v>
      </c>
      <c r="K19" s="152">
        <f t="shared" si="4"/>
        <v>0</v>
      </c>
      <c r="L19" s="152">
        <v>0</v>
      </c>
    </row>
    <row r="20" spans="1:13" x14ac:dyDescent="0.2">
      <c r="A20" s="96" t="s">
        <v>116</v>
      </c>
      <c r="B20" s="151">
        <v>9418.8981334971068</v>
      </c>
      <c r="C20" s="152">
        <f t="shared" si="1"/>
        <v>0.54534719527230568</v>
      </c>
      <c r="D20" s="152">
        <v>12.942222805741965</v>
      </c>
      <c r="E20" s="151">
        <v>9418.8981334971068</v>
      </c>
      <c r="F20" s="152">
        <f t="shared" si="2"/>
        <v>0.58880881030711785</v>
      </c>
      <c r="G20" s="152">
        <v>12.942222805741965</v>
      </c>
      <c r="H20" s="151">
        <v>0</v>
      </c>
      <c r="I20" s="152">
        <f t="shared" si="3"/>
        <v>0</v>
      </c>
      <c r="J20" s="152">
        <v>0</v>
      </c>
      <c r="K20" s="152">
        <f t="shared" si="4"/>
        <v>0</v>
      </c>
      <c r="L20" s="152">
        <v>0</v>
      </c>
    </row>
    <row r="21" spans="1:13" x14ac:dyDescent="0.2">
      <c r="A21" s="96" t="s">
        <v>117</v>
      </c>
      <c r="B21" s="151">
        <v>20150.606708069485</v>
      </c>
      <c r="C21" s="152">
        <f t="shared" si="1"/>
        <v>1.1667051384917047</v>
      </c>
      <c r="D21" s="152">
        <v>13.697603316514277</v>
      </c>
      <c r="E21" s="151">
        <v>20150.606708069485</v>
      </c>
      <c r="F21" s="152">
        <f t="shared" si="2"/>
        <v>1.2596860688565239</v>
      </c>
      <c r="G21" s="152">
        <v>13.697603316514277</v>
      </c>
      <c r="H21" s="151">
        <v>0</v>
      </c>
      <c r="I21" s="152">
        <f t="shared" si="3"/>
        <v>0</v>
      </c>
      <c r="J21" s="152">
        <v>0</v>
      </c>
      <c r="K21" s="152">
        <f t="shared" si="4"/>
        <v>0</v>
      </c>
      <c r="L21" s="152">
        <v>0</v>
      </c>
    </row>
    <row r="22" spans="1:13" x14ac:dyDescent="0.2">
      <c r="A22" s="96" t="s">
        <v>118</v>
      </c>
      <c r="B22" s="151">
        <v>2657.0057326231763</v>
      </c>
      <c r="C22" s="152">
        <f t="shared" si="1"/>
        <v>0.1538386553895659</v>
      </c>
      <c r="D22" s="152">
        <v>11.617022131532138</v>
      </c>
      <c r="E22" s="151">
        <v>2657.0057326231763</v>
      </c>
      <c r="F22" s="152">
        <f t="shared" si="2"/>
        <v>0.16609887507342422</v>
      </c>
      <c r="G22" s="152">
        <v>11.617022131532138</v>
      </c>
      <c r="H22" s="151">
        <v>0</v>
      </c>
      <c r="I22" s="152">
        <f t="shared" si="3"/>
        <v>0</v>
      </c>
      <c r="J22" s="152">
        <v>0</v>
      </c>
      <c r="K22" s="152">
        <f t="shared" si="4"/>
        <v>0</v>
      </c>
      <c r="L22" s="152">
        <v>0</v>
      </c>
    </row>
    <row r="23" spans="1:13" x14ac:dyDescent="0.2">
      <c r="A23" s="96" t="s">
        <v>119</v>
      </c>
      <c r="B23" s="151">
        <v>14485.310503743491</v>
      </c>
      <c r="C23" s="152">
        <f t="shared" si="1"/>
        <v>0.83868870263829864</v>
      </c>
      <c r="D23" s="152">
        <v>15.719040991498044</v>
      </c>
      <c r="E23" s="151">
        <v>14485.310503743491</v>
      </c>
      <c r="F23" s="152">
        <f t="shared" si="2"/>
        <v>0.90552826071086012</v>
      </c>
      <c r="G23" s="152">
        <v>15.719040991498044</v>
      </c>
      <c r="H23" s="151">
        <v>0</v>
      </c>
      <c r="I23" s="152">
        <f t="shared" si="3"/>
        <v>0</v>
      </c>
      <c r="J23" s="152">
        <v>0</v>
      </c>
      <c r="K23" s="152">
        <f t="shared" si="4"/>
        <v>0</v>
      </c>
      <c r="L23" s="152">
        <v>0</v>
      </c>
    </row>
    <row r="24" spans="1:13" x14ac:dyDescent="0.2">
      <c r="A24" s="96" t="s">
        <v>120</v>
      </c>
      <c r="B24" s="151">
        <v>23016.656727067821</v>
      </c>
      <c r="C24" s="152">
        <f t="shared" si="1"/>
        <v>1.3326473025557048</v>
      </c>
      <c r="D24" s="152">
        <v>8.9341814379899329</v>
      </c>
      <c r="E24" s="151">
        <v>23016.656727067821</v>
      </c>
      <c r="F24" s="152">
        <f t="shared" si="2"/>
        <v>1.4388530455080206</v>
      </c>
      <c r="G24" s="152">
        <v>8.9341814379899329</v>
      </c>
      <c r="H24" s="151">
        <v>0</v>
      </c>
      <c r="I24" s="152">
        <f t="shared" si="3"/>
        <v>0</v>
      </c>
      <c r="J24" s="152">
        <v>0</v>
      </c>
      <c r="K24" s="152">
        <f t="shared" si="4"/>
        <v>0</v>
      </c>
      <c r="L24" s="152">
        <v>0</v>
      </c>
    </row>
    <row r="25" spans="1:13" x14ac:dyDescent="0.2">
      <c r="A25" s="96" t="s">
        <v>121</v>
      </c>
      <c r="B25" s="151">
        <v>47157.454195075035</v>
      </c>
      <c r="C25" s="152">
        <f t="shared" si="1"/>
        <v>2.7303815177708008</v>
      </c>
      <c r="D25" s="152">
        <v>12.284442040816106</v>
      </c>
      <c r="E25" s="151">
        <v>47157.454195075035</v>
      </c>
      <c r="F25" s="152">
        <f t="shared" si="2"/>
        <v>2.9479801255059472</v>
      </c>
      <c r="G25" s="152">
        <v>12.284442040816106</v>
      </c>
      <c r="H25" s="151">
        <v>0</v>
      </c>
      <c r="I25" s="152">
        <f t="shared" si="3"/>
        <v>0</v>
      </c>
      <c r="J25" s="152">
        <v>0</v>
      </c>
      <c r="K25" s="152">
        <f t="shared" si="4"/>
        <v>0</v>
      </c>
      <c r="L25" s="152">
        <v>0</v>
      </c>
    </row>
    <row r="26" spans="1:13" x14ac:dyDescent="0.2">
      <c r="A26" s="96" t="s">
        <v>122</v>
      </c>
      <c r="B26" s="151">
        <v>87335.579237618236</v>
      </c>
      <c r="C26" s="152">
        <f t="shared" si="1"/>
        <v>5.0566650694876571</v>
      </c>
      <c r="D26" s="152">
        <v>14.638748841030024</v>
      </c>
      <c r="E26" s="151">
        <v>87335.579237618236</v>
      </c>
      <c r="F26" s="152">
        <f t="shared" si="2"/>
        <v>5.459657571356705</v>
      </c>
      <c r="G26" s="152">
        <v>14.638748841030024</v>
      </c>
      <c r="H26" s="151">
        <v>0</v>
      </c>
      <c r="I26" s="152">
        <f t="shared" si="3"/>
        <v>0</v>
      </c>
      <c r="J26" s="152">
        <v>0</v>
      </c>
      <c r="K26" s="152">
        <f t="shared" si="4"/>
        <v>0</v>
      </c>
      <c r="L26" s="152">
        <v>0</v>
      </c>
    </row>
    <row r="27" spans="1:13" x14ac:dyDescent="0.2">
      <c r="A27" s="96" t="s">
        <v>123</v>
      </c>
      <c r="B27" s="151">
        <v>51216.886923451144</v>
      </c>
      <c r="C27" s="152">
        <f t="shared" si="1"/>
        <v>2.9654196529581234</v>
      </c>
      <c r="D27" s="152">
        <v>11.394059278938126</v>
      </c>
      <c r="E27" s="151">
        <v>51216.886923451144</v>
      </c>
      <c r="F27" s="152">
        <f t="shared" si="2"/>
        <v>3.2017496982775611</v>
      </c>
      <c r="G27" s="152">
        <v>11.394059278938126</v>
      </c>
      <c r="H27" s="151">
        <v>0</v>
      </c>
      <c r="I27" s="152">
        <f t="shared" si="3"/>
        <v>0</v>
      </c>
      <c r="J27" s="152">
        <v>0</v>
      </c>
      <c r="K27" s="152">
        <f t="shared" si="4"/>
        <v>0</v>
      </c>
      <c r="L27" s="152">
        <v>0</v>
      </c>
    </row>
    <row r="28" spans="1:13" x14ac:dyDescent="0.2">
      <c r="A28" s="96" t="s">
        <v>124</v>
      </c>
      <c r="B28" s="151">
        <v>5747.4986424254739</v>
      </c>
      <c r="C28" s="152">
        <f t="shared" si="1"/>
        <v>0.3327758958695059</v>
      </c>
      <c r="D28" s="152">
        <v>9.2749849381156775</v>
      </c>
      <c r="E28" s="151">
        <v>5747.4986424254739</v>
      </c>
      <c r="F28" s="152">
        <f t="shared" si="2"/>
        <v>0.35929657481408811</v>
      </c>
      <c r="G28" s="152">
        <v>9.2749849381156775</v>
      </c>
      <c r="H28" s="151">
        <v>0</v>
      </c>
      <c r="I28" s="152">
        <f t="shared" si="3"/>
        <v>0</v>
      </c>
      <c r="J28" s="152">
        <v>0</v>
      </c>
      <c r="K28" s="152">
        <f t="shared" si="4"/>
        <v>0</v>
      </c>
      <c r="L28" s="152">
        <v>0</v>
      </c>
    </row>
    <row r="29" spans="1:13" x14ac:dyDescent="0.2">
      <c r="A29" s="96" t="s">
        <v>125</v>
      </c>
      <c r="B29" s="151">
        <v>149075.02312405597</v>
      </c>
      <c r="C29" s="152">
        <f t="shared" si="1"/>
        <v>8.6313329429408885</v>
      </c>
      <c r="D29" s="152">
        <v>7.1602090696369673</v>
      </c>
      <c r="E29" s="151">
        <v>149075.02312405597</v>
      </c>
      <c r="F29" s="152">
        <f t="shared" si="2"/>
        <v>9.3192097173250978</v>
      </c>
      <c r="G29" s="152">
        <v>7.1602090696369673</v>
      </c>
      <c r="H29" s="151">
        <v>0</v>
      </c>
      <c r="I29" s="152">
        <f t="shared" si="3"/>
        <v>0</v>
      </c>
      <c r="J29" s="152">
        <v>0</v>
      </c>
      <c r="K29" s="152">
        <f t="shared" si="4"/>
        <v>0</v>
      </c>
      <c r="L29" s="152">
        <v>0</v>
      </c>
    </row>
    <row r="30" spans="1:13" x14ac:dyDescent="0.2">
      <c r="A30" s="96" t="s">
        <v>126</v>
      </c>
      <c r="B30" s="151">
        <v>122077.29793222315</v>
      </c>
      <c r="C30" s="152">
        <f t="shared" si="1"/>
        <v>7.0681847377662779</v>
      </c>
      <c r="D30" s="152">
        <v>6.6343938283366155</v>
      </c>
      <c r="E30" s="151">
        <v>122077.29793222315</v>
      </c>
      <c r="F30" s="152">
        <f t="shared" si="2"/>
        <v>7.6314859277803624</v>
      </c>
      <c r="G30" s="152">
        <v>6.6343938283366155</v>
      </c>
      <c r="H30" s="151">
        <v>0</v>
      </c>
      <c r="I30" s="152">
        <f t="shared" si="3"/>
        <v>0</v>
      </c>
      <c r="J30" s="152">
        <v>0</v>
      </c>
      <c r="K30" s="152">
        <f t="shared" si="4"/>
        <v>0</v>
      </c>
      <c r="L30" s="152">
        <v>0</v>
      </c>
    </row>
    <row r="31" spans="1:13" x14ac:dyDescent="0.2">
      <c r="A31" s="96" t="s">
        <v>127</v>
      </c>
      <c r="B31" s="151">
        <v>5574.4519717362064</v>
      </c>
      <c r="C31" s="152">
        <f t="shared" si="1"/>
        <v>0.32275662236489228</v>
      </c>
      <c r="D31" s="152">
        <v>14.307911351950025</v>
      </c>
      <c r="E31" s="151">
        <v>5574.4519717362064</v>
      </c>
      <c r="F31" s="152">
        <f t="shared" si="2"/>
        <v>0.34847881217858495</v>
      </c>
      <c r="G31" s="152">
        <v>14.307911351950025</v>
      </c>
      <c r="H31" s="151">
        <v>0</v>
      </c>
      <c r="I31" s="152">
        <f t="shared" si="3"/>
        <v>0</v>
      </c>
      <c r="J31" s="152">
        <v>0</v>
      </c>
      <c r="K31" s="152">
        <f t="shared" si="4"/>
        <v>0</v>
      </c>
      <c r="L31" s="152">
        <v>0</v>
      </c>
    </row>
    <row r="32" spans="1:13" x14ac:dyDescent="0.2">
      <c r="A32" s="96" t="s">
        <v>141</v>
      </c>
      <c r="B32" s="151">
        <v>0</v>
      </c>
      <c r="C32" s="152">
        <f t="shared" si="1"/>
        <v>0</v>
      </c>
      <c r="D32" s="152">
        <v>0</v>
      </c>
      <c r="E32" s="151">
        <v>0</v>
      </c>
      <c r="F32" s="152">
        <f t="shared" si="2"/>
        <v>0</v>
      </c>
      <c r="G32" s="152">
        <v>0</v>
      </c>
      <c r="H32" s="151">
        <v>0</v>
      </c>
      <c r="I32" s="152">
        <f t="shared" si="3"/>
        <v>0</v>
      </c>
      <c r="J32" s="152">
        <v>0</v>
      </c>
      <c r="K32" s="152">
        <f t="shared" si="4"/>
        <v>0</v>
      </c>
      <c r="L32" s="152">
        <v>0</v>
      </c>
    </row>
    <row r="33" spans="1:12" x14ac:dyDescent="0.2">
      <c r="A33" s="96" t="s">
        <v>73</v>
      </c>
      <c r="B33" s="151">
        <v>36530.924283656481</v>
      </c>
      <c r="C33" s="152">
        <f t="shared" si="1"/>
        <v>2.1151133409062837</v>
      </c>
      <c r="D33" s="152">
        <v>10.654115195232809</v>
      </c>
      <c r="E33" s="151">
        <v>0</v>
      </c>
      <c r="F33" s="152">
        <f t="shared" si="2"/>
        <v>0</v>
      </c>
      <c r="G33" s="152">
        <v>0</v>
      </c>
      <c r="H33" s="151">
        <v>36530.924283656481</v>
      </c>
      <c r="I33" s="152">
        <f t="shared" si="3"/>
        <v>28.655110237532622</v>
      </c>
      <c r="J33" s="152">
        <v>10.654115195232809</v>
      </c>
      <c r="K33" s="152">
        <f t="shared" si="4"/>
        <v>100</v>
      </c>
      <c r="L33" s="152">
        <v>3.7872249363661177</v>
      </c>
    </row>
    <row r="34" spans="1:12" x14ac:dyDescent="0.2">
      <c r="A34" s="96" t="s">
        <v>129</v>
      </c>
      <c r="B34" s="151">
        <v>307.85497490611289</v>
      </c>
      <c r="C34" s="152">
        <f t="shared" si="1"/>
        <v>1.7824574035746606E-2</v>
      </c>
      <c r="D34" s="152">
        <v>13</v>
      </c>
      <c r="E34" s="151">
        <v>307.85497490611289</v>
      </c>
      <c r="F34" s="152">
        <f t="shared" si="2"/>
        <v>1.9245109029997941E-2</v>
      </c>
      <c r="G34" s="152">
        <v>13</v>
      </c>
      <c r="H34" s="151">
        <v>0</v>
      </c>
      <c r="I34" s="152">
        <f t="shared" si="3"/>
        <v>0</v>
      </c>
      <c r="J34" s="152">
        <v>0</v>
      </c>
      <c r="K34" s="152">
        <f t="shared" si="4"/>
        <v>0</v>
      </c>
      <c r="L34" s="152">
        <v>0</v>
      </c>
    </row>
    <row r="35" spans="1:12" x14ac:dyDescent="0.2">
      <c r="A35" s="10"/>
      <c r="B35" s="151"/>
      <c r="C35" s="152"/>
      <c r="D35" s="152"/>
      <c r="E35" s="151"/>
      <c r="F35" s="152"/>
      <c r="G35" s="152"/>
      <c r="H35" s="151"/>
      <c r="I35" s="152"/>
      <c r="J35" s="152"/>
      <c r="K35" s="152"/>
      <c r="L35" s="152"/>
    </row>
    <row r="36" spans="1:12" x14ac:dyDescent="0.2">
      <c r="A36" s="43" t="s">
        <v>14</v>
      </c>
      <c r="B36" s="306"/>
      <c r="C36" s="306"/>
      <c r="D36" s="306"/>
      <c r="E36" s="306"/>
      <c r="F36" s="306"/>
      <c r="G36" s="306"/>
      <c r="H36" s="306"/>
      <c r="I36" s="306"/>
      <c r="J36" s="306"/>
      <c r="K36" s="306"/>
      <c r="L36" s="306"/>
    </row>
    <row r="37" spans="1:12" x14ac:dyDescent="0.2">
      <c r="A37" s="96" t="s">
        <v>131</v>
      </c>
      <c r="B37" s="151">
        <v>58335.481376627264</v>
      </c>
      <c r="C37" s="152">
        <f>IF(ISNUMBER(B37/B$8*100),B37/B$8*100,0)</f>
        <v>3.3775809763208189</v>
      </c>
      <c r="D37" s="152">
        <v>12.747544769630021</v>
      </c>
      <c r="E37" s="151">
        <v>58335.481376627264</v>
      </c>
      <c r="F37" s="152">
        <f>IF(ISNUMBER(E37/E$8*100),E37/E$8*100,0)</f>
        <v>3.646758347020346</v>
      </c>
      <c r="G37" s="152">
        <v>12.747544769630021</v>
      </c>
      <c r="H37" s="151">
        <v>0</v>
      </c>
      <c r="I37" s="152">
        <f>IF(ISNUMBER(H37/H$8*100),H37/H$8*100,0)</f>
        <v>0</v>
      </c>
      <c r="J37" s="152">
        <v>0</v>
      </c>
      <c r="K37" s="152">
        <f>IF(ISNUMBER(H37/B37*100),H37/B37*100,0)</f>
        <v>0</v>
      </c>
      <c r="L37" s="152">
        <v>0</v>
      </c>
    </row>
    <row r="38" spans="1:12" x14ac:dyDescent="0.2">
      <c r="A38" s="96" t="s">
        <v>132</v>
      </c>
      <c r="B38" s="151">
        <v>61806.474591277984</v>
      </c>
      <c r="C38" s="152">
        <f t="shared" ref="C38:C49" si="5">IF(ISNUMBER(B38/B$8*100),B38/B$8*100,0)</f>
        <v>3.5785489013997758</v>
      </c>
      <c r="D38" s="152">
        <v>16.176396001692833</v>
      </c>
      <c r="E38" s="151">
        <v>61806.474591277984</v>
      </c>
      <c r="F38" s="152">
        <f t="shared" ref="F38:F49" si="6">IF(ISNUMBER(E38/E$8*100),E38/E$8*100,0)</f>
        <v>3.8637424736491526</v>
      </c>
      <c r="G38" s="152">
        <v>16.176396001692833</v>
      </c>
      <c r="H38" s="151">
        <v>0</v>
      </c>
      <c r="I38" s="152">
        <f t="shared" ref="I38:I49" si="7">IF(ISNUMBER(H38/H$8*100),H38/H$8*100,0)</f>
        <v>0</v>
      </c>
      <c r="J38" s="152">
        <v>0</v>
      </c>
      <c r="K38" s="152">
        <f t="shared" ref="K38:K49" si="8">IF(ISNUMBER(H38/B38*100),H38/B38*100,0)</f>
        <v>0</v>
      </c>
      <c r="L38" s="152">
        <v>0</v>
      </c>
    </row>
    <row r="39" spans="1:12" x14ac:dyDescent="0.2">
      <c r="A39" s="96" t="s">
        <v>133</v>
      </c>
      <c r="B39" s="151">
        <v>104378.22952947172</v>
      </c>
      <c r="C39" s="152">
        <f t="shared" si="5"/>
        <v>6.0434218434690576</v>
      </c>
      <c r="D39" s="152">
        <v>11.620026583374766</v>
      </c>
      <c r="E39" s="151">
        <v>104378.22952947172</v>
      </c>
      <c r="F39" s="152">
        <f t="shared" si="6"/>
        <v>6.5250542345968343</v>
      </c>
      <c r="G39" s="152">
        <v>11.620026583374766</v>
      </c>
      <c r="H39" s="151">
        <v>0</v>
      </c>
      <c r="I39" s="152">
        <f t="shared" si="7"/>
        <v>0</v>
      </c>
      <c r="J39" s="152">
        <v>0</v>
      </c>
      <c r="K39" s="152">
        <f t="shared" si="8"/>
        <v>0</v>
      </c>
      <c r="L39" s="152">
        <v>0</v>
      </c>
    </row>
    <row r="40" spans="1:12" x14ac:dyDescent="0.2">
      <c r="A40" s="96" t="s">
        <v>134</v>
      </c>
      <c r="B40" s="151">
        <v>55854.936309844372</v>
      </c>
      <c r="C40" s="152">
        <f t="shared" si="5"/>
        <v>3.2339592622154618</v>
      </c>
      <c r="D40" s="152">
        <v>12.926164562572678</v>
      </c>
      <c r="E40" s="151">
        <v>55854.936309844372</v>
      </c>
      <c r="F40" s="152">
        <f t="shared" si="6"/>
        <v>3.4916906555574445</v>
      </c>
      <c r="G40" s="152">
        <v>12.926164562572678</v>
      </c>
      <c r="H40" s="151">
        <v>0</v>
      </c>
      <c r="I40" s="152">
        <f t="shared" si="7"/>
        <v>0</v>
      </c>
      <c r="J40" s="152">
        <v>0</v>
      </c>
      <c r="K40" s="152">
        <f t="shared" si="8"/>
        <v>0</v>
      </c>
      <c r="L40" s="152">
        <v>0</v>
      </c>
    </row>
    <row r="41" spans="1:12" x14ac:dyDescent="0.2">
      <c r="A41" s="96" t="s">
        <v>135</v>
      </c>
      <c r="B41" s="151">
        <v>590509.50147910626</v>
      </c>
      <c r="C41" s="152">
        <f t="shared" si="5"/>
        <v>34.190060859455514</v>
      </c>
      <c r="D41" s="152">
        <v>7.8449655689285862</v>
      </c>
      <c r="E41" s="151">
        <v>590509.50147910626</v>
      </c>
      <c r="F41" s="152">
        <f t="shared" si="6"/>
        <v>36.914848436933525</v>
      </c>
      <c r="G41" s="152">
        <v>7.8449655689285862</v>
      </c>
      <c r="H41" s="151">
        <v>0</v>
      </c>
      <c r="I41" s="152">
        <f t="shared" si="7"/>
        <v>0</v>
      </c>
      <c r="J41" s="152">
        <v>0</v>
      </c>
      <c r="K41" s="152">
        <f t="shared" si="8"/>
        <v>0</v>
      </c>
      <c r="L41" s="152">
        <v>0</v>
      </c>
    </row>
    <row r="42" spans="1:12" x14ac:dyDescent="0.2">
      <c r="A42" s="96" t="s">
        <v>136</v>
      </c>
      <c r="B42" s="151">
        <v>98586.7190776028</v>
      </c>
      <c r="C42" s="152">
        <f t="shared" si="5"/>
        <v>5.7080976965728762</v>
      </c>
      <c r="D42" s="152">
        <v>4.8415351983273567</v>
      </c>
      <c r="E42" s="151">
        <v>98586.7190776028</v>
      </c>
      <c r="F42" s="152">
        <f t="shared" si="6"/>
        <v>6.1630063250947007</v>
      </c>
      <c r="G42" s="152">
        <v>4.8415351983273567</v>
      </c>
      <c r="H42" s="151">
        <v>0</v>
      </c>
      <c r="I42" s="152">
        <f t="shared" si="7"/>
        <v>0</v>
      </c>
      <c r="J42" s="152">
        <v>0</v>
      </c>
      <c r="K42" s="152">
        <f t="shared" si="8"/>
        <v>0</v>
      </c>
      <c r="L42" s="152">
        <v>0</v>
      </c>
    </row>
    <row r="43" spans="1:12" x14ac:dyDescent="0.2">
      <c r="A43" s="96" t="s">
        <v>137</v>
      </c>
      <c r="B43" s="151">
        <v>92747.320541043897</v>
      </c>
      <c r="C43" s="152">
        <f t="shared" si="5"/>
        <v>5.3700008651967792</v>
      </c>
      <c r="D43" s="152">
        <v>7.5359118804975624</v>
      </c>
      <c r="E43" s="151">
        <v>92747.320541043897</v>
      </c>
      <c r="F43" s="152">
        <f t="shared" si="6"/>
        <v>5.7979647611571377</v>
      </c>
      <c r="G43" s="152">
        <v>7.5359118804975624</v>
      </c>
      <c r="H43" s="151">
        <v>0</v>
      </c>
      <c r="I43" s="152">
        <f t="shared" si="7"/>
        <v>0</v>
      </c>
      <c r="J43" s="152">
        <v>0</v>
      </c>
      <c r="K43" s="152">
        <f t="shared" si="8"/>
        <v>0</v>
      </c>
      <c r="L43" s="152">
        <v>0</v>
      </c>
    </row>
    <row r="44" spans="1:12" x14ac:dyDescent="0.2">
      <c r="A44" s="96" t="s">
        <v>138</v>
      </c>
      <c r="B44" s="151">
        <v>27843.017797141303</v>
      </c>
      <c r="C44" s="152">
        <f t="shared" si="5"/>
        <v>1.6120900182142905</v>
      </c>
      <c r="D44" s="152">
        <v>8.3918830606218613</v>
      </c>
      <c r="E44" s="151">
        <v>27843.017797141303</v>
      </c>
      <c r="F44" s="152">
        <f t="shared" si="6"/>
        <v>1.740566035658752</v>
      </c>
      <c r="G44" s="152">
        <v>8.3918830606218613</v>
      </c>
      <c r="H44" s="151">
        <v>0</v>
      </c>
      <c r="I44" s="152">
        <f t="shared" si="7"/>
        <v>0</v>
      </c>
      <c r="J44" s="152">
        <v>0</v>
      </c>
      <c r="K44" s="152">
        <f t="shared" si="8"/>
        <v>0</v>
      </c>
      <c r="L44" s="152">
        <v>0</v>
      </c>
    </row>
    <row r="45" spans="1:12" x14ac:dyDescent="0.2">
      <c r="A45" s="96" t="s">
        <v>139</v>
      </c>
      <c r="B45" s="151">
        <v>509591.37621863553</v>
      </c>
      <c r="C45" s="152">
        <f t="shared" si="5"/>
        <v>29.504961601342345</v>
      </c>
      <c r="D45" s="152">
        <v>6.9053987335031159</v>
      </c>
      <c r="E45" s="151">
        <v>509591.37621863553</v>
      </c>
      <c r="F45" s="152">
        <f t="shared" si="6"/>
        <v>31.85636873032584</v>
      </c>
      <c r="G45" s="152">
        <v>6.9053987335031159</v>
      </c>
      <c r="H45" s="151">
        <v>0</v>
      </c>
      <c r="I45" s="152">
        <f t="shared" si="7"/>
        <v>0</v>
      </c>
      <c r="J45" s="152">
        <v>0</v>
      </c>
      <c r="K45" s="152">
        <f t="shared" si="8"/>
        <v>0</v>
      </c>
      <c r="L45" s="152">
        <v>0</v>
      </c>
    </row>
    <row r="46" spans="1:12" x14ac:dyDescent="0.2">
      <c r="A46" s="96" t="s">
        <v>140</v>
      </c>
      <c r="B46" s="151">
        <v>0</v>
      </c>
      <c r="C46" s="152">
        <f t="shared" si="5"/>
        <v>0</v>
      </c>
      <c r="D46" s="152">
        <v>0</v>
      </c>
      <c r="E46" s="151">
        <v>0</v>
      </c>
      <c r="F46" s="152">
        <f t="shared" si="6"/>
        <v>0</v>
      </c>
      <c r="G46" s="152">
        <v>0</v>
      </c>
      <c r="H46" s="151">
        <v>0</v>
      </c>
      <c r="I46" s="152">
        <f t="shared" si="7"/>
        <v>0</v>
      </c>
      <c r="J46" s="152">
        <v>0</v>
      </c>
      <c r="K46" s="152">
        <f t="shared" si="8"/>
        <v>0</v>
      </c>
      <c r="L46" s="152">
        <v>0</v>
      </c>
    </row>
    <row r="47" spans="1:12" x14ac:dyDescent="0.2">
      <c r="A47" s="96" t="s">
        <v>128</v>
      </c>
      <c r="B47" s="151">
        <v>0</v>
      </c>
      <c r="C47" s="152">
        <f t="shared" si="5"/>
        <v>0</v>
      </c>
      <c r="D47" s="152">
        <v>0</v>
      </c>
      <c r="E47" s="151">
        <v>0</v>
      </c>
      <c r="F47" s="152">
        <f t="shared" si="6"/>
        <v>0</v>
      </c>
      <c r="G47" s="152">
        <v>0</v>
      </c>
      <c r="H47" s="151">
        <v>0</v>
      </c>
      <c r="I47" s="152">
        <f t="shared" si="7"/>
        <v>0</v>
      </c>
      <c r="J47" s="152">
        <v>0</v>
      </c>
      <c r="K47" s="152">
        <f t="shared" si="8"/>
        <v>0</v>
      </c>
      <c r="L47" s="152">
        <v>0</v>
      </c>
    </row>
    <row r="48" spans="1:12" x14ac:dyDescent="0.2">
      <c r="A48" s="96" t="s">
        <v>73</v>
      </c>
      <c r="B48" s="151">
        <v>36530.924283656481</v>
      </c>
      <c r="C48" s="152">
        <f t="shared" si="5"/>
        <v>2.1151133409062837</v>
      </c>
      <c r="D48" s="152">
        <v>10.654115195232809</v>
      </c>
      <c r="E48" s="151">
        <v>0</v>
      </c>
      <c r="F48" s="152">
        <f t="shared" si="6"/>
        <v>0</v>
      </c>
      <c r="G48" s="152">
        <v>0</v>
      </c>
      <c r="H48" s="151">
        <v>36530.924283656481</v>
      </c>
      <c r="I48" s="152">
        <f t="shared" si="7"/>
        <v>28.655110237532622</v>
      </c>
      <c r="J48" s="152">
        <v>10.654115195232809</v>
      </c>
      <c r="K48" s="152">
        <f t="shared" si="8"/>
        <v>100</v>
      </c>
      <c r="L48" s="152">
        <v>3.7872249363661177</v>
      </c>
    </row>
    <row r="49" spans="1:13" ht="12" customHeight="1" x14ac:dyDescent="0.2">
      <c r="A49" s="96" t="s">
        <v>129</v>
      </c>
      <c r="B49" s="151">
        <v>0</v>
      </c>
      <c r="C49" s="152">
        <f t="shared" si="5"/>
        <v>0</v>
      </c>
      <c r="D49" s="152">
        <v>0</v>
      </c>
      <c r="E49" s="151">
        <v>0</v>
      </c>
      <c r="F49" s="152">
        <f t="shared" si="6"/>
        <v>0</v>
      </c>
      <c r="G49" s="152">
        <v>0</v>
      </c>
      <c r="H49" s="151">
        <v>0</v>
      </c>
      <c r="I49" s="152">
        <f t="shared" si="7"/>
        <v>0</v>
      </c>
      <c r="J49" s="152">
        <v>0</v>
      </c>
      <c r="K49" s="152">
        <f t="shared" si="8"/>
        <v>0</v>
      </c>
      <c r="L49" s="152">
        <v>0</v>
      </c>
    </row>
    <row r="50" spans="1:13" x14ac:dyDescent="0.2">
      <c r="A50" s="277"/>
      <c r="B50" s="278"/>
      <c r="C50" s="278"/>
      <c r="D50" s="278"/>
      <c r="E50" s="278"/>
      <c r="F50" s="278"/>
      <c r="G50" s="278"/>
      <c r="H50" s="278"/>
      <c r="I50" s="278"/>
      <c r="J50" s="278"/>
      <c r="K50" s="278"/>
      <c r="L50" s="278"/>
    </row>
    <row r="51" spans="1:13" x14ac:dyDescent="0.2">
      <c r="A51" s="2" t="str">
        <f>'C05'!A42</f>
        <v>Fuente: Instituto Nacional de Estadística (INE). Encuesta Permanente de Hogares de Propósitos Múltiples, LXI 2018.</v>
      </c>
    </row>
    <row r="52" spans="1:13" x14ac:dyDescent="0.2">
      <c r="A52" s="2" t="str">
        <f>'C05'!A43</f>
        <v>(Promedio de salarios mínimos por rama)</v>
      </c>
    </row>
    <row r="53" spans="1:13" x14ac:dyDescent="0.2">
      <c r="A53" s="2" t="s">
        <v>60</v>
      </c>
    </row>
    <row r="54" spans="1:13" x14ac:dyDescent="0.2">
      <c r="A54" s="2" t="s">
        <v>61</v>
      </c>
    </row>
    <row r="55" spans="1:13" x14ac:dyDescent="0.2">
      <c r="A55" s="2" t="s">
        <v>62</v>
      </c>
      <c r="B55" s="77"/>
    </row>
    <row r="56" spans="1:13" x14ac:dyDescent="0.2">
      <c r="A56" s="2" t="s">
        <v>67</v>
      </c>
      <c r="B56" s="77"/>
    </row>
    <row r="58" spans="1:13" x14ac:dyDescent="0.2">
      <c r="B58" s="77"/>
    </row>
    <row r="64" spans="1:13" s="25" customFormat="1" x14ac:dyDescent="0.2">
      <c r="A64" s="306"/>
      <c r="C64" s="44"/>
      <c r="F64" s="44"/>
      <c r="I64" s="44"/>
      <c r="M64" s="306"/>
    </row>
    <row r="65" spans="1:13" s="25" customFormat="1" x14ac:dyDescent="0.2">
      <c r="A65" s="306"/>
      <c r="C65" s="44"/>
      <c r="F65" s="44"/>
      <c r="I65" s="44"/>
      <c r="M65" s="306"/>
    </row>
    <row r="66" spans="1:13" s="25" customFormat="1" x14ac:dyDescent="0.2">
      <c r="A66" s="306"/>
      <c r="C66" s="44"/>
      <c r="F66" s="44"/>
      <c r="I66" s="44"/>
      <c r="M66" s="306"/>
    </row>
    <row r="67" spans="1:13" s="25" customFormat="1" x14ac:dyDescent="0.2">
      <c r="A67" s="306"/>
      <c r="C67" s="44"/>
      <c r="D67" s="46"/>
      <c r="F67" s="44"/>
      <c r="I67" s="44"/>
      <c r="M67" s="306"/>
    </row>
    <row r="68" spans="1:13" s="25" customFormat="1" x14ac:dyDescent="0.2">
      <c r="A68" s="306"/>
      <c r="C68" s="44"/>
      <c r="F68" s="44"/>
      <c r="I68" s="44"/>
      <c r="M68" s="306"/>
    </row>
    <row r="69" spans="1:13" s="25" customFormat="1" x14ac:dyDescent="0.2">
      <c r="A69" s="306"/>
      <c r="C69" s="44"/>
      <c r="F69" s="44"/>
      <c r="I69" s="44"/>
      <c r="M69" s="306"/>
    </row>
    <row r="71" spans="1:13" s="25" customFormat="1" x14ac:dyDescent="0.2">
      <c r="A71" s="306"/>
      <c r="C71" s="44"/>
      <c r="F71" s="44"/>
      <c r="I71" s="44"/>
      <c r="M71" s="306"/>
    </row>
    <row r="72" spans="1:13" s="25" customFormat="1" x14ac:dyDescent="0.2">
      <c r="A72" s="306"/>
      <c r="C72" s="44"/>
      <c r="F72" s="44"/>
      <c r="I72" s="44"/>
      <c r="M72" s="306"/>
    </row>
  </sheetData>
  <mergeCells count="10">
    <mergeCell ref="A1:L1"/>
    <mergeCell ref="A2:L2"/>
    <mergeCell ref="A3:L3"/>
    <mergeCell ref="A4:A6"/>
    <mergeCell ref="B4:J4"/>
    <mergeCell ref="K4:K6"/>
    <mergeCell ref="L4:L6"/>
    <mergeCell ref="B5:D5"/>
    <mergeCell ref="E5:G5"/>
    <mergeCell ref="H5:J5"/>
  </mergeCells>
  <printOptions horizontalCentered="1"/>
  <pageMargins left="1.4648818897637796" right="0.27559055118110237" top="0.31496062992125984" bottom="0.39370078740157483" header="0" footer="0.19685039370078741"/>
  <pageSetup paperSize="9" scale="90" firstPageNumber="14" orientation="landscape" useFirstPageNumber="1" r:id="rId1"/>
  <headerFooter alignWithMargins="0">
    <oddFooter>&amp;L&amp;Z&amp;F+&amp;F+&amp;A&amp;C&amp;P&amp;R&amp;D+&amp;T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O114"/>
  <sheetViews>
    <sheetView topLeftCell="A79" workbookViewId="0">
      <selection activeCell="F14" sqref="F14"/>
    </sheetView>
  </sheetViews>
  <sheetFormatPr baseColWidth="10" defaultColWidth="12" defaultRowHeight="11.25" x14ac:dyDescent="0.2"/>
  <cols>
    <col min="1" max="1" width="51" style="163" customWidth="1"/>
    <col min="2" max="2" width="14.5" style="163" bestFit="1" customWidth="1"/>
    <col min="3" max="3" width="9" style="201" bestFit="1" customWidth="1"/>
    <col min="4" max="4" width="14.5" style="163" bestFit="1" customWidth="1"/>
    <col min="5" max="5" width="7.83203125" style="201" bestFit="1" customWidth="1"/>
    <col min="6" max="6" width="12.5" style="163" bestFit="1" customWidth="1"/>
    <col min="7" max="7" width="7.33203125" style="201" bestFit="1" customWidth="1"/>
    <col min="8" max="8" width="14.33203125" style="163" bestFit="1" customWidth="1"/>
    <col min="9" max="9" width="7.83203125" style="201" bestFit="1" customWidth="1"/>
    <col min="10" max="10" width="11.5" style="163" bestFit="1" customWidth="1"/>
    <col min="11" max="11" width="7.33203125" style="201" bestFit="1" customWidth="1"/>
    <col min="12" max="12" width="14.5" style="163" bestFit="1" customWidth="1"/>
    <col min="13" max="13" width="7.83203125" style="201" bestFit="1" customWidth="1"/>
    <col min="14" max="14" width="12.5" style="163" bestFit="1" customWidth="1"/>
    <col min="15" max="15" width="7.6640625" style="201" bestFit="1" customWidth="1"/>
    <col min="16" max="16384" width="12" style="163"/>
  </cols>
  <sheetData>
    <row r="1" spans="1:15" x14ac:dyDescent="0.2">
      <c r="A1" s="361" t="s">
        <v>103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</row>
    <row r="2" spans="1:15" x14ac:dyDescent="0.2">
      <c r="A2" s="361" t="s">
        <v>64</v>
      </c>
      <c r="B2" s="361"/>
      <c r="C2" s="361"/>
      <c r="D2" s="361"/>
      <c r="E2" s="361"/>
      <c r="F2" s="361"/>
      <c r="G2" s="361"/>
      <c r="H2" s="361"/>
      <c r="I2" s="361"/>
      <c r="J2" s="361"/>
      <c r="K2" s="361"/>
      <c r="L2" s="361"/>
      <c r="M2" s="361"/>
      <c r="N2" s="361"/>
      <c r="O2" s="361"/>
    </row>
    <row r="3" spans="1:15" x14ac:dyDescent="0.2">
      <c r="A3" s="361" t="s">
        <v>33</v>
      </c>
      <c r="B3" s="361"/>
      <c r="C3" s="361"/>
      <c r="D3" s="361"/>
      <c r="E3" s="361"/>
      <c r="F3" s="361"/>
      <c r="G3" s="361"/>
      <c r="H3" s="361"/>
      <c r="I3" s="361"/>
      <c r="J3" s="361"/>
      <c r="K3" s="361"/>
      <c r="L3" s="361"/>
      <c r="M3" s="361"/>
      <c r="N3" s="361"/>
      <c r="O3" s="361"/>
    </row>
    <row r="4" spans="1:15" customFormat="1" ht="23.25" x14ac:dyDescent="0.35">
      <c r="A4" s="313" t="s">
        <v>90</v>
      </c>
      <c r="B4" s="313"/>
      <c r="C4" s="313"/>
      <c r="D4" s="313"/>
      <c r="E4" s="313"/>
      <c r="F4" s="313"/>
      <c r="G4" s="313"/>
      <c r="H4" s="313"/>
      <c r="I4" s="313"/>
      <c r="J4" s="313"/>
      <c r="K4" s="313"/>
      <c r="L4" s="313"/>
      <c r="M4" s="313"/>
      <c r="N4" s="313"/>
      <c r="O4" s="313"/>
    </row>
    <row r="5" spans="1:15" ht="12" customHeight="1" x14ac:dyDescent="0.2">
      <c r="A5" s="362" t="s">
        <v>31</v>
      </c>
      <c r="B5" s="365" t="s">
        <v>5</v>
      </c>
      <c r="C5" s="365"/>
      <c r="D5" s="367" t="s">
        <v>6</v>
      </c>
      <c r="E5" s="367"/>
      <c r="F5" s="367"/>
      <c r="G5" s="367"/>
      <c r="H5" s="367"/>
      <c r="I5" s="367"/>
      <c r="J5" s="367"/>
      <c r="K5" s="367"/>
      <c r="L5" s="365" t="s">
        <v>1</v>
      </c>
      <c r="M5" s="365"/>
      <c r="N5" s="368" t="s">
        <v>2</v>
      </c>
      <c r="O5" s="368"/>
    </row>
    <row r="6" spans="1:15" ht="13.5" x14ac:dyDescent="0.35">
      <c r="A6" s="363"/>
      <c r="B6" s="366"/>
      <c r="C6" s="366"/>
      <c r="D6" s="370" t="s">
        <v>3</v>
      </c>
      <c r="E6" s="370"/>
      <c r="F6" s="370" t="s">
        <v>87</v>
      </c>
      <c r="G6" s="370"/>
      <c r="H6" s="370" t="s">
        <v>9</v>
      </c>
      <c r="I6" s="370"/>
      <c r="J6" s="370" t="s">
        <v>88</v>
      </c>
      <c r="K6" s="370"/>
      <c r="L6" s="366"/>
      <c r="M6" s="366"/>
      <c r="N6" s="369"/>
      <c r="O6" s="369"/>
    </row>
    <row r="7" spans="1:15" x14ac:dyDescent="0.2">
      <c r="A7" s="364"/>
      <c r="B7" s="164" t="s">
        <v>7</v>
      </c>
      <c r="C7" s="165" t="s">
        <v>66</v>
      </c>
      <c r="D7" s="164" t="s">
        <v>7</v>
      </c>
      <c r="E7" s="165" t="s">
        <v>66</v>
      </c>
      <c r="F7" s="164" t="s">
        <v>7</v>
      </c>
      <c r="G7" s="165" t="s">
        <v>66</v>
      </c>
      <c r="H7" s="164" t="s">
        <v>7</v>
      </c>
      <c r="I7" s="165" t="s">
        <v>66</v>
      </c>
      <c r="J7" s="164" t="s">
        <v>7</v>
      </c>
      <c r="K7" s="165" t="s">
        <v>66</v>
      </c>
      <c r="L7" s="164" t="s">
        <v>7</v>
      </c>
      <c r="M7" s="165" t="s">
        <v>66</v>
      </c>
      <c r="N7" s="164" t="s">
        <v>7</v>
      </c>
      <c r="O7" s="165" t="s">
        <v>66</v>
      </c>
    </row>
    <row r="8" spans="1:15" x14ac:dyDescent="0.2">
      <c r="A8" s="166"/>
      <c r="B8" s="167"/>
      <c r="C8" s="168"/>
      <c r="D8" s="168"/>
      <c r="E8" s="168"/>
      <c r="F8" s="169"/>
      <c r="G8" s="142"/>
      <c r="H8" s="168"/>
      <c r="I8" s="168"/>
      <c r="J8" s="168"/>
      <c r="K8" s="168"/>
      <c r="L8" s="168"/>
      <c r="M8" s="168"/>
      <c r="N8" s="168"/>
      <c r="O8" s="168"/>
    </row>
    <row r="9" spans="1:15" x14ac:dyDescent="0.2">
      <c r="A9" s="170" t="s">
        <v>81</v>
      </c>
      <c r="B9" s="172">
        <v>1599653.0569208513</v>
      </c>
      <c r="C9" s="142">
        <f>SUM(E9,M9,O9)</f>
        <v>99.999999999992411</v>
      </c>
      <c r="D9" s="172">
        <f t="shared" ref="D9:D45" si="0">F9+H9+J9</f>
        <v>640617.93644200708</v>
      </c>
      <c r="E9" s="142">
        <f>IF(ISNUMBER(D9/$B$9*100),D9/$B$9*100,0)</f>
        <v>40.047304862163244</v>
      </c>
      <c r="F9" s="172">
        <v>132666.34526380704</v>
      </c>
      <c r="G9" s="142">
        <f>IF(ISNUMBER(F9/$B$9*100),F9/$B$9*100,0)</f>
        <v>8.2934449248122935</v>
      </c>
      <c r="H9" s="172">
        <v>391237.30310186744</v>
      </c>
      <c r="I9" s="142">
        <f>IF(ISNUMBER(H9/$B$9*100),H9/$B$9*100,0)</f>
        <v>24.457634823325648</v>
      </c>
      <c r="J9" s="172">
        <v>116714.28807633255</v>
      </c>
      <c r="K9" s="142">
        <f>IF(ISNUMBER(J9/$B$9*100),J9/$B$9*100,0)</f>
        <v>7.2962251140252983</v>
      </c>
      <c r="L9" s="172">
        <v>720699.59702388186</v>
      </c>
      <c r="M9" s="142">
        <f>IF(ISNUMBER(L9/$B$9*100),L9/$B$9*100,0)</f>
        <v>45.053494187742551</v>
      </c>
      <c r="N9" s="141">
        <f>+N12+N16</f>
        <v>238335.52345484131</v>
      </c>
      <c r="O9" s="142">
        <f>N9/B9*100</f>
        <v>14.89920095008663</v>
      </c>
    </row>
    <row r="10" spans="1:15" s="174" customFormat="1" x14ac:dyDescent="0.2">
      <c r="A10" s="171"/>
      <c r="B10" s="172"/>
      <c r="C10" s="142"/>
      <c r="D10" s="172"/>
      <c r="E10" s="142"/>
      <c r="F10" s="173"/>
      <c r="G10" s="142"/>
      <c r="H10" s="172"/>
      <c r="I10" s="142"/>
      <c r="J10" s="172"/>
      <c r="K10" s="142"/>
      <c r="L10" s="172"/>
      <c r="M10" s="142"/>
      <c r="N10" s="172"/>
      <c r="O10" s="142"/>
    </row>
    <row r="11" spans="1:15" x14ac:dyDescent="0.2">
      <c r="A11" s="175" t="s">
        <v>35</v>
      </c>
      <c r="B11" s="172"/>
      <c r="C11" s="142"/>
      <c r="D11" s="172"/>
      <c r="E11" s="142"/>
      <c r="F11" s="172"/>
      <c r="G11" s="142"/>
      <c r="H11" s="172"/>
      <c r="I11" s="142"/>
      <c r="J11" s="172"/>
      <c r="K11" s="142"/>
      <c r="L11" s="172"/>
      <c r="M11" s="142"/>
      <c r="N11" s="172"/>
      <c r="O11" s="142"/>
    </row>
    <row r="12" spans="1:15" x14ac:dyDescent="0.2">
      <c r="A12" s="176" t="s">
        <v>56</v>
      </c>
      <c r="B12" s="151">
        <f>SUM(B13:B15)</f>
        <v>1030767.8487917365</v>
      </c>
      <c r="C12" s="177">
        <f>IF(ISNUMBER(B12/B$9*100),B12/B$9*100,0)</f>
        <v>64.436963023460009</v>
      </c>
      <c r="D12" s="151">
        <f>SUM(D13:D15)</f>
        <v>516829.45103225671</v>
      </c>
      <c r="E12" s="177">
        <f>IF(ISNUMBER(D12/D$9*100),D12/D$9*100,0)</f>
        <v>80.676706291230033</v>
      </c>
      <c r="F12" s="151">
        <f>SUM(F13:F15)</f>
        <v>108253.44575375254</v>
      </c>
      <c r="G12" s="177">
        <f>IF(ISNUMBER(F12/F$9*100),F12/F$9*100,0)</f>
        <v>81.598272371557798</v>
      </c>
      <c r="H12" s="151">
        <f>SUM(H13:H15)</f>
        <v>323755.49260244449</v>
      </c>
      <c r="I12" s="177">
        <f>IF(ISNUMBER(H12/H$9*100),H12/H$9*100,0)</f>
        <v>82.751693163099901</v>
      </c>
      <c r="J12" s="151">
        <f>SUM(J13:J15)</f>
        <v>84820.512676059734</v>
      </c>
      <c r="K12" s="177">
        <f>IF(ISNUMBER(J12/J$9*100),J12/J$9*100,0)</f>
        <v>72.673632401018537</v>
      </c>
      <c r="L12" s="151">
        <f>SUM(L13:L15)</f>
        <v>401300.06055880245</v>
      </c>
      <c r="M12" s="177">
        <f>IF(ISNUMBER(L12/L$9*100),L12/L$9*100,0)</f>
        <v>55.682015393926264</v>
      </c>
      <c r="N12" s="151">
        <f>SUM(N13:N15)</f>
        <v>112638.3372006764</v>
      </c>
      <c r="O12" s="177">
        <f>IF(ISNUMBER(N12/N$9*100),N12/N$9*100,0)</f>
        <v>47.260406492454145</v>
      </c>
    </row>
    <row r="13" spans="1:15" x14ac:dyDescent="0.2">
      <c r="A13" s="178" t="s">
        <v>51</v>
      </c>
      <c r="B13" s="151">
        <v>235532.52459549165</v>
      </c>
      <c r="C13" s="177">
        <f>IF(ISNUMBER(B13/B$9*100),B13/B$9*100,0)</f>
        <v>14.723975525597076</v>
      </c>
      <c r="D13" s="151">
        <f t="shared" si="0"/>
        <v>134648.67520658521</v>
      </c>
      <c r="E13" s="177">
        <f>IF(ISNUMBER(D13/D$9*100),D13/D$9*100,0)</f>
        <v>21.018561539881965</v>
      </c>
      <c r="F13" s="151">
        <v>30871.764456846755</v>
      </c>
      <c r="G13" s="177">
        <f>IF(ISNUMBER(F13/F$9*100),F13/F$9*100,0)</f>
        <v>23.270230588969831</v>
      </c>
      <c r="H13" s="151">
        <v>81602.995287384212</v>
      </c>
      <c r="I13" s="177">
        <f>IF(ISNUMBER(H13/H$9*100),H13/H$9*100,0)</f>
        <v>20.857672476629112</v>
      </c>
      <c r="J13" s="151">
        <v>22173.915462354253</v>
      </c>
      <c r="K13" s="177">
        <f>IF(ISNUMBER(J13/J$9*100),J13/J$9*100,0)</f>
        <v>18.998458395986827</v>
      </c>
      <c r="L13" s="151">
        <v>79549.854966795843</v>
      </c>
      <c r="M13" s="177">
        <f>IF(ISNUMBER(L13/L$9*100),L13/L$9*100,0)</f>
        <v>11.037865886882104</v>
      </c>
      <c r="N13" s="151">
        <v>21333.994422113559</v>
      </c>
      <c r="O13" s="177">
        <f>IF(ISNUMBER(N13/N$9*100),N13/N$9*100,0)</f>
        <v>8.9512440751014708</v>
      </c>
    </row>
    <row r="14" spans="1:15" x14ac:dyDescent="0.2">
      <c r="A14" s="178" t="s">
        <v>52</v>
      </c>
      <c r="B14" s="151">
        <v>123327.58921110601</v>
      </c>
      <c r="C14" s="177">
        <f>IF(ISNUMBER(B14/B$9*100),B14/B$9*100,0)</f>
        <v>7.7096460809131617</v>
      </c>
      <c r="D14" s="151">
        <f>F14+H14+J14</f>
        <v>70255.081064821206</v>
      </c>
      <c r="E14" s="177">
        <f>IF(ISNUMBER(D14/D$9*100),D14/D$9*100,0)</f>
        <v>10.966767720401029</v>
      </c>
      <c r="F14" s="151">
        <v>7099.2882382887938</v>
      </c>
      <c r="G14" s="177">
        <f>IF(ISNUMBER(F14/F$9*100),F14/F$9*100,0)</f>
        <v>5.3512352542552204</v>
      </c>
      <c r="H14" s="151">
        <v>54646.484291493427</v>
      </c>
      <c r="I14" s="177">
        <f>IF(ISNUMBER(H14/H$9*100),H14/H$9*100,0)</f>
        <v>13.96760581320769</v>
      </c>
      <c r="J14" s="151">
        <v>8509.308535038992</v>
      </c>
      <c r="K14" s="177">
        <f>IF(ISNUMBER(J14/J$9*100),J14/J$9*100,0)</f>
        <v>7.2907170795351135</v>
      </c>
      <c r="L14" s="151">
        <v>43481.091011413242</v>
      </c>
      <c r="M14" s="177">
        <f>IF(ISNUMBER(L14/L$9*100),L14/L$9*100,0)</f>
        <v>6.0331782050340745</v>
      </c>
      <c r="N14" s="151">
        <v>9591.4171348705386</v>
      </c>
      <c r="O14" s="177">
        <f>IF(ISNUMBER(N14/N$9*100),N14/N$9*100,0)</f>
        <v>4.0243338449242438</v>
      </c>
    </row>
    <row r="15" spans="1:15" x14ac:dyDescent="0.2">
      <c r="A15" s="178" t="s">
        <v>71</v>
      </c>
      <c r="B15" s="151">
        <v>671907.73498513887</v>
      </c>
      <c r="C15" s="177">
        <f>IF(ISNUMBER(B15/B$9*100),B15/B$9*100,0)</f>
        <v>42.003341416949759</v>
      </c>
      <c r="D15" s="151">
        <f>F15+H15+J15</f>
        <v>311925.69476085028</v>
      </c>
      <c r="E15" s="177">
        <f>IF(ISNUMBER(D15/D$9*100),D15/D$9*100,0)</f>
        <v>48.691377030947031</v>
      </c>
      <c r="F15" s="151">
        <v>70282.393058617003</v>
      </c>
      <c r="G15" s="177">
        <f>IF(ISNUMBER(F15/F$9*100),F15/F$9*100,0)</f>
        <v>52.976806528332752</v>
      </c>
      <c r="H15" s="151">
        <v>187506.01302356683</v>
      </c>
      <c r="I15" s="177">
        <f>IF(ISNUMBER(H15/H$9*100),H15/H$9*100,0)</f>
        <v>47.926414873263099</v>
      </c>
      <c r="J15" s="151">
        <v>54137.288678666482</v>
      </c>
      <c r="K15" s="177">
        <f>IF(ISNUMBER(J15/J$9*100),J15/J$9*100,0)</f>
        <v>46.3844569254966</v>
      </c>
      <c r="L15" s="151">
        <v>278269.11458059336</v>
      </c>
      <c r="M15" s="177">
        <f>IF(ISNUMBER(L15/L$9*100),L15/L$9*100,0)</f>
        <v>38.610971302010086</v>
      </c>
      <c r="N15" s="151">
        <v>81712.925643692302</v>
      </c>
      <c r="O15" s="177">
        <f>IF(ISNUMBER(N15/N$9*100),N15/N$9*100,0)</f>
        <v>34.284828572428431</v>
      </c>
    </row>
    <row r="16" spans="1:15" x14ac:dyDescent="0.2">
      <c r="A16" s="176" t="s">
        <v>53</v>
      </c>
      <c r="B16" s="151">
        <v>568885.20812901191</v>
      </c>
      <c r="C16" s="177">
        <f>IF(ISNUMBER(B16/B$9*100),B16/B$9*100,0)</f>
        <v>35.563036976533567</v>
      </c>
      <c r="D16" s="151">
        <f>F16+H16+J16</f>
        <v>123788.48540974798</v>
      </c>
      <c r="E16" s="177">
        <f>IF(ISNUMBER(D16/D$9*100),D16/D$9*100,0)</f>
        <v>19.323293708769597</v>
      </c>
      <c r="F16" s="151">
        <v>24412.899510054762</v>
      </c>
      <c r="G16" s="177">
        <f>IF(ISNUMBER(F16/F$9*100),F16/F$9*100,0)</f>
        <v>18.401727628442398</v>
      </c>
      <c r="H16" s="151">
        <v>67481.810499419909</v>
      </c>
      <c r="I16" s="177">
        <f>IF(ISNUMBER(H16/H$9*100),H16/H$9*100,0)</f>
        <v>17.248306836899317</v>
      </c>
      <c r="J16" s="151">
        <v>31893.775400273309</v>
      </c>
      <c r="K16" s="177">
        <f>IF(ISNUMBER(J16/J$9*100),J16/J$9*100,0)</f>
        <v>27.326367598981875</v>
      </c>
      <c r="L16" s="151">
        <v>319399.53646509186</v>
      </c>
      <c r="M16" s="177">
        <f>IF(ISNUMBER(L16/L$9*100),L16/L$9*100,0)</f>
        <v>44.31798460607547</v>
      </c>
      <c r="N16" s="151">
        <v>125697.18625416492</v>
      </c>
      <c r="O16" s="177">
        <f>IF(ISNUMBER(N16/N$9*100),N16/N$9*100,0)</f>
        <v>52.739593507545855</v>
      </c>
    </row>
    <row r="17" spans="1:15" x14ac:dyDescent="0.2">
      <c r="A17" s="175"/>
      <c r="B17" s="179"/>
      <c r="C17" s="177"/>
      <c r="D17" s="179">
        <f t="shared" si="0"/>
        <v>0</v>
      </c>
      <c r="E17" s="177"/>
      <c r="F17" s="179"/>
      <c r="G17" s="177"/>
      <c r="H17" s="179"/>
      <c r="I17" s="177"/>
      <c r="J17" s="179"/>
      <c r="K17" s="177"/>
      <c r="L17" s="179"/>
      <c r="M17" s="177"/>
      <c r="N17" s="179"/>
      <c r="O17" s="177"/>
    </row>
    <row r="18" spans="1:15" x14ac:dyDescent="0.2">
      <c r="A18" s="175" t="s">
        <v>11</v>
      </c>
    </row>
    <row r="19" spans="1:15" x14ac:dyDescent="0.2">
      <c r="A19" s="178" t="s">
        <v>37</v>
      </c>
      <c r="B19" s="151">
        <v>124535.213883224</v>
      </c>
      <c r="C19" s="177">
        <f>IF(ISNUMBER(B19/B$9*100),B19/B$9*100,0)</f>
        <v>7.7851389927600936</v>
      </c>
      <c r="D19" s="151">
        <f>F19+H19+J19</f>
        <v>22721.09557990644</v>
      </c>
      <c r="E19" s="177">
        <f>IF(ISNUMBER(D19/D$9*100),D19/D$9*100,0)</f>
        <v>3.5467467092943785</v>
      </c>
      <c r="F19" s="151">
        <v>186.64912005348677</v>
      </c>
      <c r="G19" s="177">
        <f>IF(ISNUMBER(F19/F$9*100),F19/F$9*100,0)</f>
        <v>0.14069063233959975</v>
      </c>
      <c r="H19" s="151">
        <v>9766.2034052574545</v>
      </c>
      <c r="I19" s="177">
        <f>IF(ISNUMBER(H19/H$9*100),H19/H$9*100,0)</f>
        <v>2.4962352331507112</v>
      </c>
      <c r="J19" s="151">
        <v>12768.243054595499</v>
      </c>
      <c r="K19" s="177">
        <f>IF(ISNUMBER(J19/J$9*100),J19/J$9*100,0)</f>
        <v>10.939742909835438</v>
      </c>
      <c r="L19" s="151">
        <v>88284.513146048426</v>
      </c>
      <c r="M19" s="177">
        <f>IF(ISNUMBER(L19/L$9*100),L19/L$9*100,0)</f>
        <v>12.249835231019691</v>
      </c>
      <c r="N19" s="151">
        <v>13529.605157269703</v>
      </c>
      <c r="O19" s="177">
        <f>IF(ISNUMBER(N19/N$9*100),N19/N$9*100,0)</f>
        <v>5.676705243577854</v>
      </c>
    </row>
    <row r="20" spans="1:15" x14ac:dyDescent="0.2">
      <c r="A20" s="178" t="s">
        <v>38</v>
      </c>
      <c r="B20" s="151">
        <v>773261.7634301543</v>
      </c>
      <c r="C20" s="177">
        <f>IF(ISNUMBER(B20/B$9*100),B20/B$9*100,0)</f>
        <v>48.339342089502487</v>
      </c>
      <c r="D20" s="151">
        <f>F20+H20+J20</f>
        <v>202811.85310754296</v>
      </c>
      <c r="E20" s="177">
        <f>IF(ISNUMBER(D20/D$9*100),D20/D$9*100,0)</f>
        <v>31.658784678112557</v>
      </c>
      <c r="F20" s="151">
        <v>9818.0772283047772</v>
      </c>
      <c r="G20" s="177">
        <f>IF(ISNUMBER(F20/F$9*100),F20/F$9*100,0)</f>
        <v>7.4005786537509044</v>
      </c>
      <c r="H20" s="151">
        <v>119452.30508572485</v>
      </c>
      <c r="I20" s="177">
        <f>IF(ISNUMBER(H20/H$9*100),H20/H$9*100,0)</f>
        <v>30.531931423375227</v>
      </c>
      <c r="J20" s="151">
        <v>73541.470793513348</v>
      </c>
      <c r="K20" s="177">
        <f>IF(ISNUMBER(J20/J$9*100),J20/J$9*100,0)</f>
        <v>63.009826822073698</v>
      </c>
      <c r="L20" s="151">
        <v>436739.63586187945</v>
      </c>
      <c r="M20" s="177">
        <f>IF(ISNUMBER(L20/L$9*100),L20/L$9*100,0)</f>
        <v>60.599400591507091</v>
      </c>
      <c r="N20" s="151">
        <v>133710.27446075782</v>
      </c>
      <c r="O20" s="177">
        <f>IF(ISNUMBER(N20/N$9*100),N20/N$9*100,0)</f>
        <v>56.101697523949937</v>
      </c>
    </row>
    <row r="21" spans="1:15" x14ac:dyDescent="0.2">
      <c r="A21" s="178" t="s">
        <v>39</v>
      </c>
      <c r="B21" s="151">
        <v>476693.15048525529</v>
      </c>
      <c r="C21" s="177">
        <f>IF(ISNUMBER(B21/B$9*100),B21/B$9*100,0)</f>
        <v>29.799783673269438</v>
      </c>
      <c r="D21" s="151">
        <f>F21+H21+J21</f>
        <v>246588.91515616927</v>
      </c>
      <c r="E21" s="177">
        <f>IF(ISNUMBER(D21/D$9*100),D21/D$9*100,0)</f>
        <v>38.492352637786645</v>
      </c>
      <c r="F21" s="151">
        <v>52058.531705413319</v>
      </c>
      <c r="G21" s="177">
        <f>IF(ISNUMBER(F21/F$9*100),F21/F$9*100,0)</f>
        <v>39.24019434009049</v>
      </c>
      <c r="H21" s="151">
        <v>165223.01067125873</v>
      </c>
      <c r="I21" s="177">
        <f>IF(ISNUMBER(H21/H$9*100),H21/H$9*100,0)</f>
        <v>42.230893976957816</v>
      </c>
      <c r="J21" s="151">
        <v>29307.372779497236</v>
      </c>
      <c r="K21" s="177">
        <f>IF(ISNUMBER(J21/J$9*100),J21/J$9*100,0)</f>
        <v>25.110355606444568</v>
      </c>
      <c r="L21" s="151">
        <v>157254.83915675833</v>
      </c>
      <c r="M21" s="177">
        <f>IF(ISNUMBER(L21/L$9*100),L21/L$9*100,0)</f>
        <v>21.81974845083025</v>
      </c>
      <c r="N21" s="151">
        <v>72849.396172324137</v>
      </c>
      <c r="O21" s="177">
        <f>IF(ISNUMBER(N21/N$9*100),N21/N$9*100,0)</f>
        <v>30.565899332302976</v>
      </c>
    </row>
    <row r="22" spans="1:15" x14ac:dyDescent="0.2">
      <c r="A22" s="178" t="s">
        <v>40</v>
      </c>
      <c r="B22" s="151">
        <v>218868.20989198258</v>
      </c>
      <c r="C22" s="177">
        <f>IF(ISNUMBER(B22/B$9*100),B22/B$9*100,0)</f>
        <v>13.682229965119985</v>
      </c>
      <c r="D22" s="151">
        <f>F22+H22+J22</f>
        <v>164242.65225383124</v>
      </c>
      <c r="E22" s="177">
        <f>IF(ISNUMBER(D22/D$9*100),D22/D$9*100,0)</f>
        <v>25.638160112411956</v>
      </c>
      <c r="F22" s="151">
        <v>69687.837342992018</v>
      </c>
      <c r="G22" s="177">
        <f>IF(ISNUMBER(F22/F$9*100),F22/F$9*100,0)</f>
        <v>52.528647868016378</v>
      </c>
      <c r="H22" s="151">
        <v>93994.867550678755</v>
      </c>
      <c r="I22" s="177">
        <f>IF(ISNUMBER(H22/H$9*100),H22/H$9*100,0)</f>
        <v>24.025026960735662</v>
      </c>
      <c r="J22" s="151">
        <v>559.94736016046033</v>
      </c>
      <c r="K22" s="177">
        <f>IF(ISNUMBER(J22/J$9*100),J22/J$9*100,0)</f>
        <v>0.47975905040370725</v>
      </c>
      <c r="L22" s="151">
        <v>37123.745694392492</v>
      </c>
      <c r="M22" s="177">
        <f>IF(ISNUMBER(L22/L$9*100),L22/L$9*100,0)</f>
        <v>5.15107068849413</v>
      </c>
      <c r="N22" s="151">
        <v>17501.811943759909</v>
      </c>
      <c r="O22" s="177">
        <f>IF(ISNUMBER(N22/N$9*100),N22/N$9*100,0)</f>
        <v>7.3433501183788357</v>
      </c>
    </row>
    <row r="23" spans="1:15" x14ac:dyDescent="0.2">
      <c r="A23" s="178" t="s">
        <v>46</v>
      </c>
      <c r="B23" s="151">
        <v>6294.7192301092291</v>
      </c>
      <c r="C23" s="177">
        <f>IF(ISNUMBER(B23/B$9*100),B23/B$9*100,0)</f>
        <v>0.39350527934012403</v>
      </c>
      <c r="D23" s="151">
        <f>F23+H23+J23</f>
        <v>4253.4203445545154</v>
      </c>
      <c r="E23" s="177">
        <f>IF(ISNUMBER(D23/D$9*100),D23/D$9*100,0)</f>
        <v>0.66395586239405313</v>
      </c>
      <c r="F23" s="151">
        <v>915.2498670435881</v>
      </c>
      <c r="G23" s="177">
        <f>IF(ISNUMBER(F23/F$9*100),F23/F$9*100,0)</f>
        <v>0.68988850580274419</v>
      </c>
      <c r="H23" s="151">
        <v>2800.9163889446286</v>
      </c>
      <c r="I23" s="177">
        <f>IF(ISNUMBER(H23/H$9*100),H23/H$9*100,0)</f>
        <v>0.71591240577981063</v>
      </c>
      <c r="J23" s="151">
        <v>537.25408856629906</v>
      </c>
      <c r="K23" s="177">
        <f>IF(ISNUMBER(J23/J$9*100),J23/J$9*100,0)</f>
        <v>0.46031561124283982</v>
      </c>
      <c r="L23" s="151">
        <v>1296.8631648253122</v>
      </c>
      <c r="M23" s="177">
        <f>IF(ISNUMBER(L23/L$9*100),L23/L$9*100,0)</f>
        <v>0.17994503815191365</v>
      </c>
      <c r="N23" s="151">
        <v>744.43572072940015</v>
      </c>
      <c r="O23" s="177">
        <f>IF(ISNUMBER(N23/N$9*100),N23/N$9*100,0)</f>
        <v>0.31234778179025935</v>
      </c>
    </row>
    <row r="24" spans="1:15" x14ac:dyDescent="0.2">
      <c r="A24" s="180"/>
      <c r="B24" s="179"/>
      <c r="C24" s="181"/>
      <c r="D24" s="179">
        <f t="shared" si="0"/>
        <v>0</v>
      </c>
      <c r="E24" s="181"/>
      <c r="F24" s="179"/>
      <c r="G24" s="181"/>
      <c r="H24" s="179"/>
      <c r="I24" s="181"/>
      <c r="J24" s="179"/>
      <c r="K24" s="181"/>
      <c r="L24" s="179"/>
      <c r="M24" s="181"/>
      <c r="N24" s="179"/>
      <c r="O24" s="181"/>
    </row>
    <row r="25" spans="1:15" x14ac:dyDescent="0.2">
      <c r="A25" s="182" t="s">
        <v>16</v>
      </c>
    </row>
    <row r="26" spans="1:15" x14ac:dyDescent="0.2">
      <c r="A26" s="178" t="s">
        <v>41</v>
      </c>
      <c r="B26" s="151">
        <v>11334.227058575674</v>
      </c>
      <c r="C26" s="177">
        <f>IF(ISNUMBER(B26/B$9*100),B26/B$9*100,0)</f>
        <v>0.70854283118070371</v>
      </c>
      <c r="D26" s="151">
        <f>F26+H26+J26</f>
        <v>494.50409495959968</v>
      </c>
      <c r="E26" s="177">
        <f>IF(ISNUMBER(D26/D$9*100),D26/D$9*100,0)</f>
        <v>7.719173423492888E-2</v>
      </c>
      <c r="F26" s="151">
        <v>186.64912005348677</v>
      </c>
      <c r="G26" s="177">
        <f>IF(ISNUMBER(F26/F$9*100),F26/F$9*100,0)</f>
        <v>0.14069063233959975</v>
      </c>
      <c r="H26" s="151">
        <v>307.85497490611289</v>
      </c>
      <c r="I26" s="177">
        <f>IF(ISNUMBER(H26/H$9*100),H26/H$9*100,0)</f>
        <v>7.8687531190234153E-2</v>
      </c>
      <c r="J26" s="151">
        <v>0</v>
      </c>
      <c r="K26" s="177">
        <f>IF(ISNUMBER(J26/J$9*100),J26/J$9*100,0)</f>
        <v>0</v>
      </c>
      <c r="L26" s="151">
        <v>1425.5889357424865</v>
      </c>
      <c r="M26" s="177">
        <f>IF(ISNUMBER(L26/L$9*100),L26/L$9*100,0)</f>
        <v>0.1978062623636026</v>
      </c>
      <c r="N26" s="151">
        <v>9414.1340278735879</v>
      </c>
      <c r="O26" s="177">
        <f>IF(ISNUMBER(N26/N$9*100),N26/N$9*100,0)</f>
        <v>3.9499500080428982</v>
      </c>
    </row>
    <row r="27" spans="1:15" x14ac:dyDescent="0.2">
      <c r="A27" s="178" t="s">
        <v>42</v>
      </c>
      <c r="B27" s="151">
        <v>33581.525467534681</v>
      </c>
      <c r="C27" s="177">
        <f t="shared" ref="C27:C34" si="1">IF(ISNUMBER(B27/B$9*100),B27/B$9*100,0)</f>
        <v>2.0993005528445812</v>
      </c>
      <c r="D27" s="151">
        <f t="shared" ref="D27:D34" si="2">F27+H27+J27</f>
        <v>5935.9524245406665</v>
      </c>
      <c r="E27" s="177">
        <f t="shared" ref="E27:E34" si="3">IF(ISNUMBER(D27/D$9*100),D27/D$9*100,0)</f>
        <v>0.92659791224531662</v>
      </c>
      <c r="F27" s="151">
        <v>0</v>
      </c>
      <c r="G27" s="177">
        <f t="shared" ref="G27:G34" si="4">IF(ISNUMBER(F27/F$9*100),F27/F$9*100,0)</f>
        <v>0</v>
      </c>
      <c r="H27" s="151">
        <v>3345.8032144449257</v>
      </c>
      <c r="I27" s="177">
        <f t="shared" ref="I27:I34" si="5">IF(ISNUMBER(H27/H$9*100),H27/H$9*100,0)</f>
        <v>0.85518512368790411</v>
      </c>
      <c r="J27" s="151">
        <v>2590.1492100957407</v>
      </c>
      <c r="K27" s="177">
        <f t="shared" ref="K27:K34" si="6">IF(ISNUMBER(J27/J$9*100),J27/J$9*100,0)</f>
        <v>2.2192220445210205</v>
      </c>
      <c r="L27" s="151">
        <v>3304.0765925016776</v>
      </c>
      <c r="M27" s="177">
        <f t="shared" ref="M27:M34" si="7">IF(ISNUMBER(L27/L$9*100),L27/L$9*100,0)</f>
        <v>0.45845406409907985</v>
      </c>
      <c r="N27" s="151">
        <v>24341.496450492337</v>
      </c>
      <c r="O27" s="177">
        <f t="shared" ref="O27:O34" si="8">IF(ISNUMBER(N27/N$9*100),N27/N$9*100,0)</f>
        <v>10.213121442261395</v>
      </c>
    </row>
    <row r="28" spans="1:15" x14ac:dyDescent="0.2">
      <c r="A28" s="178" t="s">
        <v>43</v>
      </c>
      <c r="B28" s="151">
        <v>84815.995532530142</v>
      </c>
      <c r="C28" s="177">
        <f t="shared" si="1"/>
        <v>5.302149435815239</v>
      </c>
      <c r="D28" s="151">
        <f t="shared" si="2"/>
        <v>32453.306025509919</v>
      </c>
      <c r="E28" s="177">
        <f t="shared" si="3"/>
        <v>5.0659377734185256</v>
      </c>
      <c r="F28" s="151">
        <v>615.70994981222577</v>
      </c>
      <c r="G28" s="177">
        <f t="shared" si="4"/>
        <v>0.46410410160006021</v>
      </c>
      <c r="H28" s="151">
        <v>19901.176325636283</v>
      </c>
      <c r="I28" s="177">
        <f t="shared" si="5"/>
        <v>5.0867277143188376</v>
      </c>
      <c r="J28" s="151">
        <v>11936.419750061408</v>
      </c>
      <c r="K28" s="177">
        <f t="shared" si="6"/>
        <v>10.227042418538204</v>
      </c>
      <c r="L28" s="151">
        <v>11260.691685974341</v>
      </c>
      <c r="M28" s="177">
        <f t="shared" si="7"/>
        <v>1.5624667659695106</v>
      </c>
      <c r="N28" s="151">
        <v>41101.997821046192</v>
      </c>
      <c r="O28" s="177">
        <f t="shared" si="8"/>
        <v>17.245435017509678</v>
      </c>
    </row>
    <row r="29" spans="1:15" x14ac:dyDescent="0.2">
      <c r="A29" s="178" t="s">
        <v>44</v>
      </c>
      <c r="B29" s="151">
        <v>226920.03810200453</v>
      </c>
      <c r="C29" s="177">
        <f t="shared" si="1"/>
        <v>14.185578374025651</v>
      </c>
      <c r="D29" s="151">
        <f t="shared" si="2"/>
        <v>133199.13458104598</v>
      </c>
      <c r="E29" s="177">
        <f t="shared" si="3"/>
        <v>20.792289288812949</v>
      </c>
      <c r="F29" s="151">
        <v>14008.338947540022</v>
      </c>
      <c r="G29" s="177">
        <f t="shared" si="4"/>
        <v>10.559075038725487</v>
      </c>
      <c r="H29" s="151">
        <v>95609.786246523829</v>
      </c>
      <c r="I29" s="177">
        <f t="shared" si="5"/>
        <v>24.437799128175072</v>
      </c>
      <c r="J29" s="151">
        <v>23581.009386982139</v>
      </c>
      <c r="K29" s="177">
        <f t="shared" si="6"/>
        <v>20.204046801502038</v>
      </c>
      <c r="L29" s="151">
        <v>47288.747208137662</v>
      </c>
      <c r="M29" s="177">
        <f t="shared" si="7"/>
        <v>6.5615059871568997</v>
      </c>
      <c r="N29" s="151">
        <v>46432.156312822437</v>
      </c>
      <c r="O29" s="177">
        <f t="shared" si="8"/>
        <v>19.481844602833696</v>
      </c>
    </row>
    <row r="30" spans="1:15" x14ac:dyDescent="0.2">
      <c r="A30" s="178" t="s">
        <v>45</v>
      </c>
      <c r="B30" s="151">
        <v>191456.63094573954</v>
      </c>
      <c r="C30" s="177">
        <f t="shared" si="1"/>
        <v>11.968634705970031</v>
      </c>
      <c r="D30" s="151">
        <f t="shared" si="2"/>
        <v>103354.93697737934</v>
      </c>
      <c r="E30" s="177">
        <f t="shared" si="3"/>
        <v>16.133631467050829</v>
      </c>
      <c r="F30" s="151">
        <v>15372.354965795766</v>
      </c>
      <c r="G30" s="177">
        <f t="shared" si="4"/>
        <v>11.587230307149742</v>
      </c>
      <c r="H30" s="151">
        <v>71931.698713399179</v>
      </c>
      <c r="I30" s="177">
        <f t="shared" si="5"/>
        <v>18.385695367772776</v>
      </c>
      <c r="J30" s="151">
        <v>16050.883298184399</v>
      </c>
      <c r="K30" s="177">
        <f t="shared" si="6"/>
        <v>13.752286513273274</v>
      </c>
      <c r="L30" s="151">
        <v>62820.292737185562</v>
      </c>
      <c r="M30" s="177">
        <f t="shared" si="7"/>
        <v>8.7165710923942541</v>
      </c>
      <c r="N30" s="151">
        <v>25281.401231175554</v>
      </c>
      <c r="O30" s="177">
        <f t="shared" si="8"/>
        <v>10.607483460586922</v>
      </c>
    </row>
    <row r="31" spans="1:15" x14ac:dyDescent="0.2">
      <c r="A31" s="178" t="s">
        <v>47</v>
      </c>
      <c r="B31" s="151">
        <v>222896.04170036328</v>
      </c>
      <c r="C31" s="177">
        <f t="shared" si="1"/>
        <v>13.934024052028668</v>
      </c>
      <c r="D31" s="151">
        <f t="shared" si="2"/>
        <v>104734.69140301825</v>
      </c>
      <c r="E31" s="177">
        <f t="shared" si="3"/>
        <v>16.349010142412634</v>
      </c>
      <c r="F31" s="151">
        <v>25594.920311965285</v>
      </c>
      <c r="G31" s="177">
        <f t="shared" si="4"/>
        <v>19.292700240644891</v>
      </c>
      <c r="H31" s="151">
        <v>63171.682484590507</v>
      </c>
      <c r="I31" s="177">
        <f t="shared" si="5"/>
        <v>16.146640921952766</v>
      </c>
      <c r="J31" s="151">
        <v>15968.088606462459</v>
      </c>
      <c r="K31" s="177">
        <f t="shared" si="6"/>
        <v>13.681348590344944</v>
      </c>
      <c r="L31" s="151">
        <v>96951.795916806877</v>
      </c>
      <c r="M31" s="177">
        <f t="shared" si="7"/>
        <v>13.452455963229044</v>
      </c>
      <c r="N31" s="151">
        <v>21209.554380539681</v>
      </c>
      <c r="O31" s="177">
        <f t="shared" si="8"/>
        <v>8.8990319500392747</v>
      </c>
    </row>
    <row r="32" spans="1:15" x14ac:dyDescent="0.2">
      <c r="A32" s="178" t="s">
        <v>48</v>
      </c>
      <c r="B32" s="151">
        <v>313724.25346491742</v>
      </c>
      <c r="C32" s="177">
        <f t="shared" si="1"/>
        <v>19.612018500361611</v>
      </c>
      <c r="D32" s="151">
        <f t="shared" si="2"/>
        <v>128952.81522893786</v>
      </c>
      <c r="E32" s="177">
        <f t="shared" si="3"/>
        <v>20.129441886242208</v>
      </c>
      <c r="F32" s="151">
        <v>33001.634134637963</v>
      </c>
      <c r="G32" s="177">
        <f t="shared" si="4"/>
        <v>24.875663883718367</v>
      </c>
      <c r="H32" s="151">
        <v>76103.346306632724</v>
      </c>
      <c r="I32" s="177">
        <f t="shared" si="5"/>
        <v>19.451965777102163</v>
      </c>
      <c r="J32" s="151">
        <v>19847.834787667176</v>
      </c>
      <c r="K32" s="177">
        <f t="shared" si="6"/>
        <v>17.005488458008202</v>
      </c>
      <c r="L32" s="151">
        <v>160541.12892439729</v>
      </c>
      <c r="M32" s="177">
        <f t="shared" si="7"/>
        <v>22.275734520644868</v>
      </c>
      <c r="N32" s="151">
        <v>24230.309311580291</v>
      </c>
      <c r="O32" s="177">
        <f t="shared" si="8"/>
        <v>10.166469924560504</v>
      </c>
    </row>
    <row r="33" spans="1:15" x14ac:dyDescent="0.2">
      <c r="A33" s="178" t="s">
        <v>49</v>
      </c>
      <c r="B33" s="151">
        <v>346125.38885889237</v>
      </c>
      <c r="C33" s="177">
        <f t="shared" si="1"/>
        <v>21.637528672945123</v>
      </c>
      <c r="D33" s="151">
        <f t="shared" si="2"/>
        <v>111817.90199911666</v>
      </c>
      <c r="E33" s="177">
        <f t="shared" si="3"/>
        <v>17.454694231659111</v>
      </c>
      <c r="F33" s="151">
        <v>37854.362220514464</v>
      </c>
      <c r="G33" s="177">
        <f t="shared" si="4"/>
        <v>28.533507985948553</v>
      </c>
      <c r="H33" s="151">
        <v>53997.269762811258</v>
      </c>
      <c r="I33" s="177">
        <f t="shared" si="5"/>
        <v>13.801667002277608</v>
      </c>
      <c r="J33" s="151">
        <v>19966.270015790924</v>
      </c>
      <c r="K33" s="177">
        <f t="shared" si="6"/>
        <v>17.10696294761507</v>
      </c>
      <c r="L33" s="151">
        <v>209021.83384003481</v>
      </c>
      <c r="M33" s="177">
        <f t="shared" si="7"/>
        <v>29.002629487124366</v>
      </c>
      <c r="N33" s="151">
        <v>25285.653019736783</v>
      </c>
      <c r="O33" s="177">
        <f t="shared" si="8"/>
        <v>10.609267411422111</v>
      </c>
    </row>
    <row r="34" spans="1:15" x14ac:dyDescent="0.2">
      <c r="A34" s="178" t="s">
        <v>72</v>
      </c>
      <c r="B34" s="151">
        <v>168798.95579018458</v>
      </c>
      <c r="C34" s="177">
        <f t="shared" si="1"/>
        <v>10.552222874821569</v>
      </c>
      <c r="D34" s="151">
        <f t="shared" si="2"/>
        <v>19674.693707496994</v>
      </c>
      <c r="E34" s="177">
        <f t="shared" si="3"/>
        <v>3.071205563923213</v>
      </c>
      <c r="F34" s="151">
        <v>6032.3756134880468</v>
      </c>
      <c r="G34" s="177">
        <f t="shared" si="4"/>
        <v>4.5470278098734589</v>
      </c>
      <c r="H34" s="151">
        <v>6868.685072920227</v>
      </c>
      <c r="I34" s="177">
        <f t="shared" si="5"/>
        <v>1.7556314335220253</v>
      </c>
      <c r="J34" s="151">
        <v>6773.6330210887218</v>
      </c>
      <c r="K34" s="177">
        <f t="shared" si="6"/>
        <v>5.8036022261976052</v>
      </c>
      <c r="L34" s="151">
        <v>128085.4411831125</v>
      </c>
      <c r="M34" s="177">
        <f t="shared" si="7"/>
        <v>17.772375857019956</v>
      </c>
      <c r="N34" s="151">
        <v>21038.820899575381</v>
      </c>
      <c r="O34" s="177">
        <f t="shared" si="8"/>
        <v>8.8273961827439109</v>
      </c>
    </row>
    <row r="35" spans="1:15" x14ac:dyDescent="0.2">
      <c r="A35" s="183"/>
      <c r="B35" s="151"/>
      <c r="C35" s="177"/>
      <c r="D35" s="151"/>
      <c r="E35" s="177"/>
      <c r="F35" s="151"/>
      <c r="G35" s="177"/>
      <c r="H35" s="151"/>
      <c r="I35" s="177"/>
      <c r="J35" s="151"/>
      <c r="K35" s="177"/>
      <c r="L35" s="151"/>
      <c r="M35" s="177"/>
      <c r="N35" s="151"/>
      <c r="O35" s="177"/>
    </row>
    <row r="36" spans="1:15" x14ac:dyDescent="0.2">
      <c r="A36" s="175" t="s">
        <v>80</v>
      </c>
      <c r="B36" s="141">
        <v>1280847.6689465826</v>
      </c>
      <c r="C36" s="142">
        <f>IF(ISNUMBER(B36/B$9*100),B36/B$9*100,0)</f>
        <v>80.070341715976056</v>
      </c>
      <c r="D36" s="141">
        <f>F36+H36+J36</f>
        <v>604993.18787804432</v>
      </c>
      <c r="E36" s="142">
        <f>IF(ISNUMBER(D36/D$9*100),D36/D$9*100,0)</f>
        <v>94.439002323003535</v>
      </c>
      <c r="F36" s="141">
        <v>122258.02985382733</v>
      </c>
      <c r="G36" s="142">
        <f>IF(ISNUMBER(F36/F$9*100),F36/F$9*100,0)</f>
        <v>92.154517116392427</v>
      </c>
      <c r="H36" s="141">
        <v>367492.6489955564</v>
      </c>
      <c r="I36" s="142">
        <f>IF(ISNUMBER(H36/H$9*100),H36/H$9*100,0)</f>
        <v>93.930881866822247</v>
      </c>
      <c r="J36" s="141">
        <v>115242.50902866063</v>
      </c>
      <c r="K36" s="142">
        <f>IF(ISNUMBER(J36/J$9*100),J36/J$9*100,0)</f>
        <v>98.73898982555643</v>
      </c>
      <c r="L36" s="141">
        <v>675854.48106849403</v>
      </c>
      <c r="M36" s="142">
        <f>IF(ISNUMBER(L36/L$9*100),L36/L$9*100,0)</f>
        <v>93.777557786826151</v>
      </c>
      <c r="N36" s="141">
        <v>0</v>
      </c>
      <c r="O36" s="142">
        <f>IF(ISNUMBER(N36/N$9*100),N36/N$9*100,0)</f>
        <v>0</v>
      </c>
    </row>
    <row r="37" spans="1:15" x14ac:dyDescent="0.2">
      <c r="A37" s="184" t="s">
        <v>75</v>
      </c>
      <c r="B37" s="93">
        <f>SUM(B38:B40)</f>
        <v>1046556.2701424912</v>
      </c>
      <c r="C37" s="60">
        <f>IF(ISNUMBER(B37/B$9*100),B37/B$9*100,0)</f>
        <v>65.423953376302237</v>
      </c>
      <c r="D37" s="93">
        <f>F37+H37+J37</f>
        <v>432500.31865207641</v>
      </c>
      <c r="E37" s="60">
        <f>IF(ISNUMBER(D37/D$9*100),D37/D$9*100,0)</f>
        <v>67.512989263801103</v>
      </c>
      <c r="F37" s="93">
        <f>SUM(F38:F40)</f>
        <v>51138.59424236865</v>
      </c>
      <c r="G37" s="60">
        <f>IF(ISNUMBER(F37/F$9*100),F37/F$9*100,0)</f>
        <v>38.546772461907764</v>
      </c>
      <c r="H37" s="93">
        <f>SUM(H38:H40)</f>
        <v>270190.84604940645</v>
      </c>
      <c r="I37" s="60">
        <f>IF(ISNUMBER(H37/H$9*100),H37/H$9*100,0)</f>
        <v>69.060604371627662</v>
      </c>
      <c r="J37" s="93">
        <f>SUM(J38:J40)</f>
        <v>111170.87836030131</v>
      </c>
      <c r="K37" s="60">
        <f>IF(ISNUMBER(J37/J$9*100),J37/J$9*100,0)</f>
        <v>95.250444647868832</v>
      </c>
      <c r="L37" s="93">
        <f>SUM(L38:L40)</f>
        <v>614055.95149040082</v>
      </c>
      <c r="M37" s="60">
        <f>IF(ISNUMBER(L37/L$9*100),L37/L$9*100,0)</f>
        <v>85.20276048802242</v>
      </c>
      <c r="N37" s="93">
        <f>SUM(N38:N40)</f>
        <v>0</v>
      </c>
      <c r="O37" s="60">
        <f>IF(ISNUMBER(N37/N$9*100),N37/N$9*100,0)</f>
        <v>0</v>
      </c>
    </row>
    <row r="38" spans="1:15" x14ac:dyDescent="0.2">
      <c r="A38" s="185" t="s">
        <v>84</v>
      </c>
      <c r="B38" s="151">
        <v>509043.17350262695</v>
      </c>
      <c r="C38" s="177">
        <f>IF(ISNUMBER(B38/B$9*100),B38/B$9*100,0)</f>
        <v>31.82209862946636</v>
      </c>
      <c r="D38" s="151">
        <f>F38+H38+J38</f>
        <v>130044.88236646479</v>
      </c>
      <c r="E38" s="177">
        <f>IF(ISNUMBER(D38/D$9*100),D38/D$9*100,0)</f>
        <v>20.299912782450996</v>
      </c>
      <c r="F38" s="151">
        <v>29587.22383590863</v>
      </c>
      <c r="G38" s="177">
        <f>IF(ISNUMBER(F38/F$9*100),F38/F$9*100,0)</f>
        <v>22.301981544056581</v>
      </c>
      <c r="H38" s="151">
        <v>68299.811866497941</v>
      </c>
      <c r="I38" s="177">
        <f>IF(ISNUMBER(H38/H$9*100),H38/H$9*100,0)</f>
        <v>17.457387453852924</v>
      </c>
      <c r="J38" s="151">
        <v>32157.846664058226</v>
      </c>
      <c r="K38" s="177">
        <f>IF(ISNUMBER(J38/J$9*100),J38/J$9*100,0)</f>
        <v>27.5526220431783</v>
      </c>
      <c r="L38" s="151">
        <v>378998.29113615496</v>
      </c>
      <c r="M38" s="177">
        <f>IF(ISNUMBER(L38/L$9*100),L38/L$9*100,0)</f>
        <v>52.587554190570209</v>
      </c>
      <c r="N38" s="151">
        <v>0</v>
      </c>
      <c r="O38" s="177">
        <f>IF(ISNUMBER(N38/N$9*100),N38/N$9*100,0)</f>
        <v>0</v>
      </c>
    </row>
    <row r="39" spans="1:15" x14ac:dyDescent="0.2">
      <c r="A39" s="185" t="s">
        <v>85</v>
      </c>
      <c r="B39" s="151">
        <v>537513.09663986426</v>
      </c>
      <c r="C39" s="177">
        <f t="shared" ref="C39:C44" si="9">IF(ISNUMBER(B39/B$9*100),B39/B$9*100,0)</f>
        <v>33.601854746835876</v>
      </c>
      <c r="D39" s="151">
        <f t="shared" ref="D39:D44" si="10">F39+H39+J39</f>
        <v>302455.43628561159</v>
      </c>
      <c r="E39" s="177">
        <f t="shared" ref="E39:E44" si="11">IF(ISNUMBER(D39/D$9*100),D39/D$9*100,0)</f>
        <v>47.2130764813501</v>
      </c>
      <c r="F39" s="151">
        <v>21551.370406460024</v>
      </c>
      <c r="G39" s="177">
        <f t="shared" ref="G39:G44" si="12">IF(ISNUMBER(F39/F$9*100),F39/F$9*100,0)</f>
        <v>16.244790917851187</v>
      </c>
      <c r="H39" s="151">
        <v>201891.03418290848</v>
      </c>
      <c r="I39" s="177">
        <f t="shared" ref="I39:I44" si="13">IF(ISNUMBER(H39/H$9*100),H39/H$9*100,0)</f>
        <v>51.603216917774745</v>
      </c>
      <c r="J39" s="151">
        <v>79013.031696243095</v>
      </c>
      <c r="K39" s="177">
        <f t="shared" ref="K39:K44" si="14">IF(ISNUMBER(J39/J$9*100),J39/J$9*100,0)</f>
        <v>67.697822604690543</v>
      </c>
      <c r="L39" s="151">
        <v>235057.6603542458</v>
      </c>
      <c r="M39" s="177">
        <f t="shared" ref="M39:M44" si="15">IF(ISNUMBER(L39/L$9*100),L39/L$9*100,0)</f>
        <v>32.615206297452211</v>
      </c>
      <c r="N39" s="151">
        <v>0</v>
      </c>
      <c r="O39" s="177">
        <f t="shared" ref="O39:O44" si="16">IF(ISNUMBER(N39/N$9*100),N39/N$9*100,0)</f>
        <v>0</v>
      </c>
    </row>
    <row r="40" spans="1:15" x14ac:dyDescent="0.2">
      <c r="A40" s="185" t="s">
        <v>86</v>
      </c>
      <c r="B40" s="151">
        <v>0</v>
      </c>
      <c r="C40" s="177">
        <f t="shared" si="9"/>
        <v>0</v>
      </c>
      <c r="D40" s="151">
        <f t="shared" si="10"/>
        <v>0</v>
      </c>
      <c r="E40" s="177">
        <f t="shared" si="11"/>
        <v>0</v>
      </c>
      <c r="F40" s="151">
        <v>0</v>
      </c>
      <c r="G40" s="177">
        <f t="shared" si="12"/>
        <v>0</v>
      </c>
      <c r="H40" s="151">
        <v>0</v>
      </c>
      <c r="I40" s="177">
        <f t="shared" si="13"/>
        <v>0</v>
      </c>
      <c r="J40" s="151">
        <v>0</v>
      </c>
      <c r="K40" s="177">
        <f t="shared" si="14"/>
        <v>0</v>
      </c>
      <c r="L40" s="151">
        <v>0</v>
      </c>
      <c r="M40" s="177">
        <f t="shared" si="15"/>
        <v>0</v>
      </c>
      <c r="N40" s="151">
        <v>0</v>
      </c>
      <c r="O40" s="177">
        <f t="shared" si="16"/>
        <v>0</v>
      </c>
    </row>
    <row r="41" spans="1:15" x14ac:dyDescent="0.2">
      <c r="A41" s="184" t="s">
        <v>76</v>
      </c>
      <c r="B41" s="151">
        <v>191628.27661723009</v>
      </c>
      <c r="C41" s="177">
        <f t="shared" si="9"/>
        <v>11.979364887164506</v>
      </c>
      <c r="D41" s="151">
        <f t="shared" si="10"/>
        <v>140705.30529743401</v>
      </c>
      <c r="E41" s="177">
        <f t="shared" si="11"/>
        <v>21.963997149207447</v>
      </c>
      <c r="F41" s="151">
        <v>52846.931573705268</v>
      </c>
      <c r="G41" s="177">
        <f t="shared" si="12"/>
        <v>39.834467037302595</v>
      </c>
      <c r="H41" s="151">
        <v>83786.743055369137</v>
      </c>
      <c r="I41" s="177">
        <f t="shared" si="13"/>
        <v>21.415836984632666</v>
      </c>
      <c r="J41" s="151">
        <v>4071.6306683595931</v>
      </c>
      <c r="K41" s="177">
        <f t="shared" si="14"/>
        <v>3.4885451776878398</v>
      </c>
      <c r="L41" s="151">
        <v>50922.971319797201</v>
      </c>
      <c r="M41" s="177">
        <f t="shared" si="15"/>
        <v>7.0657693621701529</v>
      </c>
      <c r="N41" s="151">
        <v>0</v>
      </c>
      <c r="O41" s="177">
        <f t="shared" si="16"/>
        <v>0</v>
      </c>
    </row>
    <row r="42" spans="1:15" x14ac:dyDescent="0.2">
      <c r="A42" s="184" t="s">
        <v>77</v>
      </c>
      <c r="B42" s="151">
        <v>29042.314338685756</v>
      </c>
      <c r="C42" s="177">
        <f t="shared" si="9"/>
        <v>1.8155383264536675</v>
      </c>
      <c r="D42" s="151">
        <f t="shared" si="10"/>
        <v>20222.125589585594</v>
      </c>
      <c r="E42" s="177">
        <f t="shared" si="11"/>
        <v>3.1566592877338566</v>
      </c>
      <c r="F42" s="151">
        <v>12246.188429325606</v>
      </c>
      <c r="G42" s="177">
        <f t="shared" si="12"/>
        <v>9.2308176613850783</v>
      </c>
      <c r="H42" s="151">
        <v>7975.9371602599858</v>
      </c>
      <c r="I42" s="177">
        <f t="shared" si="13"/>
        <v>2.0386443462890527</v>
      </c>
      <c r="J42" s="151">
        <v>0</v>
      </c>
      <c r="K42" s="177">
        <f t="shared" si="14"/>
        <v>0</v>
      </c>
      <c r="L42" s="151">
        <v>8820.1887491001671</v>
      </c>
      <c r="M42" s="177">
        <f t="shared" si="15"/>
        <v>1.2238370585363172</v>
      </c>
      <c r="N42" s="151">
        <v>0</v>
      </c>
      <c r="O42" s="177">
        <f t="shared" si="16"/>
        <v>0</v>
      </c>
    </row>
    <row r="43" spans="1:15" x14ac:dyDescent="0.2">
      <c r="A43" s="184" t="s">
        <v>78</v>
      </c>
      <c r="B43" s="151">
        <v>6424.3710841435995</v>
      </c>
      <c r="C43" s="177">
        <f t="shared" si="9"/>
        <v>0.40161027770045193</v>
      </c>
      <c r="D43" s="151">
        <f t="shared" si="10"/>
        <v>5087.4846139583387</v>
      </c>
      <c r="E43" s="177">
        <f t="shared" si="11"/>
        <v>0.79415269610061745</v>
      </c>
      <c r="F43" s="151">
        <v>1966.5544778520052</v>
      </c>
      <c r="G43" s="177">
        <f t="shared" si="12"/>
        <v>1.4823310870149558</v>
      </c>
      <c r="H43" s="151">
        <v>3120.9301361063335</v>
      </c>
      <c r="I43" s="177">
        <f t="shared" si="13"/>
        <v>0.79770771124391715</v>
      </c>
      <c r="J43" s="151">
        <v>0</v>
      </c>
      <c r="K43" s="177">
        <f t="shared" si="14"/>
        <v>0</v>
      </c>
      <c r="L43" s="151">
        <v>1336.8864701852604</v>
      </c>
      <c r="M43" s="177">
        <f t="shared" si="15"/>
        <v>0.18549843453581949</v>
      </c>
      <c r="N43" s="151">
        <v>0</v>
      </c>
      <c r="O43" s="177">
        <f t="shared" si="16"/>
        <v>0</v>
      </c>
    </row>
    <row r="44" spans="1:15" x14ac:dyDescent="0.2">
      <c r="A44" s="184" t="s">
        <v>79</v>
      </c>
      <c r="B44" s="151">
        <v>7196.4367640110031</v>
      </c>
      <c r="C44" s="177">
        <f t="shared" si="9"/>
        <v>0.44987484835388736</v>
      </c>
      <c r="D44" s="151">
        <f t="shared" si="10"/>
        <v>6477.9537249872174</v>
      </c>
      <c r="E44" s="177">
        <f t="shared" si="11"/>
        <v>1.0112039261600732</v>
      </c>
      <c r="F44" s="151">
        <v>4059.7611305760988</v>
      </c>
      <c r="G44" s="177">
        <f t="shared" si="12"/>
        <v>3.0601288687822548</v>
      </c>
      <c r="H44" s="151">
        <v>2418.192594411119</v>
      </c>
      <c r="I44" s="177">
        <f t="shared" si="13"/>
        <v>0.61808845302808157</v>
      </c>
      <c r="J44" s="151">
        <v>0</v>
      </c>
      <c r="K44" s="177">
        <f t="shared" si="14"/>
        <v>0</v>
      </c>
      <c r="L44" s="151">
        <v>718.4830390237837</v>
      </c>
      <c r="M44" s="177">
        <f t="shared" si="15"/>
        <v>9.9692443563274988E-2</v>
      </c>
      <c r="N44" s="151">
        <v>0</v>
      </c>
      <c r="O44" s="177">
        <f t="shared" si="16"/>
        <v>0</v>
      </c>
    </row>
    <row r="45" spans="1:15" x14ac:dyDescent="0.2">
      <c r="A45" s="184"/>
      <c r="B45" s="179"/>
      <c r="C45" s="181"/>
      <c r="D45" s="179">
        <f t="shared" si="0"/>
        <v>0</v>
      </c>
      <c r="E45" s="181"/>
      <c r="F45" s="179"/>
      <c r="G45" s="181"/>
      <c r="H45" s="179"/>
      <c r="I45" s="181"/>
      <c r="J45" s="179"/>
      <c r="K45" s="181"/>
      <c r="L45" s="179"/>
      <c r="M45" s="181"/>
      <c r="N45" s="179"/>
      <c r="O45" s="181"/>
    </row>
    <row r="46" spans="1:15" x14ac:dyDescent="0.2">
      <c r="A46" s="175" t="s">
        <v>12</v>
      </c>
    </row>
    <row r="47" spans="1:15" x14ac:dyDescent="0.2">
      <c r="A47" s="184" t="s">
        <v>38</v>
      </c>
      <c r="B47" s="151">
        <v>182020.09026554611</v>
      </c>
      <c r="C47" s="177">
        <f>IF(ISNUMBER(B47/B$9*100),B47/B$9*100,0)</f>
        <v>11.378722997342555</v>
      </c>
      <c r="D47" s="151">
        <f>F47+H47+J47</f>
        <v>30413.128789117316</v>
      </c>
      <c r="E47" s="177">
        <f>IF(ISNUMBER(D47/D$9*100),D47/D$9*100,0)</f>
        <v>4.7474675713939378</v>
      </c>
      <c r="F47" s="151">
        <v>0</v>
      </c>
      <c r="G47" s="177">
        <f>IF(ISNUMBER(F47/F$9*100),F47/F$9*100,0)</f>
        <v>0</v>
      </c>
      <c r="H47" s="151">
        <v>30413.128789117316</v>
      </c>
      <c r="I47" s="177">
        <f>IF(ISNUMBER(H47/H$9*100),H47/H$9*100,0)</f>
        <v>7.7735759213120259</v>
      </c>
      <c r="J47" s="151">
        <v>0</v>
      </c>
      <c r="K47" s="177">
        <f>IF(ISNUMBER(J47/J$9*100),J47/J$9*100,0)</f>
        <v>0</v>
      </c>
      <c r="L47" s="151">
        <v>99850.130547480832</v>
      </c>
      <c r="M47" s="177">
        <f>IF(ISNUMBER(L47/L$9*100),L47/L$9*100,0)</f>
        <v>13.854611680068984</v>
      </c>
      <c r="N47" s="151">
        <v>51756.83092894977</v>
      </c>
      <c r="O47" s="177">
        <f>IF(ISNUMBER(N47/N$9*100),N47/N$9*100,0)</f>
        <v>21.715953282455779</v>
      </c>
    </row>
    <row r="48" spans="1:15" x14ac:dyDescent="0.2">
      <c r="A48" s="184" t="s">
        <v>39</v>
      </c>
      <c r="B48" s="151">
        <v>281935.32552923786</v>
      </c>
      <c r="C48" s="177">
        <f>IF(ISNUMBER(B48/B$9*100),B48/B$9*100,0)</f>
        <v>17.624779592640607</v>
      </c>
      <c r="D48" s="151">
        <f>F48+H48+J48</f>
        <v>89109.781275087444</v>
      </c>
      <c r="E48" s="177">
        <f>IF(ISNUMBER(D48/D$9*100),D48/D$9*100,0)</f>
        <v>13.909972888052947</v>
      </c>
      <c r="F48" s="151">
        <v>0</v>
      </c>
      <c r="G48" s="177">
        <f>IF(ISNUMBER(F48/F$9*100),F48/F$9*100,0)</f>
        <v>0</v>
      </c>
      <c r="H48" s="151">
        <v>89109.781275087444</v>
      </c>
      <c r="I48" s="177">
        <f>IF(ISNUMBER(H48/H$9*100),H48/H$9*100,0)</f>
        <v>22.776402088602911</v>
      </c>
      <c r="J48" s="151">
        <v>0</v>
      </c>
      <c r="K48" s="177">
        <f>IF(ISNUMBER(J48/J$9*100),J48/J$9*100,0)</f>
        <v>0</v>
      </c>
      <c r="L48" s="151">
        <v>145509.45430098061</v>
      </c>
      <c r="M48" s="177">
        <f>IF(ISNUMBER(L48/L$9*100),L48/L$9*100,0)</f>
        <v>20.190028536419295</v>
      </c>
      <c r="N48" s="151">
        <v>47316.089953169794</v>
      </c>
      <c r="O48" s="177">
        <f>IF(ISNUMBER(N48/N$9*100),N48/N$9*100,0)</f>
        <v>19.852722442416361</v>
      </c>
    </row>
    <row r="49" spans="1:15" x14ac:dyDescent="0.2">
      <c r="A49" s="184" t="s">
        <v>50</v>
      </c>
      <c r="B49" s="151">
        <v>1135389.7861510559</v>
      </c>
      <c r="C49" s="177">
        <f>IF(ISNUMBER(B49/B$9*100),B49/B$9*100,0)</f>
        <v>70.977252300980254</v>
      </c>
      <c r="D49" s="151">
        <f>F49+H49+J49</f>
        <v>520787.17140289315</v>
      </c>
      <c r="E49" s="177">
        <f>IF(ISNUMBER(D49/D$9*100),D49/D$9*100,0)</f>
        <v>81.294503599968778</v>
      </c>
      <c r="F49" s="151">
        <v>132666.34526380704</v>
      </c>
      <c r="G49" s="177">
        <f>IF(ISNUMBER(F49/F$9*100),F49/F$9*100,0)</f>
        <v>100</v>
      </c>
      <c r="H49" s="151">
        <v>271406.53806275356</v>
      </c>
      <c r="I49" s="177">
        <f>IF(ISNUMBER(H49/H$9*100),H49/H$9*100,0)</f>
        <v>69.371334458894069</v>
      </c>
      <c r="J49" s="151">
        <v>116714.28807633255</v>
      </c>
      <c r="K49" s="177">
        <f>IF(ISNUMBER(J49/J$9*100),J49/J$9*100,0)</f>
        <v>100</v>
      </c>
      <c r="L49" s="151">
        <v>475340.01217544131</v>
      </c>
      <c r="M49" s="177">
        <f>IF(ISNUMBER(L49/L$9*100),L49/L$9*100,0)</f>
        <v>65.955359783514623</v>
      </c>
      <c r="N49" s="151">
        <v>139262.60257272201</v>
      </c>
      <c r="O49" s="177">
        <f>IF(ISNUMBER(N49/N$9*100),N49/N$9*100,0)</f>
        <v>58.43132427512797</v>
      </c>
    </row>
    <row r="50" spans="1:15" x14ac:dyDescent="0.2">
      <c r="A50" s="184" t="s">
        <v>46</v>
      </c>
      <c r="B50" s="151">
        <v>307.85497490611289</v>
      </c>
      <c r="C50" s="177">
        <f>IF(ISNUMBER(B50/B$9*100),B50/B$9*100,0)</f>
        <v>1.9245109029997941E-2</v>
      </c>
      <c r="D50" s="151">
        <f>F50+H50+J50</f>
        <v>307.85497490611289</v>
      </c>
      <c r="E50" s="177">
        <f>IF(ISNUMBER(D50/D$9*100),D50/D$9*100,0)</f>
        <v>4.8055940583858744E-2</v>
      </c>
      <c r="F50" s="151">
        <v>0</v>
      </c>
      <c r="G50" s="177">
        <f>IF(ISNUMBER(F50/F$9*100),F50/F$9*100,0)</f>
        <v>0</v>
      </c>
      <c r="H50" s="151">
        <v>307.85497490611289</v>
      </c>
      <c r="I50" s="177">
        <f>IF(ISNUMBER(H50/H$9*100),H50/H$9*100,0)</f>
        <v>7.8687531190234153E-2</v>
      </c>
      <c r="J50" s="151">
        <v>0</v>
      </c>
      <c r="K50" s="177">
        <f>IF(ISNUMBER(J50/J$9*100),J50/J$9*100,0)</f>
        <v>0</v>
      </c>
      <c r="L50" s="151">
        <v>0</v>
      </c>
      <c r="M50" s="177">
        <f>IF(ISNUMBER(L50/L$9*100),L50/L$9*100,0)</f>
        <v>0</v>
      </c>
      <c r="N50" s="151">
        <v>0</v>
      </c>
      <c r="O50" s="177">
        <f>IF(ISNUMBER(N50/N$9*100),N50/N$9*100,0)</f>
        <v>0</v>
      </c>
    </row>
    <row r="51" spans="1:15" x14ac:dyDescent="0.2">
      <c r="A51" s="279"/>
      <c r="B51" s="280"/>
      <c r="C51" s="281"/>
      <c r="D51" s="280"/>
      <c r="E51" s="281"/>
      <c r="F51" s="280"/>
      <c r="G51" s="281"/>
      <c r="H51" s="280"/>
      <c r="I51" s="281"/>
      <c r="J51" s="280"/>
      <c r="K51" s="281"/>
      <c r="L51" s="280"/>
      <c r="M51" s="281"/>
      <c r="N51" s="280"/>
      <c r="O51" s="281"/>
    </row>
    <row r="52" spans="1:15" x14ac:dyDescent="0.2">
      <c r="A52" s="158" t="str">
        <f>'C05'!A42</f>
        <v>Fuente: Instituto Nacional de Estadística (INE). Encuesta Permanente de Hogares de Propósitos Múltiples, LXI 2018.</v>
      </c>
      <c r="B52" s="187"/>
      <c r="C52" s="186"/>
      <c r="D52" s="187"/>
      <c r="E52" s="186"/>
      <c r="F52" s="188"/>
      <c r="G52" s="186"/>
      <c r="H52" s="188"/>
      <c r="I52" s="186"/>
      <c r="J52" s="188"/>
      <c r="K52" s="186"/>
      <c r="L52" s="187"/>
      <c r="M52" s="186"/>
      <c r="N52" s="187"/>
      <c r="O52" s="186"/>
    </row>
    <row r="53" spans="1:15" x14ac:dyDescent="0.2">
      <c r="A53" s="158" t="str">
        <f>'C05'!A43</f>
        <v>(Promedio de salarios mínimos por rama)</v>
      </c>
      <c r="C53" s="163"/>
      <c r="E53" s="163"/>
      <c r="G53" s="163"/>
      <c r="I53" s="163"/>
      <c r="K53" s="163"/>
      <c r="M53" s="163"/>
      <c r="O53" s="163"/>
    </row>
    <row r="54" spans="1:15" x14ac:dyDescent="0.2">
      <c r="A54" s="158" t="s">
        <v>69</v>
      </c>
      <c r="B54" s="189"/>
      <c r="C54" s="190"/>
      <c r="D54" s="189"/>
      <c r="E54" s="190"/>
      <c r="F54" s="191"/>
      <c r="G54" s="193"/>
      <c r="H54" s="180"/>
      <c r="I54" s="190"/>
      <c r="J54" s="191"/>
      <c r="K54" s="192"/>
      <c r="L54" s="189"/>
      <c r="M54" s="190"/>
      <c r="N54" s="191"/>
      <c r="O54" s="190"/>
    </row>
    <row r="55" spans="1:15" x14ac:dyDescent="0.2">
      <c r="A55" s="158" t="s">
        <v>70</v>
      </c>
      <c r="B55" s="189"/>
      <c r="C55" s="190"/>
      <c r="D55" s="189"/>
      <c r="E55" s="190"/>
      <c r="F55" s="191"/>
      <c r="G55" s="190"/>
      <c r="H55" s="194"/>
      <c r="I55" s="190"/>
      <c r="J55" s="191"/>
      <c r="K55" s="190"/>
      <c r="L55" s="189"/>
      <c r="M55" s="190"/>
      <c r="N55" s="191"/>
      <c r="O55" s="190"/>
    </row>
    <row r="56" spans="1:15" x14ac:dyDescent="0.2">
      <c r="A56" s="158" t="s">
        <v>74</v>
      </c>
      <c r="B56" s="189"/>
      <c r="C56" s="190"/>
      <c r="D56" s="189"/>
      <c r="E56" s="190"/>
      <c r="F56" s="191"/>
      <c r="G56" s="190"/>
      <c r="H56" s="194"/>
      <c r="I56" s="190"/>
      <c r="J56" s="191"/>
      <c r="K56" s="190"/>
      <c r="L56" s="189"/>
      <c r="M56" s="190"/>
      <c r="N56" s="191"/>
      <c r="O56" s="190"/>
    </row>
    <row r="57" spans="1:15" x14ac:dyDescent="0.2">
      <c r="A57" s="158"/>
      <c r="B57" s="189"/>
      <c r="C57" s="190"/>
      <c r="D57" s="189"/>
      <c r="E57" s="190"/>
      <c r="F57" s="191"/>
      <c r="G57" s="190"/>
      <c r="H57" s="194"/>
      <c r="I57" s="190"/>
      <c r="J57" s="191"/>
      <c r="K57" s="190"/>
      <c r="L57" s="189"/>
      <c r="M57" s="190"/>
      <c r="N57" s="191"/>
      <c r="O57" s="190"/>
    </row>
    <row r="58" spans="1:15" x14ac:dyDescent="0.2">
      <c r="A58" s="361" t="s">
        <v>104</v>
      </c>
      <c r="B58" s="361"/>
      <c r="C58" s="361"/>
      <c r="D58" s="361"/>
      <c r="E58" s="361"/>
      <c r="F58" s="361"/>
      <c r="G58" s="361"/>
      <c r="H58" s="361"/>
      <c r="I58" s="361"/>
      <c r="J58" s="361"/>
      <c r="K58" s="361"/>
      <c r="L58" s="361"/>
      <c r="M58" s="361"/>
      <c r="N58" s="361"/>
      <c r="O58" s="361"/>
    </row>
    <row r="59" spans="1:15" x14ac:dyDescent="0.2">
      <c r="A59" s="361" t="s">
        <v>64</v>
      </c>
      <c r="B59" s="361"/>
      <c r="C59" s="361"/>
      <c r="D59" s="361"/>
      <c r="E59" s="361"/>
      <c r="F59" s="361"/>
      <c r="G59" s="361"/>
      <c r="H59" s="361"/>
      <c r="I59" s="361"/>
      <c r="J59" s="361"/>
      <c r="K59" s="361"/>
      <c r="L59" s="361"/>
      <c r="M59" s="361"/>
      <c r="N59" s="361"/>
      <c r="O59" s="361"/>
    </row>
    <row r="60" spans="1:15" x14ac:dyDescent="0.2">
      <c r="A60" s="361" t="s">
        <v>33</v>
      </c>
      <c r="B60" s="361"/>
      <c r="C60" s="361"/>
      <c r="D60" s="361"/>
      <c r="E60" s="361"/>
      <c r="F60" s="361"/>
      <c r="G60" s="361"/>
      <c r="H60" s="361"/>
      <c r="I60" s="361"/>
      <c r="J60" s="361"/>
      <c r="K60" s="361"/>
      <c r="L60" s="361"/>
      <c r="M60" s="361"/>
      <c r="N60" s="361"/>
      <c r="O60" s="361"/>
    </row>
    <row r="61" spans="1:15" customFormat="1" ht="23.25" x14ac:dyDescent="0.35">
      <c r="A61" s="313" t="s">
        <v>90</v>
      </c>
      <c r="B61" s="313"/>
      <c r="C61" s="313"/>
      <c r="D61" s="313"/>
      <c r="E61" s="313"/>
      <c r="F61" s="313"/>
      <c r="G61" s="313"/>
      <c r="H61" s="313"/>
      <c r="I61" s="313"/>
      <c r="J61" s="313"/>
      <c r="K61" s="313"/>
      <c r="L61" s="313"/>
      <c r="M61" s="313"/>
      <c r="N61" s="313"/>
      <c r="O61" s="313"/>
    </row>
    <row r="62" spans="1:15" x14ac:dyDescent="0.2">
      <c r="A62" s="25" t="s">
        <v>17</v>
      </c>
      <c r="B62" s="371"/>
      <c r="C62" s="371"/>
      <c r="D62" s="371"/>
      <c r="E62" s="371"/>
      <c r="F62" s="371"/>
      <c r="G62" s="371"/>
      <c r="H62" s="371"/>
      <c r="I62" s="371"/>
      <c r="J62" s="371"/>
      <c r="K62" s="371"/>
      <c r="L62" s="162"/>
      <c r="M62" s="162"/>
      <c r="N62" s="162"/>
      <c r="O62" s="162"/>
    </row>
    <row r="63" spans="1:15" ht="11.25" customHeight="1" x14ac:dyDescent="0.2">
      <c r="A63" s="362" t="s">
        <v>31</v>
      </c>
      <c r="B63" s="365" t="s">
        <v>5</v>
      </c>
      <c r="C63" s="365"/>
      <c r="D63" s="367" t="s">
        <v>6</v>
      </c>
      <c r="E63" s="367"/>
      <c r="F63" s="367"/>
      <c r="G63" s="367"/>
      <c r="H63" s="367"/>
      <c r="I63" s="367"/>
      <c r="J63" s="367"/>
      <c r="K63" s="367"/>
      <c r="L63" s="365" t="s">
        <v>1</v>
      </c>
      <c r="M63" s="365"/>
      <c r="N63" s="368" t="s">
        <v>2</v>
      </c>
      <c r="O63" s="368"/>
    </row>
    <row r="64" spans="1:15" ht="13.5" x14ac:dyDescent="0.35">
      <c r="A64" s="363"/>
      <c r="B64" s="366"/>
      <c r="C64" s="366"/>
      <c r="D64" s="370" t="s">
        <v>3</v>
      </c>
      <c r="E64" s="370"/>
      <c r="F64" s="370" t="s">
        <v>87</v>
      </c>
      <c r="G64" s="370"/>
      <c r="H64" s="370" t="s">
        <v>9</v>
      </c>
      <c r="I64" s="370"/>
      <c r="J64" s="370" t="s">
        <v>88</v>
      </c>
      <c r="K64" s="370"/>
      <c r="L64" s="366"/>
      <c r="M64" s="366"/>
      <c r="N64" s="369"/>
      <c r="O64" s="369"/>
    </row>
    <row r="65" spans="1:15" x14ac:dyDescent="0.2">
      <c r="A65" s="364"/>
      <c r="B65" s="164" t="s">
        <v>7</v>
      </c>
      <c r="C65" s="165" t="s">
        <v>66</v>
      </c>
      <c r="D65" s="164" t="s">
        <v>7</v>
      </c>
      <c r="E65" s="165" t="s">
        <v>66</v>
      </c>
      <c r="F65" s="164" t="s">
        <v>7</v>
      </c>
      <c r="G65" s="165" t="s">
        <v>66</v>
      </c>
      <c r="H65" s="164" t="s">
        <v>7</v>
      </c>
      <c r="I65" s="165" t="s">
        <v>66</v>
      </c>
      <c r="J65" s="164" t="s">
        <v>7</v>
      </c>
      <c r="K65" s="165" t="s">
        <v>66</v>
      </c>
      <c r="L65" s="164" t="s">
        <v>7</v>
      </c>
      <c r="M65" s="165" t="s">
        <v>66</v>
      </c>
      <c r="N65" s="164" t="s">
        <v>7</v>
      </c>
      <c r="O65" s="165" t="s">
        <v>66</v>
      </c>
    </row>
    <row r="66" spans="1:15" x14ac:dyDescent="0.2">
      <c r="A66" s="195"/>
      <c r="B66" s="195"/>
      <c r="C66" s="196"/>
      <c r="D66" s="166"/>
      <c r="E66" s="168"/>
      <c r="F66" s="166"/>
      <c r="G66" s="168"/>
      <c r="H66" s="166"/>
      <c r="I66" s="168"/>
      <c r="J66" s="166"/>
      <c r="K66" s="168"/>
      <c r="L66" s="166"/>
      <c r="M66" s="168"/>
      <c r="N66" s="166"/>
      <c r="O66" s="168"/>
    </row>
    <row r="67" spans="1:15" x14ac:dyDescent="0.2">
      <c r="A67" s="170" t="s">
        <v>81</v>
      </c>
      <c r="B67" s="141">
        <f t="shared" ref="B67:M67" si="17">B9</f>
        <v>1599653.0569208513</v>
      </c>
      <c r="C67" s="142">
        <f t="shared" si="17"/>
        <v>99.999999999992411</v>
      </c>
      <c r="D67" s="141">
        <f t="shared" si="17"/>
        <v>640617.93644200708</v>
      </c>
      <c r="E67" s="142">
        <f t="shared" si="17"/>
        <v>40.047304862163244</v>
      </c>
      <c r="F67" s="141">
        <f t="shared" si="17"/>
        <v>132666.34526380704</v>
      </c>
      <c r="G67" s="142">
        <f t="shared" si="17"/>
        <v>8.2934449248122935</v>
      </c>
      <c r="H67" s="141">
        <f t="shared" si="17"/>
        <v>391237.30310186744</v>
      </c>
      <c r="I67" s="142">
        <f t="shared" si="17"/>
        <v>24.457634823325648</v>
      </c>
      <c r="J67" s="141">
        <f t="shared" si="17"/>
        <v>116714.28807633255</v>
      </c>
      <c r="K67" s="142">
        <f t="shared" si="17"/>
        <v>7.2962251140252983</v>
      </c>
      <c r="L67" s="141">
        <f t="shared" si="17"/>
        <v>720699.59702388186</v>
      </c>
      <c r="M67" s="142">
        <f t="shared" si="17"/>
        <v>45.053494187742551</v>
      </c>
      <c r="N67" s="141">
        <f>SUM(N69:N80)</f>
        <v>213231.59993806909</v>
      </c>
      <c r="O67" s="142">
        <f>N67/B67*100</f>
        <v>13.3298654364788</v>
      </c>
    </row>
    <row r="68" spans="1:15" x14ac:dyDescent="0.2">
      <c r="A68" s="171"/>
      <c r="B68" s="141"/>
      <c r="C68" s="142"/>
      <c r="D68" s="141">
        <f t="shared" ref="D68:D93" si="18">F68+H68+J68</f>
        <v>0</v>
      </c>
      <c r="E68" s="142"/>
      <c r="F68" s="141"/>
      <c r="G68" s="142"/>
      <c r="H68" s="141"/>
      <c r="I68" s="142"/>
      <c r="J68" s="141"/>
      <c r="K68" s="142"/>
      <c r="L68" s="141"/>
      <c r="M68" s="142"/>
      <c r="N68" s="141"/>
      <c r="O68" s="142"/>
    </row>
    <row r="69" spans="1:15" x14ac:dyDescent="0.2">
      <c r="A69" s="175" t="s">
        <v>13</v>
      </c>
      <c r="B69" s="141"/>
      <c r="C69" s="142"/>
      <c r="D69" s="141"/>
      <c r="E69" s="142"/>
      <c r="F69" s="141"/>
      <c r="G69" s="142"/>
      <c r="H69" s="141"/>
      <c r="I69" s="142"/>
      <c r="J69" s="141"/>
      <c r="K69" s="142"/>
      <c r="L69" s="141"/>
      <c r="M69" s="142"/>
      <c r="N69" s="141"/>
      <c r="O69" s="142"/>
    </row>
    <row r="70" spans="1:15" x14ac:dyDescent="0.2">
      <c r="A70" s="309" t="s">
        <v>108</v>
      </c>
      <c r="B70" s="151">
        <v>180788.67036592169</v>
      </c>
      <c r="C70" s="177">
        <f>IF(ISNUMBER(B70/B$9*100),B70/B$9*100,0)</f>
        <v>11.301742561222564</v>
      </c>
      <c r="D70" s="151">
        <f>F70+H70+J70</f>
        <v>29797.41883930509</v>
      </c>
      <c r="E70" s="177">
        <f>IF(ISNUMBER(D70/D$9*100),D70/D$9*100,0)</f>
        <v>4.6513556902262208</v>
      </c>
      <c r="F70" s="151">
        <v>0</v>
      </c>
      <c r="G70" s="177">
        <f>IF(ISNUMBER(F70/F$9*100),F70/F$9*100,0)</f>
        <v>0</v>
      </c>
      <c r="H70" s="151">
        <v>29797.41883930509</v>
      </c>
      <c r="I70" s="177">
        <f>IF(ISNUMBER(H70/H$9*100),H70/H$9*100,0)</f>
        <v>7.6162008589315571</v>
      </c>
      <c r="J70" s="151">
        <v>0</v>
      </c>
      <c r="K70" s="177">
        <f>IF(ISNUMBER(J70/J$9*100),J70/J$9*100,0)</f>
        <v>0</v>
      </c>
      <c r="L70" s="151">
        <v>99234.420597668606</v>
      </c>
      <c r="M70" s="177">
        <f>IF(ISNUMBER(L70/L$9*100),L70/L$9*100,0)</f>
        <v>13.769179420587394</v>
      </c>
      <c r="N70" s="151">
        <v>51756.83092894977</v>
      </c>
      <c r="O70" s="177">
        <f>IF(ISNUMBER(N70/N$9*100),N70/N$9*100,0)</f>
        <v>21.715953282455779</v>
      </c>
    </row>
    <row r="71" spans="1:15" x14ac:dyDescent="0.2">
      <c r="A71" s="309" t="s">
        <v>109</v>
      </c>
      <c r="B71" s="151">
        <v>1231.4198996244515</v>
      </c>
      <c r="C71" s="177">
        <f t="shared" ref="C71:C92" si="19">IF(ISNUMBER(B71/B$9*100),B71/B$9*100,0)</f>
        <v>7.6980436119991766E-2</v>
      </c>
      <c r="D71" s="151">
        <f t="shared" ref="D71:D80" si="20">F71+H71+J71</f>
        <v>615.70994981222577</v>
      </c>
      <c r="E71" s="177">
        <f t="shared" ref="E71:E92" si="21">IF(ISNUMBER(D71/D$9*100),D71/D$9*100,0)</f>
        <v>9.6111881167717489E-2</v>
      </c>
      <c r="F71" s="151">
        <v>0</v>
      </c>
      <c r="G71" s="177">
        <f t="shared" ref="G71:G92" si="22">IF(ISNUMBER(F71/F$9*100),F71/F$9*100,0)</f>
        <v>0</v>
      </c>
      <c r="H71" s="151">
        <v>615.70994981222577</v>
      </c>
      <c r="I71" s="177">
        <f t="shared" ref="I71:I92" si="23">IF(ISNUMBER(H71/H$9*100),H71/H$9*100,0)</f>
        <v>0.15737506238046831</v>
      </c>
      <c r="J71" s="151">
        <v>0</v>
      </c>
      <c r="K71" s="177">
        <f t="shared" ref="K71:K92" si="24">IF(ISNUMBER(J71/J$9*100),J71/J$9*100,0)</f>
        <v>0</v>
      </c>
      <c r="L71" s="151">
        <v>615.70994981222577</v>
      </c>
      <c r="M71" s="177">
        <f t="shared" ref="M71:M92" si="25">IF(ISNUMBER(L71/L$9*100),L71/L$9*100,0)</f>
        <v>8.5432259481591319E-2</v>
      </c>
      <c r="N71" s="151">
        <v>0</v>
      </c>
      <c r="O71" s="177">
        <f t="shared" ref="O71:O92" si="26">IF(ISNUMBER(N71/N$9*100),N71/N$9*100,0)</f>
        <v>0</v>
      </c>
    </row>
    <row r="72" spans="1:15" x14ac:dyDescent="0.2">
      <c r="A72" s="309" t="s">
        <v>54</v>
      </c>
      <c r="B72" s="151">
        <v>281935.32552923786</v>
      </c>
      <c r="C72" s="177">
        <f t="shared" si="19"/>
        <v>17.624779592640607</v>
      </c>
      <c r="D72" s="151">
        <f t="shared" si="20"/>
        <v>89109.781275087444</v>
      </c>
      <c r="E72" s="177">
        <f t="shared" si="21"/>
        <v>13.909972888052947</v>
      </c>
      <c r="F72" s="151">
        <v>0</v>
      </c>
      <c r="G72" s="177">
        <f t="shared" si="22"/>
        <v>0</v>
      </c>
      <c r="H72" s="151">
        <v>89109.781275087444</v>
      </c>
      <c r="I72" s="177">
        <f t="shared" si="23"/>
        <v>22.776402088602911</v>
      </c>
      <c r="J72" s="151">
        <v>0</v>
      </c>
      <c r="K72" s="177">
        <f t="shared" si="24"/>
        <v>0</v>
      </c>
      <c r="L72" s="151">
        <v>145509.45430098061</v>
      </c>
      <c r="M72" s="177">
        <f t="shared" si="25"/>
        <v>20.190028536419295</v>
      </c>
      <c r="N72" s="151">
        <v>47316.089953169794</v>
      </c>
      <c r="O72" s="177">
        <f t="shared" si="26"/>
        <v>19.852722442416361</v>
      </c>
    </row>
    <row r="73" spans="1:15" x14ac:dyDescent="0.2">
      <c r="A73" s="309" t="s">
        <v>110</v>
      </c>
      <c r="B73" s="151">
        <v>1434.5369170064821</v>
      </c>
      <c r="C73" s="177">
        <f t="shared" si="19"/>
        <v>8.967800303947164E-2</v>
      </c>
      <c r="D73" s="151">
        <f t="shared" si="20"/>
        <v>307.85497490611289</v>
      </c>
      <c r="E73" s="177">
        <f t="shared" si="21"/>
        <v>4.8055940583858744E-2</v>
      </c>
      <c r="F73" s="151">
        <v>0</v>
      </c>
      <c r="G73" s="177">
        <f t="shared" si="22"/>
        <v>0</v>
      </c>
      <c r="H73" s="151">
        <v>307.85497490611289</v>
      </c>
      <c r="I73" s="177">
        <f t="shared" si="23"/>
        <v>7.8687531190234153E-2</v>
      </c>
      <c r="J73" s="151">
        <v>0</v>
      </c>
      <c r="K73" s="177">
        <f t="shared" si="24"/>
        <v>0</v>
      </c>
      <c r="L73" s="151">
        <v>1126.6819421003693</v>
      </c>
      <c r="M73" s="177">
        <f t="shared" si="25"/>
        <v>0.15633170141248662</v>
      </c>
      <c r="N73" s="151">
        <v>0</v>
      </c>
      <c r="O73" s="177">
        <f t="shared" si="26"/>
        <v>0</v>
      </c>
    </row>
    <row r="74" spans="1:15" x14ac:dyDescent="0.2">
      <c r="A74" s="309" t="s">
        <v>111</v>
      </c>
      <c r="B74" s="151">
        <v>4567.3235526112285</v>
      </c>
      <c r="C74" s="177">
        <f t="shared" si="19"/>
        <v>0.28551963395130203</v>
      </c>
      <c r="D74" s="151">
        <f t="shared" si="20"/>
        <v>1468.3389293491859</v>
      </c>
      <c r="E74" s="177">
        <f t="shared" si="21"/>
        <v>0.22920665279906807</v>
      </c>
      <c r="F74" s="151">
        <v>559.94736016046033</v>
      </c>
      <c r="G74" s="177">
        <f t="shared" si="22"/>
        <v>0.42207189701879927</v>
      </c>
      <c r="H74" s="151">
        <v>908.39156918872573</v>
      </c>
      <c r="I74" s="177">
        <f t="shared" si="23"/>
        <v>0.23218429377430952</v>
      </c>
      <c r="J74" s="151">
        <v>0</v>
      </c>
      <c r="K74" s="177">
        <f t="shared" si="24"/>
        <v>0</v>
      </c>
      <c r="L74" s="151">
        <v>2725.68638315507</v>
      </c>
      <c r="M74" s="177">
        <f t="shared" si="25"/>
        <v>0.3782000703775541</v>
      </c>
      <c r="N74" s="151">
        <v>373.29824010697354</v>
      </c>
      <c r="O74" s="177">
        <f t="shared" si="26"/>
        <v>0.1566271929151612</v>
      </c>
    </row>
    <row r="75" spans="1:15" x14ac:dyDescent="0.2">
      <c r="A75" s="309" t="s">
        <v>112</v>
      </c>
      <c r="B75" s="151">
        <v>4595.3464527820033</v>
      </c>
      <c r="C75" s="177">
        <f t="shared" si="19"/>
        <v>0.28727144507369107</v>
      </c>
      <c r="D75" s="151">
        <f t="shared" si="20"/>
        <v>4408.6973327285159</v>
      </c>
      <c r="E75" s="177">
        <f t="shared" si="21"/>
        <v>0.68819448877975964</v>
      </c>
      <c r="F75" s="151">
        <v>1119.8947203209207</v>
      </c>
      <c r="G75" s="177">
        <f t="shared" si="22"/>
        <v>0.84414379403759854</v>
      </c>
      <c r="H75" s="151">
        <v>3288.802612407595</v>
      </c>
      <c r="I75" s="177">
        <f t="shared" si="23"/>
        <v>0.84061580691125493</v>
      </c>
      <c r="J75" s="151">
        <v>0</v>
      </c>
      <c r="K75" s="177">
        <f t="shared" si="24"/>
        <v>0</v>
      </c>
      <c r="L75" s="151">
        <v>186.64912005348677</v>
      </c>
      <c r="M75" s="177">
        <f t="shared" si="25"/>
        <v>2.5898324464763339E-2</v>
      </c>
      <c r="N75" s="151">
        <v>0</v>
      </c>
      <c r="O75" s="177">
        <f t="shared" si="26"/>
        <v>0</v>
      </c>
    </row>
    <row r="76" spans="1:15" x14ac:dyDescent="0.2">
      <c r="A76" s="309" t="s">
        <v>113</v>
      </c>
      <c r="B76" s="151">
        <v>413865.86701852072</v>
      </c>
      <c r="C76" s="177">
        <f t="shared" si="19"/>
        <v>25.872226807428174</v>
      </c>
      <c r="D76" s="151">
        <f t="shared" si="20"/>
        <v>90731.969614377347</v>
      </c>
      <c r="E76" s="177">
        <f t="shared" si="21"/>
        <v>14.163195323300318</v>
      </c>
      <c r="F76" s="151">
        <v>163.95584845932558</v>
      </c>
      <c r="G76" s="177">
        <f t="shared" si="22"/>
        <v>0.12358510979804212</v>
      </c>
      <c r="H76" s="151">
        <v>90568.013765918018</v>
      </c>
      <c r="I76" s="177">
        <f t="shared" si="23"/>
        <v>23.149125364034269</v>
      </c>
      <c r="J76" s="151">
        <v>0</v>
      </c>
      <c r="K76" s="177">
        <f t="shared" si="24"/>
        <v>0</v>
      </c>
      <c r="L76" s="151">
        <v>243619.89407412981</v>
      </c>
      <c r="M76" s="177">
        <f t="shared" si="25"/>
        <v>33.803251046643354</v>
      </c>
      <c r="N76" s="151">
        <v>79514.003330005231</v>
      </c>
      <c r="O76" s="177">
        <f t="shared" si="26"/>
        <v>33.362212303643929</v>
      </c>
    </row>
    <row r="77" spans="1:15" x14ac:dyDescent="0.2">
      <c r="A77" s="309" t="s">
        <v>114</v>
      </c>
      <c r="B77" s="151">
        <v>5833.3391995551347</v>
      </c>
      <c r="C77" s="177">
        <f t="shared" si="19"/>
        <v>0.36466277323806973</v>
      </c>
      <c r="D77" s="151">
        <f t="shared" si="20"/>
        <v>4192.0964404826273</v>
      </c>
      <c r="E77" s="177">
        <f t="shared" si="21"/>
        <v>0.6543832449908501</v>
      </c>
      <c r="F77" s="151">
        <v>839.92104024069044</v>
      </c>
      <c r="G77" s="177">
        <f t="shared" si="22"/>
        <v>0.63310784552819888</v>
      </c>
      <c r="H77" s="151">
        <v>3352.175400241937</v>
      </c>
      <c r="I77" s="177">
        <f t="shared" si="23"/>
        <v>0.85681385022969625</v>
      </c>
      <c r="J77" s="151">
        <v>0</v>
      </c>
      <c r="K77" s="177">
        <f t="shared" si="24"/>
        <v>0</v>
      </c>
      <c r="L77" s="151">
        <v>1477.2869106131816</v>
      </c>
      <c r="M77" s="177">
        <f t="shared" si="25"/>
        <v>0.20497956662021399</v>
      </c>
      <c r="N77" s="151">
        <v>163.95584845932558</v>
      </c>
      <c r="O77" s="177">
        <f t="shared" si="26"/>
        <v>6.879203153716662E-2</v>
      </c>
    </row>
    <row r="78" spans="1:15" x14ac:dyDescent="0.2">
      <c r="A78" s="309" t="s">
        <v>115</v>
      </c>
      <c r="B78" s="151">
        <v>167180.70317899392</v>
      </c>
      <c r="C78" s="177">
        <f t="shared" si="19"/>
        <v>10.451060150555245</v>
      </c>
      <c r="D78" s="151">
        <f t="shared" si="20"/>
        <v>54852.706124781602</v>
      </c>
      <c r="E78" s="177">
        <f t="shared" si="21"/>
        <v>8.562468049120449</v>
      </c>
      <c r="F78" s="151">
        <v>0</v>
      </c>
      <c r="G78" s="177">
        <f t="shared" si="22"/>
        <v>0</v>
      </c>
      <c r="H78" s="151">
        <v>54852.706124781602</v>
      </c>
      <c r="I78" s="177">
        <f t="shared" si="23"/>
        <v>14.020315979557671</v>
      </c>
      <c r="J78" s="151">
        <v>0</v>
      </c>
      <c r="K78" s="177">
        <f t="shared" si="24"/>
        <v>0</v>
      </c>
      <c r="L78" s="151">
        <v>78220.575416834734</v>
      </c>
      <c r="M78" s="177">
        <f t="shared" si="25"/>
        <v>10.853422943462911</v>
      </c>
      <c r="N78" s="151">
        <v>34107.421637378</v>
      </c>
      <c r="O78" s="177">
        <f t="shared" si="26"/>
        <v>14.31067477603292</v>
      </c>
    </row>
    <row r="79" spans="1:15" x14ac:dyDescent="0.2">
      <c r="A79" s="309" t="s">
        <v>116</v>
      </c>
      <c r="B79" s="151">
        <v>9418.8981334971068</v>
      </c>
      <c r="C79" s="177">
        <f t="shared" si="19"/>
        <v>0.58880881030711785</v>
      </c>
      <c r="D79" s="151">
        <f t="shared" si="20"/>
        <v>7301.9092349773318</v>
      </c>
      <c r="E79" s="177">
        <f t="shared" si="21"/>
        <v>1.1398227897789042</v>
      </c>
      <c r="F79" s="151">
        <v>841.5202387884176</v>
      </c>
      <c r="G79" s="177">
        <f t="shared" si="22"/>
        <v>0.63431327448951313</v>
      </c>
      <c r="H79" s="151">
        <v>6460.3889961889145</v>
      </c>
      <c r="I79" s="177">
        <f t="shared" si="23"/>
        <v>1.6512712220866133</v>
      </c>
      <c r="J79" s="151">
        <v>0</v>
      </c>
      <c r="K79" s="177">
        <f t="shared" si="24"/>
        <v>0</v>
      </c>
      <c r="L79" s="151">
        <v>2116.9888985197722</v>
      </c>
      <c r="M79" s="177">
        <f t="shared" si="25"/>
        <v>0.29374081895728071</v>
      </c>
      <c r="N79" s="151">
        <v>0</v>
      </c>
      <c r="O79" s="177">
        <f t="shared" si="26"/>
        <v>0</v>
      </c>
    </row>
    <row r="80" spans="1:15" x14ac:dyDescent="0.2">
      <c r="A80" s="309" t="s">
        <v>117</v>
      </c>
      <c r="B80" s="151">
        <v>20150.606708069485</v>
      </c>
      <c r="C80" s="177">
        <f t="shared" si="19"/>
        <v>1.2596860688565239</v>
      </c>
      <c r="D80" s="151">
        <f t="shared" si="20"/>
        <v>19534.896758257259</v>
      </c>
      <c r="E80" s="177">
        <f t="shared" si="21"/>
        <v>3.0493833605025333</v>
      </c>
      <c r="F80" s="151">
        <v>186.64912005348677</v>
      </c>
      <c r="G80" s="177">
        <f t="shared" si="22"/>
        <v>0.14069063233959975</v>
      </c>
      <c r="H80" s="151">
        <v>19348.247638203771</v>
      </c>
      <c r="I80" s="177">
        <f t="shared" si="23"/>
        <v>4.9453995017356558</v>
      </c>
      <c r="J80" s="151">
        <v>0</v>
      </c>
      <c r="K80" s="177">
        <f t="shared" si="24"/>
        <v>0</v>
      </c>
      <c r="L80" s="151">
        <v>615.70994981222577</v>
      </c>
      <c r="M80" s="177">
        <f t="shared" si="25"/>
        <v>8.5432259481591319E-2</v>
      </c>
      <c r="N80" s="151">
        <v>0</v>
      </c>
      <c r="O80" s="177">
        <f t="shared" si="26"/>
        <v>0</v>
      </c>
    </row>
    <row r="81" spans="1:15" x14ac:dyDescent="0.2">
      <c r="A81" s="309" t="s">
        <v>118</v>
      </c>
      <c r="B81" s="151">
        <v>2657.0057326231763</v>
      </c>
      <c r="C81" s="177">
        <f t="shared" si="19"/>
        <v>0.16609887507342422</v>
      </c>
      <c r="D81" s="151">
        <f t="shared" ref="D81:D92" si="27">F81+H81+J81</f>
        <v>2107.8558123970233</v>
      </c>
      <c r="E81" s="177">
        <f t="shared" si="21"/>
        <v>0.32903477915464829</v>
      </c>
      <c r="F81" s="151">
        <v>0</v>
      </c>
      <c r="G81" s="177">
        <f t="shared" si="22"/>
        <v>0</v>
      </c>
      <c r="H81" s="151">
        <v>2107.8558123970233</v>
      </c>
      <c r="I81" s="177">
        <f t="shared" si="23"/>
        <v>0.53876657355655977</v>
      </c>
      <c r="J81" s="151">
        <v>0</v>
      </c>
      <c r="K81" s="177">
        <f t="shared" si="24"/>
        <v>0</v>
      </c>
      <c r="L81" s="151">
        <v>549.14992022615286</v>
      </c>
      <c r="M81" s="177">
        <f t="shared" si="25"/>
        <v>7.6196784692798378E-2</v>
      </c>
      <c r="N81" s="151">
        <v>0</v>
      </c>
      <c r="O81" s="177">
        <f t="shared" si="26"/>
        <v>0</v>
      </c>
    </row>
    <row r="82" spans="1:15" x14ac:dyDescent="0.2">
      <c r="A82" s="309" t="s">
        <v>119</v>
      </c>
      <c r="B82" s="151">
        <v>14485.310503743491</v>
      </c>
      <c r="C82" s="177">
        <f t="shared" si="19"/>
        <v>0.90552826071086012</v>
      </c>
      <c r="D82" s="151">
        <f t="shared" si="27"/>
        <v>5493.0924523220247</v>
      </c>
      <c r="E82" s="177">
        <f t="shared" si="21"/>
        <v>0.85746778849662997</v>
      </c>
      <c r="F82" s="151">
        <v>0</v>
      </c>
      <c r="G82" s="177">
        <f t="shared" si="22"/>
        <v>0</v>
      </c>
      <c r="H82" s="151">
        <v>5493.0924523220247</v>
      </c>
      <c r="I82" s="177">
        <f t="shared" si="23"/>
        <v>1.4040308551282938</v>
      </c>
      <c r="J82" s="151">
        <v>0</v>
      </c>
      <c r="K82" s="177">
        <f t="shared" si="24"/>
        <v>0</v>
      </c>
      <c r="L82" s="151">
        <v>8768.2391073572835</v>
      </c>
      <c r="M82" s="177">
        <f t="shared" si="25"/>
        <v>1.2166288344777207</v>
      </c>
      <c r="N82" s="151">
        <v>223.97894406418413</v>
      </c>
      <c r="O82" s="177">
        <f t="shared" si="26"/>
        <v>9.397631574909672E-2</v>
      </c>
    </row>
    <row r="83" spans="1:15" x14ac:dyDescent="0.2">
      <c r="A83" s="309" t="s">
        <v>120</v>
      </c>
      <c r="B83" s="151">
        <v>23016.656727067821</v>
      </c>
      <c r="C83" s="177">
        <f t="shared" si="19"/>
        <v>1.4388530455080206</v>
      </c>
      <c r="D83" s="151">
        <f t="shared" si="27"/>
        <v>12905.349501970686</v>
      </c>
      <c r="E83" s="177">
        <f t="shared" si="21"/>
        <v>2.014515792930653</v>
      </c>
      <c r="F83" s="151">
        <v>0</v>
      </c>
      <c r="G83" s="177">
        <f t="shared" si="22"/>
        <v>0</v>
      </c>
      <c r="H83" s="151">
        <v>12905.349501970686</v>
      </c>
      <c r="I83" s="177">
        <f t="shared" si="23"/>
        <v>3.2985989320682156</v>
      </c>
      <c r="J83" s="151">
        <v>0</v>
      </c>
      <c r="K83" s="177">
        <f t="shared" si="24"/>
        <v>0</v>
      </c>
      <c r="L83" s="151">
        <v>9803.4522501910178</v>
      </c>
      <c r="M83" s="177">
        <f t="shared" si="25"/>
        <v>1.360268868010226</v>
      </c>
      <c r="N83" s="151">
        <v>307.85497490611289</v>
      </c>
      <c r="O83" s="177">
        <f t="shared" si="26"/>
        <v>0.12916873256807804</v>
      </c>
    </row>
    <row r="84" spans="1:15" x14ac:dyDescent="0.2">
      <c r="A84" s="309" t="s">
        <v>121</v>
      </c>
      <c r="B84" s="151">
        <v>47157.454195075035</v>
      </c>
      <c r="C84" s="177">
        <f t="shared" si="19"/>
        <v>2.9479801255059472</v>
      </c>
      <c r="D84" s="151">
        <f t="shared" si="27"/>
        <v>46317.533154834346</v>
      </c>
      <c r="E84" s="177">
        <f t="shared" si="21"/>
        <v>7.2301336756323114</v>
      </c>
      <c r="F84" s="151">
        <v>46093.554210770162</v>
      </c>
      <c r="G84" s="177">
        <f t="shared" si="22"/>
        <v>34.743969255437861</v>
      </c>
      <c r="H84" s="151">
        <v>223.97894406418413</v>
      </c>
      <c r="I84" s="177">
        <f t="shared" si="23"/>
        <v>5.7248872305478031E-2</v>
      </c>
      <c r="J84" s="151">
        <v>0</v>
      </c>
      <c r="K84" s="177">
        <f t="shared" si="24"/>
        <v>0</v>
      </c>
      <c r="L84" s="151">
        <v>0</v>
      </c>
      <c r="M84" s="177">
        <f t="shared" si="25"/>
        <v>0</v>
      </c>
      <c r="N84" s="151">
        <v>839.92104024069044</v>
      </c>
      <c r="O84" s="177">
        <f t="shared" si="26"/>
        <v>0.35241118405911265</v>
      </c>
    </row>
    <row r="85" spans="1:15" x14ac:dyDescent="0.2">
      <c r="A85" s="309" t="s">
        <v>122</v>
      </c>
      <c r="B85" s="151">
        <v>87335.579237618236</v>
      </c>
      <c r="C85" s="177">
        <f t="shared" si="19"/>
        <v>5.459657571356705</v>
      </c>
      <c r="D85" s="151">
        <f t="shared" si="27"/>
        <v>82658.358945677843</v>
      </c>
      <c r="E85" s="177">
        <f t="shared" si="21"/>
        <v>12.90291049369652</v>
      </c>
      <c r="F85" s="151">
        <v>56622.65731167388</v>
      </c>
      <c r="G85" s="177">
        <f t="shared" si="22"/>
        <v>42.680498357801085</v>
      </c>
      <c r="H85" s="151">
        <v>26035.70163400397</v>
      </c>
      <c r="I85" s="177">
        <f t="shared" si="23"/>
        <v>6.6547083899167427</v>
      </c>
      <c r="J85" s="151">
        <v>0</v>
      </c>
      <c r="K85" s="177">
        <f t="shared" si="24"/>
        <v>0</v>
      </c>
      <c r="L85" s="151">
        <v>678.51666543146348</v>
      </c>
      <c r="M85" s="177">
        <f t="shared" si="25"/>
        <v>9.414694669365542E-2</v>
      </c>
      <c r="N85" s="151">
        <v>3998.703626509192</v>
      </c>
      <c r="O85" s="177">
        <f t="shared" si="26"/>
        <v>1.6777623278918585</v>
      </c>
    </row>
    <row r="86" spans="1:15" x14ac:dyDescent="0.2">
      <c r="A86" s="309" t="s">
        <v>123</v>
      </c>
      <c r="B86" s="151">
        <v>51216.886923451144</v>
      </c>
      <c r="C86" s="177">
        <f t="shared" si="19"/>
        <v>3.2017496982775611</v>
      </c>
      <c r="D86" s="151">
        <f t="shared" si="27"/>
        <v>42727.318226732008</v>
      </c>
      <c r="E86" s="177">
        <f t="shared" si="21"/>
        <v>6.6697037026530346</v>
      </c>
      <c r="F86" s="151">
        <v>24529.035151672295</v>
      </c>
      <c r="G86" s="177">
        <f t="shared" si="22"/>
        <v>18.489267268873885</v>
      </c>
      <c r="H86" s="151">
        <v>18198.283075059717</v>
      </c>
      <c r="I86" s="177">
        <f t="shared" si="23"/>
        <v>4.6514693079564005</v>
      </c>
      <c r="J86" s="151">
        <v>0</v>
      </c>
      <c r="K86" s="177">
        <f t="shared" si="24"/>
        <v>0</v>
      </c>
      <c r="L86" s="151">
        <v>4185.5698489478546</v>
      </c>
      <c r="M86" s="177">
        <f t="shared" si="25"/>
        <v>0.58076483825328917</v>
      </c>
      <c r="N86" s="151">
        <v>4303.9988477712577</v>
      </c>
      <c r="O86" s="177">
        <f t="shared" si="26"/>
        <v>1.8058570478213916</v>
      </c>
    </row>
    <row r="87" spans="1:15" x14ac:dyDescent="0.2">
      <c r="A87" s="309" t="s">
        <v>124</v>
      </c>
      <c r="B87" s="151">
        <v>5747.4986424254739</v>
      </c>
      <c r="C87" s="177">
        <f t="shared" si="19"/>
        <v>0.35929657481408811</v>
      </c>
      <c r="D87" s="151">
        <f t="shared" si="27"/>
        <v>3374.0275539990162</v>
      </c>
      <c r="E87" s="177">
        <f t="shared" si="21"/>
        <v>0.52668327907557044</v>
      </c>
      <c r="F87" s="151">
        <v>1153.1351717268046</v>
      </c>
      <c r="G87" s="177">
        <f t="shared" si="22"/>
        <v>0.86919947137595077</v>
      </c>
      <c r="H87" s="151">
        <v>2220.8923822722118</v>
      </c>
      <c r="I87" s="177">
        <f t="shared" si="23"/>
        <v>0.56765864723639414</v>
      </c>
      <c r="J87" s="151">
        <v>0</v>
      </c>
      <c r="K87" s="177">
        <f t="shared" si="24"/>
        <v>0</v>
      </c>
      <c r="L87" s="151">
        <v>2000.1728483194829</v>
      </c>
      <c r="M87" s="177">
        <f t="shared" si="25"/>
        <v>0.27753211692904595</v>
      </c>
      <c r="N87" s="151">
        <v>373.29824010697354</v>
      </c>
      <c r="O87" s="177">
        <f t="shared" si="26"/>
        <v>0.1566271929151612</v>
      </c>
    </row>
    <row r="88" spans="1:15" x14ac:dyDescent="0.2">
      <c r="A88" s="309" t="s">
        <v>125</v>
      </c>
      <c r="B88" s="151">
        <v>149075.02312405597</v>
      </c>
      <c r="C88" s="177">
        <f t="shared" si="19"/>
        <v>9.3192097173250978</v>
      </c>
      <c r="D88" s="151">
        <f t="shared" si="27"/>
        <v>19099.36567893911</v>
      </c>
      <c r="E88" s="177">
        <f t="shared" si="21"/>
        <v>2.9813972716744419</v>
      </c>
      <c r="F88" s="151">
        <v>556.07508994082229</v>
      </c>
      <c r="G88" s="177">
        <f t="shared" si="22"/>
        <v>0.41915309329963596</v>
      </c>
      <c r="H88" s="151">
        <v>17634.89901980956</v>
      </c>
      <c r="I88" s="177">
        <f t="shared" si="23"/>
        <v>4.5074687101648685</v>
      </c>
      <c r="J88" s="151">
        <v>908.39156918872573</v>
      </c>
      <c r="K88" s="177">
        <f t="shared" si="24"/>
        <v>0.77830365430034298</v>
      </c>
      <c r="L88" s="151">
        <v>118892.14059963258</v>
      </c>
      <c r="M88" s="177">
        <f t="shared" si="25"/>
        <v>16.496768014106834</v>
      </c>
      <c r="N88" s="151">
        <v>11083.51684548433</v>
      </c>
      <c r="O88" s="177">
        <f t="shared" si="26"/>
        <v>4.6503839145843413</v>
      </c>
    </row>
    <row r="89" spans="1:15" x14ac:dyDescent="0.2">
      <c r="A89" s="309" t="s">
        <v>126</v>
      </c>
      <c r="B89" s="151">
        <v>122077.29793222315</v>
      </c>
      <c r="C89" s="177">
        <f t="shared" si="19"/>
        <v>7.6314859277803624</v>
      </c>
      <c r="D89" s="151">
        <f t="shared" si="27"/>
        <v>117731.34869442592</v>
      </c>
      <c r="E89" s="177">
        <f t="shared" si="21"/>
        <v>18.377779015727533</v>
      </c>
      <c r="F89" s="151">
        <v>0</v>
      </c>
      <c r="G89" s="177">
        <f t="shared" si="22"/>
        <v>0</v>
      </c>
      <c r="H89" s="151">
        <v>1925.4521872820874</v>
      </c>
      <c r="I89" s="177">
        <f t="shared" si="23"/>
        <v>0.49214432571138356</v>
      </c>
      <c r="J89" s="151">
        <v>115805.89650714383</v>
      </c>
      <c r="K89" s="177">
        <f t="shared" si="24"/>
        <v>99.221696345699655</v>
      </c>
      <c r="L89" s="151">
        <v>373.29824010697354</v>
      </c>
      <c r="M89" s="177">
        <f t="shared" si="25"/>
        <v>5.1796648929526679E-2</v>
      </c>
      <c r="N89" s="151">
        <v>3972.6509976902589</v>
      </c>
      <c r="O89" s="177">
        <f t="shared" si="26"/>
        <v>1.6668312554099716</v>
      </c>
    </row>
    <row r="90" spans="1:15" x14ac:dyDescent="0.2">
      <c r="A90" s="309" t="s">
        <v>127</v>
      </c>
      <c r="B90" s="151">
        <v>5574.4519717362064</v>
      </c>
      <c r="C90" s="177">
        <f t="shared" si="19"/>
        <v>0.34847881217858495</v>
      </c>
      <c r="D90" s="151">
        <f t="shared" si="27"/>
        <v>5574.4519717362064</v>
      </c>
      <c r="E90" s="177">
        <f t="shared" si="21"/>
        <v>0.8701679510718543</v>
      </c>
      <c r="F90" s="151">
        <v>0</v>
      </c>
      <c r="G90" s="177">
        <f t="shared" si="22"/>
        <v>0</v>
      </c>
      <c r="H90" s="151">
        <v>5574.4519717362064</v>
      </c>
      <c r="I90" s="177">
        <f t="shared" si="23"/>
        <v>1.4248262953302213</v>
      </c>
      <c r="J90" s="151">
        <v>0</v>
      </c>
      <c r="K90" s="177">
        <f t="shared" si="24"/>
        <v>0</v>
      </c>
      <c r="L90" s="151">
        <v>0</v>
      </c>
      <c r="M90" s="177">
        <f t="shared" si="25"/>
        <v>0</v>
      </c>
      <c r="N90" s="151">
        <v>0</v>
      </c>
      <c r="O90" s="177">
        <f t="shared" si="26"/>
        <v>0</v>
      </c>
    </row>
    <row r="91" spans="1:15" x14ac:dyDescent="0.2">
      <c r="A91" s="96" t="s">
        <v>141</v>
      </c>
      <c r="B91" s="151">
        <v>0</v>
      </c>
      <c r="C91" s="177">
        <f t="shared" si="19"/>
        <v>0</v>
      </c>
      <c r="D91" s="151">
        <f t="shared" si="27"/>
        <v>0</v>
      </c>
      <c r="E91" s="177">
        <f t="shared" si="21"/>
        <v>0</v>
      </c>
      <c r="F91" s="151">
        <v>0</v>
      </c>
      <c r="G91" s="177">
        <f t="shared" si="22"/>
        <v>0</v>
      </c>
      <c r="H91" s="151">
        <v>0</v>
      </c>
      <c r="I91" s="177">
        <f t="shared" si="23"/>
        <v>0</v>
      </c>
      <c r="J91" s="151">
        <v>0</v>
      </c>
      <c r="K91" s="177">
        <f t="shared" si="24"/>
        <v>0</v>
      </c>
      <c r="L91" s="151">
        <v>0</v>
      </c>
      <c r="M91" s="177">
        <f t="shared" si="25"/>
        <v>0</v>
      </c>
      <c r="N91" s="151">
        <v>0</v>
      </c>
      <c r="O91" s="177">
        <f t="shared" si="26"/>
        <v>0</v>
      </c>
    </row>
    <row r="92" spans="1:15" x14ac:dyDescent="0.2">
      <c r="A92" s="309" t="s">
        <v>129</v>
      </c>
      <c r="B92" s="151">
        <v>307.85497490611289</v>
      </c>
      <c r="C92" s="177">
        <f t="shared" si="19"/>
        <v>1.9245109029997941E-2</v>
      </c>
      <c r="D92" s="151">
        <f t="shared" si="27"/>
        <v>307.85497490611289</v>
      </c>
      <c r="E92" s="177">
        <f t="shared" si="21"/>
        <v>4.8055940583858744E-2</v>
      </c>
      <c r="F92" s="151">
        <v>0</v>
      </c>
      <c r="G92" s="177">
        <f t="shared" si="22"/>
        <v>0</v>
      </c>
      <c r="H92" s="151">
        <v>307.85497490611289</v>
      </c>
      <c r="I92" s="177">
        <f t="shared" si="23"/>
        <v>7.8687531190234153E-2</v>
      </c>
      <c r="J92" s="151">
        <v>0</v>
      </c>
      <c r="K92" s="177">
        <f t="shared" si="24"/>
        <v>0</v>
      </c>
      <c r="L92" s="151">
        <v>0</v>
      </c>
      <c r="M92" s="177">
        <f t="shared" si="25"/>
        <v>0</v>
      </c>
      <c r="N92" s="151">
        <v>0</v>
      </c>
      <c r="O92" s="177">
        <f t="shared" si="26"/>
        <v>0</v>
      </c>
    </row>
    <row r="93" spans="1:15" x14ac:dyDescent="0.2">
      <c r="A93" s="180"/>
      <c r="B93" s="179"/>
      <c r="C93" s="181"/>
      <c r="D93" s="179">
        <f t="shared" si="18"/>
        <v>0</v>
      </c>
      <c r="E93" s="181"/>
      <c r="F93" s="179"/>
      <c r="G93" s="181"/>
      <c r="H93" s="179"/>
      <c r="I93" s="181"/>
      <c r="J93" s="179"/>
      <c r="K93" s="181"/>
      <c r="L93" s="179"/>
      <c r="M93" s="181"/>
      <c r="N93" s="179"/>
      <c r="O93" s="181"/>
    </row>
    <row r="94" spans="1:15" x14ac:dyDescent="0.2">
      <c r="A94" s="175" t="s">
        <v>15</v>
      </c>
      <c r="C94" s="163"/>
      <c r="E94" s="163"/>
      <c r="G94" s="163"/>
      <c r="I94" s="163"/>
      <c r="K94" s="163"/>
      <c r="M94" s="163"/>
      <c r="O94" s="163"/>
    </row>
    <row r="95" spans="1:15" x14ac:dyDescent="0.2">
      <c r="A95" s="96" t="s">
        <v>131</v>
      </c>
      <c r="B95" s="151">
        <v>58335.481376627264</v>
      </c>
      <c r="C95" s="177">
        <f>IF(ISNUMBER(B95/B$9*100),B95/B$9*100,0)</f>
        <v>3.646758347020346</v>
      </c>
      <c r="D95" s="151">
        <f>F95+H95+J95</f>
        <v>34239.199916047728</v>
      </c>
      <c r="E95" s="177">
        <f>IF(ISNUMBER(D95/D$9*100),D95/D$9*100,0)</f>
        <v>5.3447145276968504</v>
      </c>
      <c r="F95" s="151">
        <v>7397.3140480018919</v>
      </c>
      <c r="G95" s="177">
        <f>IF(ISNUMBER(F95/F$9*100),F95/F$9*100,0)</f>
        <v>5.5758783686189073</v>
      </c>
      <c r="H95" s="151">
        <v>26841.885868045832</v>
      </c>
      <c r="I95" s="177">
        <f>IF(ISNUMBER(H95/H$9*100),H95/H$9*100,0)</f>
        <v>6.8607685553585736</v>
      </c>
      <c r="J95" s="151">
        <v>0</v>
      </c>
      <c r="K95" s="177">
        <f>IF(ISNUMBER(J95/J$9*100),J95/J$9*100,0)</f>
        <v>0</v>
      </c>
      <c r="L95" s="151">
        <v>24096.281460579528</v>
      </c>
      <c r="M95" s="177">
        <f>IF(ISNUMBER(L95/L$9*100),L95/L$9*100,0)</f>
        <v>3.3434570464705069</v>
      </c>
      <c r="N95" s="151">
        <v>0</v>
      </c>
      <c r="O95" s="177">
        <f>IF(ISNUMBER(N95/N$9*100),N95/N$9*100,0)</f>
        <v>0</v>
      </c>
    </row>
    <row r="96" spans="1:15" x14ac:dyDescent="0.2">
      <c r="A96" s="96" t="s">
        <v>132</v>
      </c>
      <c r="B96" s="151">
        <v>61806.474591277984</v>
      </c>
      <c r="C96" s="177">
        <f t="shared" ref="C96:C106" si="28">IF(ISNUMBER(B96/B$9*100),B96/B$9*100,0)</f>
        <v>3.8637424736491526</v>
      </c>
      <c r="D96" s="151">
        <f t="shared" ref="D96:D105" si="29">F96+H96+J96</f>
        <v>46123.847788368803</v>
      </c>
      <c r="E96" s="177">
        <f t="shared" ref="E96:E106" si="30">IF(ISNUMBER(D96/D$9*100),D96/D$9*100,0)</f>
        <v>7.1998995289674088</v>
      </c>
      <c r="F96" s="151">
        <v>46123.847788368803</v>
      </c>
      <c r="G96" s="177">
        <f t="shared" ref="G96:G106" si="31">IF(ISNUMBER(F96/F$9*100),F96/F$9*100,0)</f>
        <v>34.766803665731146</v>
      </c>
      <c r="H96" s="151">
        <v>0</v>
      </c>
      <c r="I96" s="177">
        <f t="shared" ref="I96:I106" si="32">IF(ISNUMBER(H96/H$9*100),H96/H$9*100,0)</f>
        <v>0</v>
      </c>
      <c r="J96" s="151">
        <v>0</v>
      </c>
      <c r="K96" s="177">
        <f t="shared" ref="K96:K106" si="33">IF(ISNUMBER(J96/J$9*100),J96/J$9*100,0)</f>
        <v>0</v>
      </c>
      <c r="L96" s="151">
        <v>12262.052927448141</v>
      </c>
      <c r="M96" s="177">
        <f t="shared" ref="M96:M106" si="34">IF(ISNUMBER(L96/L$9*100),L96/L$9*100,0)</f>
        <v>1.7014097105207362</v>
      </c>
      <c r="N96" s="151">
        <v>3420.5738754610525</v>
      </c>
      <c r="O96" s="177">
        <f t="shared" ref="O96:O106" si="35">IF(ISNUMBER(N96/N$9*100),N96/N$9*100,0)</f>
        <v>1.4351926334259471</v>
      </c>
    </row>
    <row r="97" spans="1:15" x14ac:dyDescent="0.2">
      <c r="A97" s="96" t="s">
        <v>133</v>
      </c>
      <c r="B97" s="151">
        <v>104378.22952947172</v>
      </c>
      <c r="C97" s="177">
        <f t="shared" si="28"/>
        <v>6.5250542345968343</v>
      </c>
      <c r="D97" s="151">
        <f t="shared" si="29"/>
        <v>93705.555784172757</v>
      </c>
      <c r="E97" s="177">
        <f t="shared" si="30"/>
        <v>14.627369989765434</v>
      </c>
      <c r="F97" s="151">
        <v>48141.66406731023</v>
      </c>
      <c r="G97" s="177">
        <f t="shared" si="31"/>
        <v>36.287774394915701</v>
      </c>
      <c r="H97" s="151">
        <v>45563.891716862519</v>
      </c>
      <c r="I97" s="177">
        <f t="shared" si="32"/>
        <v>11.646101063374045</v>
      </c>
      <c r="J97" s="151">
        <v>0</v>
      </c>
      <c r="K97" s="177">
        <f t="shared" si="33"/>
        <v>0</v>
      </c>
      <c r="L97" s="151">
        <v>5946.5448471864356</v>
      </c>
      <c r="M97" s="177">
        <f t="shared" si="34"/>
        <v>0.82510728072314776</v>
      </c>
      <c r="N97" s="151">
        <v>4726.1288981127136</v>
      </c>
      <c r="O97" s="177">
        <f t="shared" si="35"/>
        <v>1.9829729238865217</v>
      </c>
    </row>
    <row r="98" spans="1:15" x14ac:dyDescent="0.2">
      <c r="A98" s="96" t="s">
        <v>134</v>
      </c>
      <c r="B98" s="151">
        <v>55854.936309844372</v>
      </c>
      <c r="C98" s="177">
        <f t="shared" si="28"/>
        <v>3.4916906555574445</v>
      </c>
      <c r="D98" s="151">
        <f t="shared" si="29"/>
        <v>52497.486616379814</v>
      </c>
      <c r="E98" s="177">
        <f t="shared" si="30"/>
        <v>8.194819974593738</v>
      </c>
      <c r="F98" s="151">
        <v>18842.921965326525</v>
      </c>
      <c r="G98" s="177">
        <f t="shared" si="31"/>
        <v>14.203241920818254</v>
      </c>
      <c r="H98" s="151">
        <v>33654.56465105329</v>
      </c>
      <c r="I98" s="177">
        <f t="shared" si="32"/>
        <v>8.6020848176357472</v>
      </c>
      <c r="J98" s="151">
        <v>0</v>
      </c>
      <c r="K98" s="177">
        <f t="shared" si="33"/>
        <v>0</v>
      </c>
      <c r="L98" s="151">
        <v>1952.045584374478</v>
      </c>
      <c r="M98" s="177">
        <f t="shared" si="34"/>
        <v>0.27085426333460166</v>
      </c>
      <c r="N98" s="151">
        <v>1405.4041090900464</v>
      </c>
      <c r="O98" s="177">
        <f t="shared" si="35"/>
        <v>0.58967462706260643</v>
      </c>
    </row>
    <row r="99" spans="1:15" x14ac:dyDescent="0.2">
      <c r="A99" s="96" t="s">
        <v>135</v>
      </c>
      <c r="B99" s="151">
        <v>590509.50147910626</v>
      </c>
      <c r="C99" s="177">
        <f t="shared" si="28"/>
        <v>36.914848436933525</v>
      </c>
      <c r="D99" s="151">
        <f t="shared" si="29"/>
        <v>140848.84444892581</v>
      </c>
      <c r="E99" s="177">
        <f t="shared" si="30"/>
        <v>21.98640350771327</v>
      </c>
      <c r="F99" s="151">
        <v>2603.5282532000724</v>
      </c>
      <c r="G99" s="177">
        <f t="shared" si="31"/>
        <v>1.9624632366429904</v>
      </c>
      <c r="H99" s="151">
        <v>120186.92358916566</v>
      </c>
      <c r="I99" s="177">
        <f t="shared" si="32"/>
        <v>30.719699434660576</v>
      </c>
      <c r="J99" s="151">
        <v>18058.39260656009</v>
      </c>
      <c r="K99" s="177">
        <f t="shared" si="33"/>
        <v>15.472306693718323</v>
      </c>
      <c r="L99" s="151">
        <v>344192.52237699449</v>
      </c>
      <c r="M99" s="177">
        <f t="shared" si="34"/>
        <v>47.758112228497467</v>
      </c>
      <c r="N99" s="151">
        <v>105468.13465318913</v>
      </c>
      <c r="O99" s="177">
        <f t="shared" si="35"/>
        <v>44.251957544705981</v>
      </c>
    </row>
    <row r="100" spans="1:15" x14ac:dyDescent="0.2">
      <c r="A100" s="96" t="s">
        <v>136</v>
      </c>
      <c r="B100" s="151">
        <v>98586.7190776028</v>
      </c>
      <c r="C100" s="177">
        <f t="shared" si="28"/>
        <v>6.1630063250947007</v>
      </c>
      <c r="D100" s="151">
        <f t="shared" si="29"/>
        <v>1421.7166655228484</v>
      </c>
      <c r="E100" s="177">
        <f t="shared" si="30"/>
        <v>0.22192895088437031</v>
      </c>
      <c r="F100" s="151">
        <v>0</v>
      </c>
      <c r="G100" s="177">
        <f t="shared" si="31"/>
        <v>0</v>
      </c>
      <c r="H100" s="151">
        <v>1421.7166655228484</v>
      </c>
      <c r="I100" s="177">
        <f t="shared" si="32"/>
        <v>0.36338985425238768</v>
      </c>
      <c r="J100" s="151">
        <v>0</v>
      </c>
      <c r="K100" s="177">
        <f t="shared" si="33"/>
        <v>0</v>
      </c>
      <c r="L100" s="151">
        <v>94769.517784027397</v>
      </c>
      <c r="M100" s="177">
        <f t="shared" si="34"/>
        <v>13.149655997502524</v>
      </c>
      <c r="N100" s="151">
        <v>2395.4846280526281</v>
      </c>
      <c r="O100" s="177">
        <f t="shared" si="35"/>
        <v>1.0050892092493771</v>
      </c>
    </row>
    <row r="101" spans="1:15" x14ac:dyDescent="0.2">
      <c r="A101" s="96" t="s">
        <v>137</v>
      </c>
      <c r="B101" s="151">
        <v>92747.320541043897</v>
      </c>
      <c r="C101" s="177">
        <f t="shared" si="28"/>
        <v>5.7979647611571377</v>
      </c>
      <c r="D101" s="151">
        <f t="shared" si="29"/>
        <v>46774.18760803785</v>
      </c>
      <c r="E101" s="177">
        <f t="shared" si="30"/>
        <v>7.3014171079601287</v>
      </c>
      <c r="F101" s="151">
        <v>163.95584845932558</v>
      </c>
      <c r="G101" s="177">
        <f t="shared" si="31"/>
        <v>0.12358510979804212</v>
      </c>
      <c r="H101" s="151">
        <v>46610.231759578521</v>
      </c>
      <c r="I101" s="177">
        <f t="shared" si="32"/>
        <v>11.913544897185455</v>
      </c>
      <c r="J101" s="151">
        <v>0</v>
      </c>
      <c r="K101" s="177">
        <f t="shared" si="33"/>
        <v>0</v>
      </c>
      <c r="L101" s="151">
        <v>2044.9465313996222</v>
      </c>
      <c r="M101" s="177">
        <f t="shared" si="34"/>
        <v>0.28374464754027867</v>
      </c>
      <c r="N101" s="151">
        <v>43928.186401606836</v>
      </c>
      <c r="O101" s="177">
        <f t="shared" si="35"/>
        <v>18.431237511234929</v>
      </c>
    </row>
    <row r="102" spans="1:15" x14ac:dyDescent="0.2">
      <c r="A102" s="96" t="s">
        <v>138</v>
      </c>
      <c r="B102" s="151">
        <v>27843.017797141303</v>
      </c>
      <c r="C102" s="177">
        <f t="shared" si="28"/>
        <v>1.740566035658752</v>
      </c>
      <c r="D102" s="151">
        <f t="shared" si="29"/>
        <v>20072.438027032222</v>
      </c>
      <c r="E102" s="177">
        <f t="shared" si="30"/>
        <v>3.1332931666750654</v>
      </c>
      <c r="F102" s="151">
        <v>0</v>
      </c>
      <c r="G102" s="177">
        <f t="shared" si="31"/>
        <v>0</v>
      </c>
      <c r="H102" s="151">
        <v>20072.438027032222</v>
      </c>
      <c r="I102" s="177">
        <f t="shared" si="32"/>
        <v>5.1305020937141848</v>
      </c>
      <c r="J102" s="151">
        <v>0</v>
      </c>
      <c r="K102" s="177">
        <f t="shared" si="33"/>
        <v>0</v>
      </c>
      <c r="L102" s="151">
        <v>4773.8147148659627</v>
      </c>
      <c r="M102" s="177">
        <f t="shared" si="34"/>
        <v>0.66238620565064266</v>
      </c>
      <c r="N102" s="151">
        <v>2996.7650552431173</v>
      </c>
      <c r="O102" s="177">
        <f t="shared" si="35"/>
        <v>1.2573723848643696</v>
      </c>
    </row>
    <row r="103" spans="1:15" x14ac:dyDescent="0.2">
      <c r="A103" s="96" t="s">
        <v>139</v>
      </c>
      <c r="B103" s="151">
        <v>509591.37621863553</v>
      </c>
      <c r="C103" s="177">
        <f t="shared" si="28"/>
        <v>31.85636873032584</v>
      </c>
      <c r="D103" s="151">
        <f t="shared" si="29"/>
        <v>204934.65958751715</v>
      </c>
      <c r="E103" s="177">
        <f t="shared" si="30"/>
        <v>31.990153245743404</v>
      </c>
      <c r="F103" s="151">
        <v>9393.1132931404045</v>
      </c>
      <c r="G103" s="177">
        <f t="shared" si="31"/>
        <v>7.0802533034751187</v>
      </c>
      <c r="H103" s="151">
        <v>96885.650824604279</v>
      </c>
      <c r="I103" s="177">
        <f t="shared" si="32"/>
        <v>24.76390928381845</v>
      </c>
      <c r="J103" s="151">
        <v>98655.895469772469</v>
      </c>
      <c r="K103" s="177">
        <f t="shared" si="33"/>
        <v>84.527693306281677</v>
      </c>
      <c r="L103" s="151">
        <v>230661.87079702062</v>
      </c>
      <c r="M103" s="177">
        <f t="shared" si="34"/>
        <v>32.005272619762145</v>
      </c>
      <c r="N103" s="151">
        <v>73994.845834086038</v>
      </c>
      <c r="O103" s="177">
        <f t="shared" si="35"/>
        <v>31.046503165570378</v>
      </c>
    </row>
    <row r="104" spans="1:15" x14ac:dyDescent="0.2">
      <c r="A104" s="96" t="s">
        <v>140</v>
      </c>
      <c r="B104" s="151">
        <v>0</v>
      </c>
      <c r="C104" s="177">
        <f t="shared" si="28"/>
        <v>0</v>
      </c>
      <c r="D104" s="151">
        <f t="shared" si="29"/>
        <v>0</v>
      </c>
      <c r="E104" s="177">
        <f t="shared" si="30"/>
        <v>0</v>
      </c>
      <c r="F104" s="151">
        <v>0</v>
      </c>
      <c r="G104" s="177">
        <f t="shared" si="31"/>
        <v>0</v>
      </c>
      <c r="H104" s="151">
        <v>0</v>
      </c>
      <c r="I104" s="177">
        <f t="shared" si="32"/>
        <v>0</v>
      </c>
      <c r="J104" s="151">
        <v>0</v>
      </c>
      <c r="K104" s="177">
        <f t="shared" si="33"/>
        <v>0</v>
      </c>
      <c r="L104" s="151">
        <v>0</v>
      </c>
      <c r="M104" s="177">
        <f t="shared" si="34"/>
        <v>0</v>
      </c>
      <c r="N104" s="151">
        <v>0</v>
      </c>
      <c r="O104" s="177">
        <f t="shared" si="35"/>
        <v>0</v>
      </c>
    </row>
    <row r="105" spans="1:15" x14ac:dyDescent="0.2">
      <c r="A105" s="96" t="s">
        <v>128</v>
      </c>
      <c r="B105" s="151">
        <v>0</v>
      </c>
      <c r="C105" s="177">
        <f t="shared" si="28"/>
        <v>0</v>
      </c>
      <c r="D105" s="151">
        <f t="shared" si="29"/>
        <v>0</v>
      </c>
      <c r="E105" s="177">
        <f t="shared" si="30"/>
        <v>0</v>
      </c>
      <c r="F105" s="151">
        <v>0</v>
      </c>
      <c r="G105" s="177">
        <f t="shared" si="31"/>
        <v>0</v>
      </c>
      <c r="H105" s="151">
        <v>0</v>
      </c>
      <c r="I105" s="177">
        <f t="shared" si="32"/>
        <v>0</v>
      </c>
      <c r="J105" s="151">
        <v>0</v>
      </c>
      <c r="K105" s="177">
        <f t="shared" si="33"/>
        <v>0</v>
      </c>
      <c r="L105" s="151">
        <v>0</v>
      </c>
      <c r="M105" s="177">
        <f t="shared" si="34"/>
        <v>0</v>
      </c>
      <c r="N105" s="151">
        <v>0</v>
      </c>
      <c r="O105" s="177">
        <f t="shared" si="35"/>
        <v>0</v>
      </c>
    </row>
    <row r="106" spans="1:15" x14ac:dyDescent="0.2">
      <c r="A106" s="96" t="s">
        <v>129</v>
      </c>
      <c r="B106" s="151">
        <v>0</v>
      </c>
      <c r="C106" s="177">
        <f t="shared" si="28"/>
        <v>0</v>
      </c>
      <c r="D106" s="151">
        <f t="shared" ref="D106" si="36">F106+H106+J106</f>
        <v>0</v>
      </c>
      <c r="E106" s="177">
        <f t="shared" si="30"/>
        <v>0</v>
      </c>
      <c r="F106" s="151">
        <v>0</v>
      </c>
      <c r="G106" s="177">
        <f t="shared" si="31"/>
        <v>0</v>
      </c>
      <c r="H106" s="151">
        <v>0</v>
      </c>
      <c r="I106" s="177">
        <f t="shared" si="32"/>
        <v>0</v>
      </c>
      <c r="J106" s="151">
        <v>0</v>
      </c>
      <c r="K106" s="177">
        <f t="shared" si="33"/>
        <v>0</v>
      </c>
      <c r="L106" s="151">
        <v>0</v>
      </c>
      <c r="M106" s="177">
        <f t="shared" si="34"/>
        <v>0</v>
      </c>
      <c r="N106" s="151">
        <v>0</v>
      </c>
      <c r="O106" s="177">
        <f t="shared" si="35"/>
        <v>0</v>
      </c>
    </row>
    <row r="107" spans="1:15" x14ac:dyDescent="0.2">
      <c r="A107" s="277"/>
      <c r="B107" s="282"/>
      <c r="C107" s="282"/>
      <c r="D107" s="282"/>
      <c r="E107" s="282"/>
      <c r="F107" s="282"/>
      <c r="G107" s="282"/>
      <c r="H107" s="282"/>
      <c r="I107" s="282"/>
      <c r="J107" s="282"/>
      <c r="K107" s="282"/>
      <c r="L107" s="282"/>
      <c r="M107" s="282"/>
      <c r="N107" s="282"/>
      <c r="O107" s="282"/>
    </row>
    <row r="108" spans="1:15" x14ac:dyDescent="0.2">
      <c r="A108" s="158" t="str">
        <f>'C05'!A42</f>
        <v>Fuente: Instituto Nacional de Estadística (INE). Encuesta Permanente de Hogares de Propósitos Múltiples, LXI 2018.</v>
      </c>
      <c r="B108" s="189"/>
      <c r="C108" s="190"/>
      <c r="D108" s="184"/>
      <c r="E108" s="192"/>
      <c r="F108" s="180"/>
      <c r="G108" s="192"/>
      <c r="H108" s="180"/>
      <c r="I108" s="192"/>
      <c r="J108" s="180"/>
      <c r="K108" s="192"/>
      <c r="L108" s="180"/>
      <c r="M108" s="192"/>
      <c r="N108" s="180"/>
      <c r="O108" s="192"/>
    </row>
    <row r="109" spans="1:15" x14ac:dyDescent="0.2">
      <c r="A109" s="158" t="str">
        <f>'C05'!A43</f>
        <v>(Promedio de salarios mínimos por rama)</v>
      </c>
      <c r="B109" s="191"/>
      <c r="C109" s="190"/>
      <c r="D109" s="197"/>
      <c r="E109" s="192"/>
      <c r="F109" s="180"/>
      <c r="G109" s="192"/>
      <c r="H109" s="180"/>
      <c r="I109" s="192"/>
      <c r="J109" s="180"/>
      <c r="K109" s="192"/>
      <c r="L109" s="180"/>
      <c r="M109" s="192"/>
      <c r="N109" s="180"/>
      <c r="O109" s="192"/>
    </row>
    <row r="110" spans="1:15" x14ac:dyDescent="0.2">
      <c r="A110" s="193" t="s">
        <v>69</v>
      </c>
      <c r="B110" s="191"/>
      <c r="C110" s="190"/>
      <c r="D110" s="197"/>
      <c r="E110" s="192"/>
      <c r="F110" s="180"/>
      <c r="G110" s="192"/>
      <c r="H110" s="180"/>
      <c r="I110" s="192"/>
      <c r="J110" s="180"/>
      <c r="K110" s="192"/>
      <c r="L110" s="180"/>
      <c r="M110" s="192"/>
      <c r="N110" s="180"/>
      <c r="O110" s="192"/>
    </row>
    <row r="111" spans="1:15" x14ac:dyDescent="0.2">
      <c r="A111" s="193" t="s">
        <v>70</v>
      </c>
      <c r="B111" s="191"/>
      <c r="C111" s="190"/>
      <c r="D111" s="197"/>
      <c r="E111" s="192"/>
      <c r="F111" s="180"/>
      <c r="G111" s="192"/>
      <c r="H111" s="180"/>
      <c r="I111" s="192"/>
      <c r="J111" s="180"/>
      <c r="K111" s="192"/>
      <c r="L111" s="180"/>
      <c r="M111" s="192"/>
      <c r="N111" s="180"/>
      <c r="O111" s="192"/>
    </row>
    <row r="112" spans="1:15" x14ac:dyDescent="0.2">
      <c r="B112" s="198"/>
      <c r="C112" s="199"/>
      <c r="D112" s="200"/>
    </row>
    <row r="113" spans="1:4" x14ac:dyDescent="0.2">
      <c r="A113" s="202"/>
      <c r="B113" s="198"/>
      <c r="C113" s="199"/>
      <c r="D113" s="200"/>
    </row>
    <row r="114" spans="1:4" x14ac:dyDescent="0.2">
      <c r="A114" s="202"/>
      <c r="B114" s="198"/>
      <c r="C114" s="199"/>
      <c r="D114" s="200"/>
    </row>
  </sheetData>
  <mergeCells count="27">
    <mergeCell ref="A59:O59"/>
    <mergeCell ref="A60:O60"/>
    <mergeCell ref="A63:A65"/>
    <mergeCell ref="B63:C64"/>
    <mergeCell ref="D63:K63"/>
    <mergeCell ref="L63:M64"/>
    <mergeCell ref="N63:O64"/>
    <mergeCell ref="D64:E64"/>
    <mergeCell ref="F64:G64"/>
    <mergeCell ref="H64:I64"/>
    <mergeCell ref="J64:K64"/>
    <mergeCell ref="B62:K62"/>
    <mergeCell ref="A61:O61"/>
    <mergeCell ref="A58:O58"/>
    <mergeCell ref="A1:O1"/>
    <mergeCell ref="A2:O2"/>
    <mergeCell ref="A3:O3"/>
    <mergeCell ref="A5:A7"/>
    <mergeCell ref="B5:C6"/>
    <mergeCell ref="D5:K5"/>
    <mergeCell ref="L5:M6"/>
    <mergeCell ref="N5:O6"/>
    <mergeCell ref="D6:E6"/>
    <mergeCell ref="F6:G6"/>
    <mergeCell ref="A4:O4"/>
    <mergeCell ref="H6:I6"/>
    <mergeCell ref="J6:K6"/>
  </mergeCells>
  <printOptions horizontalCentered="1"/>
  <pageMargins left="1.1155511811023624" right="0.47244094488188981" top="0.35433070866141736" bottom="0.35433070866141736" header="0" footer="0"/>
  <pageSetup paperSize="9" scale="80" firstPageNumber="16" orientation="landscape" useFirstPageNumber="1" r:id="rId1"/>
  <headerFooter alignWithMargins="0">
    <oddFooter>&amp;L&amp;Z&amp;F+&amp;F+&amp;A&amp;C&amp;P&amp;R&amp;D+&amp;T</oddFooter>
  </headerFooter>
  <rowBreaks count="1" manualBreakCount="1">
    <brk id="57" max="16383" man="1"/>
  </rowBreaks>
  <ignoredErrors>
    <ignoredError sqref="C12:O12 C51:O52 C17 G17:O17 C13:E13 G13 I13 K13 M13 O13 C24 G24:O24 C45 G45:O45" formula="1"/>
    <ignoredError sqref="D68:L68 D69:K69 M69:O69 N68:O68" emptyCellReference="1"/>
    <ignoredError sqref="D17:F17 D93:O93 D24:F24 D45:F45" formula="1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Portada</vt:lpstr>
      <vt:lpstr>C01</vt:lpstr>
      <vt:lpstr>C01 (2)</vt:lpstr>
      <vt:lpstr>C02</vt:lpstr>
      <vt:lpstr>C03</vt:lpstr>
      <vt:lpstr>C04</vt:lpstr>
      <vt:lpstr>C05</vt:lpstr>
      <vt:lpstr>C05 (2)</vt:lpstr>
      <vt:lpstr>C06</vt:lpstr>
      <vt:lpstr>C07</vt:lpstr>
      <vt:lpstr>C08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Elmo</dc:creator>
  <cp:lastModifiedBy>ine</cp:lastModifiedBy>
  <cp:lastPrinted>2011-01-20T16:50:59Z</cp:lastPrinted>
  <dcterms:created xsi:type="dcterms:W3CDTF">2001-09-12T22:45:56Z</dcterms:created>
  <dcterms:modified xsi:type="dcterms:W3CDTF">2018-11-15T15:33:39Z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96 96 1600 900</vt:lpwstr>
  </property>
</Properties>
</file>