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Repositorio Agricultura\Estadísticas ambientales\"/>
    </mc:Choice>
  </mc:AlternateContent>
  <xr:revisionPtr revIDLastSave="0" documentId="8_{BD28FD8B-F945-4F08-800D-FA60A6D5D38C}" xr6:coauthVersionLast="45" xr6:coauthVersionMax="45" xr10:uidLastSave="{00000000-0000-0000-0000-000000000000}"/>
  <bookViews>
    <workbookView xWindow="-120" yWindow="-120" windowWidth="20730" windowHeight="11160" tabRatio="786" activeTab="1"/>
  </bookViews>
  <sheets>
    <sheet name="Historico" sheetId="27" r:id="rId1"/>
    <sheet name="Historico por Region" sheetId="28" r:id="rId2"/>
    <sheet name="2020" sheetId="41" r:id="rId3"/>
    <sheet name="2019" sheetId="40" r:id="rId4"/>
    <sheet name="2018" sheetId="39" r:id="rId5"/>
    <sheet name="2017" sheetId="38" r:id="rId6"/>
    <sheet name="2016" sheetId="37" r:id="rId7"/>
    <sheet name="2015" sheetId="36" r:id="rId8"/>
    <sheet name="2014" sheetId="33" r:id="rId9"/>
    <sheet name="2013" sheetId="32" r:id="rId10"/>
    <sheet name="2012" sheetId="31" r:id="rId11"/>
    <sheet name="2011" sheetId="30" r:id="rId12"/>
    <sheet name="2010" sheetId="29" r:id="rId13"/>
    <sheet name="2009" sheetId="26" r:id="rId14"/>
    <sheet name="2008" sheetId="25" r:id="rId15"/>
    <sheet name="2007" sheetId="24" r:id="rId16"/>
    <sheet name="2006" sheetId="23" r:id="rId17"/>
    <sheet name="2005" sheetId="22" r:id="rId18"/>
    <sheet name="2004" sheetId="21" r:id="rId19"/>
    <sheet name="2003" sheetId="20" r:id="rId20"/>
    <sheet name="2002" sheetId="19" r:id="rId21"/>
    <sheet name="2001" sheetId="18" r:id="rId22"/>
    <sheet name="2000" sheetId="17" r:id="rId23"/>
    <sheet name="1999" sheetId="16" r:id="rId24"/>
    <sheet name="1998" sheetId="15" r:id="rId25"/>
    <sheet name="1997" sheetId="14" r:id="rId26"/>
    <sheet name="1996" sheetId="13" r:id="rId27"/>
    <sheet name="1995" sheetId="12" r:id="rId28"/>
    <sheet name="1994" sheetId="11" r:id="rId29"/>
    <sheet name="1993" sheetId="10" r:id="rId30"/>
    <sheet name="1992" sheetId="9" r:id="rId31"/>
    <sheet name="1991" sheetId="8" r:id="rId32"/>
    <sheet name="1990" sheetId="7" r:id="rId33"/>
    <sheet name="1989" sheetId="6" r:id="rId34"/>
    <sheet name="1988" sheetId="5" r:id="rId35"/>
    <sheet name="1987" sheetId="4" r:id="rId36"/>
    <sheet name="1986" sheetId="3" r:id="rId37"/>
    <sheet name="1985" sheetId="2" r:id="rId38"/>
  </sheets>
  <definedNames>
    <definedName name="_xlnm.Print_Area" localSheetId="1">'Historico por Region'!$A$1:$S$49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28" l="1"/>
  <c r="N47" i="28"/>
  <c r="J47" i="28"/>
  <c r="B47" i="28"/>
  <c r="O46" i="28"/>
  <c r="N46" i="28"/>
  <c r="J46" i="28"/>
  <c r="B46" i="28"/>
  <c r="K45" i="28"/>
  <c r="J45" i="28"/>
  <c r="G45" i="28"/>
  <c r="F45" i="28"/>
  <c r="C45" i="28"/>
  <c r="B45" i="28"/>
  <c r="K44" i="28"/>
  <c r="J44" i="28"/>
  <c r="G44" i="28"/>
  <c r="F44" i="28"/>
  <c r="C44" i="28"/>
  <c r="B44" i="28"/>
  <c r="R44" i="28" s="1"/>
  <c r="O43" i="28"/>
  <c r="N43" i="28"/>
  <c r="J43" i="28"/>
  <c r="B43" i="28"/>
  <c r="R43" i="28" s="1"/>
  <c r="O42" i="28"/>
  <c r="N42" i="28"/>
  <c r="J42" i="28"/>
  <c r="B42" i="28"/>
  <c r="R42" i="28" s="1"/>
  <c r="K41" i="28"/>
  <c r="J41" i="28"/>
  <c r="G41" i="28"/>
  <c r="F41" i="28"/>
  <c r="C41" i="28"/>
  <c r="B41" i="28"/>
  <c r="K40" i="28"/>
  <c r="J40" i="28"/>
  <c r="G40" i="28"/>
  <c r="F40" i="28"/>
  <c r="C40" i="28"/>
  <c r="B40" i="28"/>
  <c r="O39" i="28"/>
  <c r="N39" i="28"/>
  <c r="J39" i="28"/>
  <c r="B39" i="28"/>
  <c r="R39" i="28" s="1"/>
  <c r="O38" i="28"/>
  <c r="N38" i="28"/>
  <c r="J38" i="28"/>
  <c r="B38" i="28"/>
  <c r="R38" i="28" s="1"/>
  <c r="K37" i="28"/>
  <c r="H37" i="28"/>
  <c r="G37" i="28"/>
  <c r="C37" i="28"/>
  <c r="M36" i="28"/>
  <c r="L36" i="28"/>
  <c r="I36" i="28"/>
  <c r="H36" i="28"/>
  <c r="D36" i="28"/>
  <c r="Q21" i="28"/>
  <c r="Q47" i="28" s="1"/>
  <c r="Q20" i="28"/>
  <c r="Q46" i="28" s="1"/>
  <c r="Q19" i="28"/>
  <c r="Q45" i="28" s="1"/>
  <c r="Q18" i="28"/>
  <c r="Q44" i="28" s="1"/>
  <c r="Q17" i="28"/>
  <c r="Q43" i="28" s="1"/>
  <c r="Q16" i="28"/>
  <c r="Q42" i="28" s="1"/>
  <c r="Q15" i="28"/>
  <c r="Q41" i="28" s="1"/>
  <c r="Q14" i="28"/>
  <c r="Q40" i="28" s="1"/>
  <c r="Q13" i="28"/>
  <c r="Q39" i="28" s="1"/>
  <c r="Q12" i="28"/>
  <c r="Q38" i="28" s="1"/>
  <c r="Q11" i="28"/>
  <c r="Q37" i="28" s="1"/>
  <c r="Q10" i="28"/>
  <c r="Q36" i="28" s="1"/>
  <c r="P21" i="28"/>
  <c r="P47" i="28" s="1"/>
  <c r="P20" i="28"/>
  <c r="P46" i="28" s="1"/>
  <c r="P19" i="28"/>
  <c r="P45" i="28" s="1"/>
  <c r="P18" i="28"/>
  <c r="P44" i="28" s="1"/>
  <c r="P17" i="28"/>
  <c r="P43" i="28" s="1"/>
  <c r="P16" i="28"/>
  <c r="P42" i="28" s="1"/>
  <c r="P15" i="28"/>
  <c r="P41" i="28" s="1"/>
  <c r="P14" i="28"/>
  <c r="P40" i="28" s="1"/>
  <c r="P13" i="28"/>
  <c r="P39" i="28" s="1"/>
  <c r="P12" i="28"/>
  <c r="P38" i="28" s="1"/>
  <c r="P11" i="28"/>
  <c r="P37" i="28" s="1"/>
  <c r="P22" i="28"/>
  <c r="P10" i="28"/>
  <c r="P36" i="28" s="1"/>
  <c r="O21" i="28"/>
  <c r="O20" i="28"/>
  <c r="O19" i="28"/>
  <c r="O45" i="28" s="1"/>
  <c r="O18" i="28"/>
  <c r="O44" i="28" s="1"/>
  <c r="O17" i="28"/>
  <c r="O16" i="28"/>
  <c r="O15" i="28"/>
  <c r="O41" i="28" s="1"/>
  <c r="O14" i="28"/>
  <c r="O40" i="28" s="1"/>
  <c r="O13" i="28"/>
  <c r="O12" i="28"/>
  <c r="O11" i="28"/>
  <c r="O37" i="28" s="1"/>
  <c r="O10" i="28"/>
  <c r="O36" i="28" s="1"/>
  <c r="N21" i="28"/>
  <c r="N20" i="28"/>
  <c r="N19" i="28"/>
  <c r="N45" i="28" s="1"/>
  <c r="N18" i="28"/>
  <c r="N44" i="28" s="1"/>
  <c r="N17" i="28"/>
  <c r="N16" i="28"/>
  <c r="N15" i="28"/>
  <c r="N41" i="28" s="1"/>
  <c r="N14" i="28"/>
  <c r="N40" i="28" s="1"/>
  <c r="N13" i="28"/>
  <c r="N12" i="28"/>
  <c r="N11" i="28"/>
  <c r="N37" i="28" s="1"/>
  <c r="N10" i="28"/>
  <c r="N36" i="28" s="1"/>
  <c r="M21" i="28"/>
  <c r="M47" i="28" s="1"/>
  <c r="M20" i="28"/>
  <c r="M46" i="28" s="1"/>
  <c r="M19" i="28"/>
  <c r="M45" i="28" s="1"/>
  <c r="M18" i="28"/>
  <c r="M44" i="28" s="1"/>
  <c r="M17" i="28"/>
  <c r="M43" i="28" s="1"/>
  <c r="M16" i="28"/>
  <c r="M42" i="28" s="1"/>
  <c r="M15" i="28"/>
  <c r="M41" i="28" s="1"/>
  <c r="M14" i="28"/>
  <c r="M40" i="28" s="1"/>
  <c r="M13" i="28"/>
  <c r="M39" i="28" s="1"/>
  <c r="M12" i="28"/>
  <c r="M38" i="28" s="1"/>
  <c r="M11" i="28"/>
  <c r="M37" i="28" s="1"/>
  <c r="M10" i="28"/>
  <c r="L21" i="28"/>
  <c r="L47" i="28" s="1"/>
  <c r="L20" i="28"/>
  <c r="L46" i="28" s="1"/>
  <c r="L19" i="28"/>
  <c r="L45" i="28" s="1"/>
  <c r="L18" i="28"/>
  <c r="L44" i="28" s="1"/>
  <c r="L17" i="28"/>
  <c r="L43" i="28" s="1"/>
  <c r="L16" i="28"/>
  <c r="L42" i="28" s="1"/>
  <c r="L13" i="28"/>
  <c r="L39" i="28" s="1"/>
  <c r="L12" i="28"/>
  <c r="L38" i="28" s="1"/>
  <c r="L11" i="28"/>
  <c r="L37" i="28" s="1"/>
  <c r="L10" i="28"/>
  <c r="K21" i="28"/>
  <c r="K47" i="28" s="1"/>
  <c r="K20" i="28"/>
  <c r="K46" i="28" s="1"/>
  <c r="K19" i="28"/>
  <c r="K18" i="28"/>
  <c r="K17" i="28"/>
  <c r="K43" i="28" s="1"/>
  <c r="K16" i="28"/>
  <c r="K42" i="28" s="1"/>
  <c r="K15" i="28"/>
  <c r="K14" i="28"/>
  <c r="K13" i="28"/>
  <c r="K39" i="28" s="1"/>
  <c r="K12" i="28"/>
  <c r="K38" i="28" s="1"/>
  <c r="K11" i="28"/>
  <c r="K10" i="28"/>
  <c r="K36" i="28" s="1"/>
  <c r="K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36" i="28" s="1"/>
  <c r="I21" i="28"/>
  <c r="I47" i="28" s="1"/>
  <c r="I20" i="28"/>
  <c r="I46" i="28" s="1"/>
  <c r="I19" i="28"/>
  <c r="I45" i="28" s="1"/>
  <c r="I18" i="28"/>
  <c r="I44" i="28" s="1"/>
  <c r="I17" i="28"/>
  <c r="I43" i="28" s="1"/>
  <c r="I16" i="28"/>
  <c r="I42" i="28" s="1"/>
  <c r="I15" i="28"/>
  <c r="I41" i="28" s="1"/>
  <c r="I14" i="28"/>
  <c r="I40" i="28" s="1"/>
  <c r="I13" i="28"/>
  <c r="I39" i="28" s="1"/>
  <c r="I12" i="28"/>
  <c r="I38" i="28" s="1"/>
  <c r="I11" i="28"/>
  <c r="I37" i="28" s="1"/>
  <c r="I10" i="28"/>
  <c r="H21" i="28"/>
  <c r="H47" i="28" s="1"/>
  <c r="H20" i="28"/>
  <c r="H46" i="28" s="1"/>
  <c r="H19" i="28"/>
  <c r="H45" i="28" s="1"/>
  <c r="H18" i="28"/>
  <c r="H44" i="28" s="1"/>
  <c r="H17" i="28"/>
  <c r="H43" i="28" s="1"/>
  <c r="H16" i="28"/>
  <c r="H42" i="28" s="1"/>
  <c r="H15" i="28"/>
  <c r="H41" i="28" s="1"/>
  <c r="H14" i="28"/>
  <c r="H40" i="28" s="1"/>
  <c r="H13" i="28"/>
  <c r="H39" i="28" s="1"/>
  <c r="H12" i="28"/>
  <c r="H38" i="28" s="1"/>
  <c r="H11" i="28"/>
  <c r="H10" i="28"/>
  <c r="G21" i="28"/>
  <c r="G47" i="28" s="1"/>
  <c r="G20" i="28"/>
  <c r="G46" i="28" s="1"/>
  <c r="G19" i="28"/>
  <c r="G18" i="28"/>
  <c r="G17" i="28"/>
  <c r="G43" i="28" s="1"/>
  <c r="G16" i="28"/>
  <c r="G42" i="28" s="1"/>
  <c r="G15" i="28"/>
  <c r="G14" i="28"/>
  <c r="G13" i="28"/>
  <c r="G39" i="28" s="1"/>
  <c r="G12" i="28"/>
  <c r="G38" i="28" s="1"/>
  <c r="G11" i="28"/>
  <c r="G10" i="28"/>
  <c r="G36" i="28" s="1"/>
  <c r="F21" i="28"/>
  <c r="F47" i="28" s="1"/>
  <c r="F20" i="28"/>
  <c r="F46" i="28" s="1"/>
  <c r="F19" i="28"/>
  <c r="F18" i="28"/>
  <c r="F17" i="28"/>
  <c r="F43" i="28" s="1"/>
  <c r="F16" i="28"/>
  <c r="F42" i="28" s="1"/>
  <c r="F15" i="28"/>
  <c r="F14" i="28"/>
  <c r="F13" i="28"/>
  <c r="F39" i="28" s="1"/>
  <c r="F12" i="28"/>
  <c r="F38" i="28" s="1"/>
  <c r="F11" i="28"/>
  <c r="F37" i="28" s="1"/>
  <c r="F10" i="28"/>
  <c r="E21" i="28"/>
  <c r="E47" i="28" s="1"/>
  <c r="E20" i="28"/>
  <c r="E46" i="28" s="1"/>
  <c r="E19" i="28"/>
  <c r="E45" i="28" s="1"/>
  <c r="E18" i="28"/>
  <c r="E44" i="28" s="1"/>
  <c r="E17" i="28"/>
  <c r="E43" i="28" s="1"/>
  <c r="E16" i="28"/>
  <c r="E42" i="28" s="1"/>
  <c r="E15" i="28"/>
  <c r="E41" i="28" s="1"/>
  <c r="E14" i="28"/>
  <c r="E40" i="28" s="1"/>
  <c r="E13" i="28"/>
  <c r="E39" i="28" s="1"/>
  <c r="E12" i="28"/>
  <c r="E38" i="28" s="1"/>
  <c r="E11" i="28"/>
  <c r="E37" i="28" s="1"/>
  <c r="E10" i="28"/>
  <c r="E36" i="28" s="1"/>
  <c r="D21" i="28"/>
  <c r="D47" i="28" s="1"/>
  <c r="D20" i="28"/>
  <c r="D46" i="28" s="1"/>
  <c r="D19" i="28"/>
  <c r="D45" i="28" s="1"/>
  <c r="D18" i="28"/>
  <c r="D44" i="28" s="1"/>
  <c r="D17" i="28"/>
  <c r="D43" i="28" s="1"/>
  <c r="D16" i="28"/>
  <c r="D42" i="28" s="1"/>
  <c r="D15" i="28"/>
  <c r="D41" i="28" s="1"/>
  <c r="D14" i="28"/>
  <c r="D40" i="28" s="1"/>
  <c r="D13" i="28"/>
  <c r="D39" i="28" s="1"/>
  <c r="D12" i="28"/>
  <c r="D38" i="28" s="1"/>
  <c r="D11" i="28"/>
  <c r="D37" i="28" s="1"/>
  <c r="D10" i="28"/>
  <c r="C21" i="28"/>
  <c r="C47" i="28" s="1"/>
  <c r="C20" i="28"/>
  <c r="R20" i="28" s="1"/>
  <c r="C19" i="28"/>
  <c r="C18" i="28"/>
  <c r="C17" i="28"/>
  <c r="C43" i="28" s="1"/>
  <c r="C16" i="28"/>
  <c r="C42" i="28" s="1"/>
  <c r="C15" i="28"/>
  <c r="C14" i="28"/>
  <c r="C13" i="28"/>
  <c r="C39" i="28" s="1"/>
  <c r="C12" i="28"/>
  <c r="C38" i="28" s="1"/>
  <c r="C11" i="28"/>
  <c r="C10" i="28"/>
  <c r="C36" i="28" s="1"/>
  <c r="B21" i="28"/>
  <c r="B20" i="28"/>
  <c r="B19" i="28"/>
  <c r="B18" i="28"/>
  <c r="B17" i="28"/>
  <c r="B16" i="28"/>
  <c r="R16" i="28" s="1"/>
  <c r="B15" i="28"/>
  <c r="B14" i="28"/>
  <c r="B13" i="28"/>
  <c r="R13" i="28" s="1"/>
  <c r="B12" i="28"/>
  <c r="R12" i="28" s="1"/>
  <c r="B11" i="28"/>
  <c r="B37" i="28" s="1"/>
  <c r="B10" i="28"/>
  <c r="BC10" i="27"/>
  <c r="AV21" i="27"/>
  <c r="AV20" i="27"/>
  <c r="AV19" i="27"/>
  <c r="AX19" i="27"/>
  <c r="AV18" i="27"/>
  <c r="BD12" i="27" s="1"/>
  <c r="AV17" i="27"/>
  <c r="AV16" i="27"/>
  <c r="BD10" i="27" s="1"/>
  <c r="AV15" i="27"/>
  <c r="AV14" i="27"/>
  <c r="BD20" i="27"/>
  <c r="AV13" i="27"/>
  <c r="AV12" i="27"/>
  <c r="AV11" i="27"/>
  <c r="BD17" i="27"/>
  <c r="AV10" i="27"/>
  <c r="AW10" i="27" s="1"/>
  <c r="AU21" i="27"/>
  <c r="AU20" i="27"/>
  <c r="AU19" i="27"/>
  <c r="BC13" i="27" s="1"/>
  <c r="AU18" i="27"/>
  <c r="AX18" i="27"/>
  <c r="AU17" i="27"/>
  <c r="BC11" i="27" s="1"/>
  <c r="AU16" i="27"/>
  <c r="AU15" i="27"/>
  <c r="BC21" i="27"/>
  <c r="AU14" i="27"/>
  <c r="AX14" i="27" s="1"/>
  <c r="AU13" i="27"/>
  <c r="AU12" i="27"/>
  <c r="AU11" i="27"/>
  <c r="AU10" i="27"/>
  <c r="AQ10" i="27"/>
  <c r="AQ21" i="27"/>
  <c r="AQ20" i="27"/>
  <c r="AQ19" i="27"/>
  <c r="AQ18" i="27"/>
  <c r="AQ17" i="27"/>
  <c r="AQ16" i="27"/>
  <c r="AQ15" i="27"/>
  <c r="AQ14" i="27"/>
  <c r="AQ13" i="27"/>
  <c r="AQ12" i="27"/>
  <c r="AQ11" i="27"/>
  <c r="AK22" i="27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R22" i="41"/>
  <c r="R21" i="41"/>
  <c r="R20" i="41"/>
  <c r="R19" i="41"/>
  <c r="R18" i="41"/>
  <c r="R17" i="41"/>
  <c r="R16" i="41"/>
  <c r="R15" i="41"/>
  <c r="R14" i="41"/>
  <c r="R13" i="41"/>
  <c r="R12" i="41"/>
  <c r="R11" i="41"/>
  <c r="BD11" i="27"/>
  <c r="AX10" i="27"/>
  <c r="BD13" i="27"/>
  <c r="BC14" i="27"/>
  <c r="AJ22" i="27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B23" i="39"/>
  <c r="AI22" i="27"/>
  <c r="Q22" i="39"/>
  <c r="Q21" i="39"/>
  <c r="Q20" i="39"/>
  <c r="Q19" i="39"/>
  <c r="Q18" i="39"/>
  <c r="Q17" i="39"/>
  <c r="Q16" i="39"/>
  <c r="Q15" i="39"/>
  <c r="Q14" i="39"/>
  <c r="Q13" i="39"/>
  <c r="Q12" i="39"/>
  <c r="Q11" i="39"/>
  <c r="Q23" i="39"/>
  <c r="R12" i="39" s="1"/>
  <c r="Q22" i="38"/>
  <c r="Q17" i="38"/>
  <c r="Q18" i="38"/>
  <c r="Q19" i="38"/>
  <c r="Q20" i="38"/>
  <c r="Q21" i="38"/>
  <c r="Q11" i="38"/>
  <c r="R11" i="38" s="1"/>
  <c r="Q12" i="38"/>
  <c r="R12" i="38" s="1"/>
  <c r="Q13" i="38"/>
  <c r="Q14" i="38"/>
  <c r="Q15" i="38"/>
  <c r="Q16" i="38"/>
  <c r="R16" i="38"/>
  <c r="BD15" i="27"/>
  <c r="BD14" i="27"/>
  <c r="AH22" i="27"/>
  <c r="AQ22" i="27" s="1"/>
  <c r="M23" i="37"/>
  <c r="L23" i="37"/>
  <c r="K23" i="37"/>
  <c r="J23" i="37"/>
  <c r="I23" i="37"/>
  <c r="H23" i="37"/>
  <c r="G23" i="37"/>
  <c r="F23" i="37"/>
  <c r="E23" i="37"/>
  <c r="D23" i="37"/>
  <c r="C23" i="37"/>
  <c r="B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M23" i="36"/>
  <c r="L23" i="36"/>
  <c r="K23" i="36"/>
  <c r="J23" i="36"/>
  <c r="I23" i="36"/>
  <c r="H23" i="36"/>
  <c r="G23" i="36"/>
  <c r="F23" i="36"/>
  <c r="E23" i="36"/>
  <c r="D23" i="36"/>
  <c r="C23" i="36"/>
  <c r="B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AE22" i="27"/>
  <c r="N12" i="33"/>
  <c r="N13" i="33"/>
  <c r="N14" i="33"/>
  <c r="N15" i="33"/>
  <c r="N16" i="33"/>
  <c r="N17" i="33"/>
  <c r="N18" i="33"/>
  <c r="N19" i="33"/>
  <c r="N20" i="33"/>
  <c r="N21" i="33"/>
  <c r="N22" i="33"/>
  <c r="N11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N12" i="32"/>
  <c r="N13" i="32"/>
  <c r="N14" i="32"/>
  <c r="N15" i="32"/>
  <c r="N16" i="32"/>
  <c r="N17" i="32"/>
  <c r="N18" i="32"/>
  <c r="N19" i="32"/>
  <c r="N20" i="32"/>
  <c r="N21" i="32"/>
  <c r="N22" i="32"/>
  <c r="N11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C22" i="27"/>
  <c r="N10" i="2"/>
  <c r="N11" i="2"/>
  <c r="B11" i="27" s="1"/>
  <c r="N12" i="2"/>
  <c r="N13" i="2"/>
  <c r="B13" i="27"/>
  <c r="N14" i="2"/>
  <c r="B14" i="27" s="1"/>
  <c r="N15" i="2"/>
  <c r="N16" i="2"/>
  <c r="B16" i="27"/>
  <c r="N17" i="2"/>
  <c r="N18" i="2"/>
  <c r="N19" i="2"/>
  <c r="B19" i="27"/>
  <c r="N20" i="2"/>
  <c r="B20" i="27" s="1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10" i="3"/>
  <c r="C10" i="27"/>
  <c r="N11" i="3"/>
  <c r="N12" i="3"/>
  <c r="N13" i="3"/>
  <c r="C13" i="27"/>
  <c r="N14" i="3"/>
  <c r="N15" i="3"/>
  <c r="N16" i="3"/>
  <c r="C16" i="27"/>
  <c r="N17" i="3"/>
  <c r="N18" i="3"/>
  <c r="N19" i="3"/>
  <c r="C19" i="27"/>
  <c r="N20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10" i="4"/>
  <c r="N11" i="4"/>
  <c r="N12" i="4"/>
  <c r="N13" i="4"/>
  <c r="D13" i="27" s="1"/>
  <c r="D22" i="27" s="1"/>
  <c r="N14" i="4"/>
  <c r="N15" i="4"/>
  <c r="D15" i="27"/>
  <c r="N16" i="4"/>
  <c r="D16" i="27"/>
  <c r="N17" i="4"/>
  <c r="D17" i="27"/>
  <c r="N18" i="4"/>
  <c r="N19" i="4"/>
  <c r="D19" i="27" s="1"/>
  <c r="N20" i="4"/>
  <c r="D20" i="27" s="1"/>
  <c r="N21" i="4"/>
  <c r="D21" i="27" s="1"/>
  <c r="B22" i="4"/>
  <c r="N22" i="4" s="1"/>
  <c r="O14" i="4" s="1"/>
  <c r="C22" i="4"/>
  <c r="D22" i="4"/>
  <c r="E22" i="4"/>
  <c r="F22" i="4"/>
  <c r="G22" i="4"/>
  <c r="H22" i="4"/>
  <c r="I22" i="4"/>
  <c r="J22" i="4"/>
  <c r="K22" i="4"/>
  <c r="L22" i="4"/>
  <c r="M22" i="4"/>
  <c r="N10" i="5"/>
  <c r="N11" i="5"/>
  <c r="N12" i="5"/>
  <c r="N13" i="5"/>
  <c r="E13" i="27" s="1"/>
  <c r="N14" i="5"/>
  <c r="N15" i="5"/>
  <c r="E15" i="27"/>
  <c r="N16" i="5"/>
  <c r="E16" i="27" s="1"/>
  <c r="N17" i="5"/>
  <c r="N18" i="5"/>
  <c r="E18" i="27" s="1"/>
  <c r="N19" i="5"/>
  <c r="N20" i="5"/>
  <c r="E20" i="27"/>
  <c r="E22" i="27" s="1"/>
  <c r="N21" i="5"/>
  <c r="B22" i="5"/>
  <c r="C22" i="5"/>
  <c r="D22" i="5"/>
  <c r="E22" i="5"/>
  <c r="F22" i="5"/>
  <c r="G22" i="5"/>
  <c r="H22" i="5"/>
  <c r="I22" i="5"/>
  <c r="J22" i="5"/>
  <c r="K22" i="5"/>
  <c r="L22" i="5"/>
  <c r="M22" i="5"/>
  <c r="N10" i="6"/>
  <c r="N11" i="6"/>
  <c r="N12" i="6"/>
  <c r="N13" i="6"/>
  <c r="N14" i="6"/>
  <c r="N15" i="6"/>
  <c r="N16" i="6"/>
  <c r="N17" i="6"/>
  <c r="N18" i="6"/>
  <c r="F18" i="27" s="1"/>
  <c r="N19" i="6"/>
  <c r="F19" i="27"/>
  <c r="N20" i="6"/>
  <c r="N21" i="6"/>
  <c r="F21" i="27"/>
  <c r="B22" i="6"/>
  <c r="C22" i="6"/>
  <c r="D22" i="6"/>
  <c r="E22" i="6"/>
  <c r="F22" i="6"/>
  <c r="G22" i="6"/>
  <c r="H22" i="6"/>
  <c r="I22" i="6"/>
  <c r="J22" i="6"/>
  <c r="K22" i="6"/>
  <c r="L22" i="6"/>
  <c r="M22" i="6"/>
  <c r="N10" i="7"/>
  <c r="O10" i="7" s="1"/>
  <c r="N11" i="7"/>
  <c r="N12" i="7"/>
  <c r="G12" i="27"/>
  <c r="N13" i="7"/>
  <c r="G13" i="27" s="1"/>
  <c r="N14" i="7"/>
  <c r="N15" i="7"/>
  <c r="G15" i="27"/>
  <c r="N16" i="7"/>
  <c r="G16" i="27" s="1"/>
  <c r="N17" i="7"/>
  <c r="N18" i="7"/>
  <c r="N19" i="7"/>
  <c r="G19" i="27"/>
  <c r="N20" i="7"/>
  <c r="G20" i="27" s="1"/>
  <c r="N21" i="7"/>
  <c r="B22" i="7"/>
  <c r="C22" i="7"/>
  <c r="D22" i="7"/>
  <c r="E22" i="7"/>
  <c r="F22" i="7"/>
  <c r="G22" i="7"/>
  <c r="H22" i="7"/>
  <c r="I22" i="7"/>
  <c r="J22" i="7"/>
  <c r="K22" i="7"/>
  <c r="L22" i="7"/>
  <c r="M22" i="7"/>
  <c r="N10" i="8"/>
  <c r="H10" i="27"/>
  <c r="H22" i="27" s="1"/>
  <c r="N11" i="8"/>
  <c r="N12" i="8"/>
  <c r="H12" i="27" s="1"/>
  <c r="N13" i="8"/>
  <c r="H13" i="27" s="1"/>
  <c r="N14" i="8"/>
  <c r="H14" i="27" s="1"/>
  <c r="N15" i="8"/>
  <c r="N16" i="8"/>
  <c r="H16" i="27"/>
  <c r="N17" i="8"/>
  <c r="N18" i="8"/>
  <c r="N19" i="8"/>
  <c r="N20" i="8"/>
  <c r="N21" i="8"/>
  <c r="B22" i="8"/>
  <c r="C22" i="8"/>
  <c r="D22" i="8"/>
  <c r="E22" i="8"/>
  <c r="F22" i="8"/>
  <c r="G22" i="8"/>
  <c r="H22" i="8"/>
  <c r="I22" i="8"/>
  <c r="J22" i="8"/>
  <c r="K22" i="8"/>
  <c r="L22" i="8"/>
  <c r="M22" i="8"/>
  <c r="N10" i="9"/>
  <c r="I10" i="27" s="1"/>
  <c r="N11" i="9"/>
  <c r="I11" i="27"/>
  <c r="N12" i="9"/>
  <c r="N13" i="9"/>
  <c r="N14" i="9"/>
  <c r="I14" i="27"/>
  <c r="N15" i="9"/>
  <c r="I15" i="27" s="1"/>
  <c r="N16" i="9"/>
  <c r="N17" i="9"/>
  <c r="I17" i="27" s="1"/>
  <c r="N18" i="9"/>
  <c r="I18" i="27"/>
  <c r="N19" i="9"/>
  <c r="N20" i="9"/>
  <c r="I20" i="27" s="1"/>
  <c r="N21" i="9"/>
  <c r="B22" i="9"/>
  <c r="C22" i="9"/>
  <c r="D22" i="9"/>
  <c r="E22" i="9"/>
  <c r="F22" i="9"/>
  <c r="G22" i="9"/>
  <c r="H22" i="9"/>
  <c r="I22" i="9"/>
  <c r="J22" i="9"/>
  <c r="K22" i="9"/>
  <c r="L22" i="9"/>
  <c r="M22" i="9"/>
  <c r="N10" i="10"/>
  <c r="J10" i="27"/>
  <c r="N11" i="10"/>
  <c r="N12" i="10"/>
  <c r="N13" i="10"/>
  <c r="N14" i="10"/>
  <c r="J14" i="27" s="1"/>
  <c r="N15" i="10"/>
  <c r="N16" i="10"/>
  <c r="N17" i="10"/>
  <c r="N18" i="10"/>
  <c r="N19" i="10"/>
  <c r="J19" i="27" s="1"/>
  <c r="N20" i="10"/>
  <c r="N21" i="10"/>
  <c r="J21" i="27"/>
  <c r="B22" i="10"/>
  <c r="C22" i="10"/>
  <c r="D22" i="10"/>
  <c r="E22" i="10"/>
  <c r="F22" i="10"/>
  <c r="G22" i="10"/>
  <c r="H22" i="10"/>
  <c r="I22" i="10"/>
  <c r="J22" i="10"/>
  <c r="K22" i="10"/>
  <c r="L22" i="10"/>
  <c r="M22" i="10"/>
  <c r="N10" i="11"/>
  <c r="N11" i="11"/>
  <c r="N12" i="11"/>
  <c r="N13" i="11"/>
  <c r="K13" i="27" s="1"/>
  <c r="N14" i="11"/>
  <c r="K14" i="27" s="1"/>
  <c r="N15" i="11"/>
  <c r="K15" i="27" s="1"/>
  <c r="N16" i="11"/>
  <c r="N17" i="11"/>
  <c r="K17" i="27"/>
  <c r="N18" i="11"/>
  <c r="K18" i="27" s="1"/>
  <c r="N19" i="11"/>
  <c r="K19" i="27"/>
  <c r="N20" i="11"/>
  <c r="K20" i="27" s="1"/>
  <c r="N21" i="11"/>
  <c r="K21" i="27" s="1"/>
  <c r="B22" i="11"/>
  <c r="C22" i="11"/>
  <c r="D22" i="11"/>
  <c r="E22" i="11"/>
  <c r="F22" i="11"/>
  <c r="G22" i="11"/>
  <c r="H22" i="11"/>
  <c r="I22" i="11"/>
  <c r="J22" i="11"/>
  <c r="K22" i="11"/>
  <c r="L22" i="11"/>
  <c r="M22" i="11"/>
  <c r="N10" i="12"/>
  <c r="N11" i="12"/>
  <c r="L11" i="27" s="1"/>
  <c r="N12" i="12"/>
  <c r="N13" i="12"/>
  <c r="N14" i="12"/>
  <c r="L14" i="27" s="1"/>
  <c r="N15" i="12"/>
  <c r="N16" i="12"/>
  <c r="N17" i="12"/>
  <c r="N18" i="12"/>
  <c r="L18" i="27" s="1"/>
  <c r="N19" i="12"/>
  <c r="N20" i="12"/>
  <c r="L20" i="27"/>
  <c r="N21" i="12"/>
  <c r="L21" i="27" s="1"/>
  <c r="B22" i="12"/>
  <c r="C22" i="12"/>
  <c r="D22" i="12"/>
  <c r="E22" i="12"/>
  <c r="F22" i="12"/>
  <c r="G22" i="12"/>
  <c r="H22" i="12"/>
  <c r="I22" i="12"/>
  <c r="J22" i="12"/>
  <c r="K22" i="12"/>
  <c r="L22" i="12"/>
  <c r="M22" i="12"/>
  <c r="N10" i="13"/>
  <c r="M10" i="27" s="1"/>
  <c r="N11" i="13"/>
  <c r="N12" i="13"/>
  <c r="N13" i="13"/>
  <c r="M13" i="27" s="1"/>
  <c r="N14" i="13"/>
  <c r="M14" i="27" s="1"/>
  <c r="N15" i="13"/>
  <c r="M15" i="27" s="1"/>
  <c r="N16" i="13"/>
  <c r="N17" i="13"/>
  <c r="N18" i="13"/>
  <c r="M18" i="27" s="1"/>
  <c r="N19" i="13"/>
  <c r="M19" i="27" s="1"/>
  <c r="N20" i="13"/>
  <c r="M20" i="27" s="1"/>
  <c r="N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10" i="14"/>
  <c r="N11" i="14"/>
  <c r="N11" i="27"/>
  <c r="N12" i="14"/>
  <c r="N12" i="27" s="1"/>
  <c r="N13" i="14"/>
  <c r="N14" i="14"/>
  <c r="N14" i="27"/>
  <c r="N15" i="14"/>
  <c r="N16" i="14"/>
  <c r="N16" i="27"/>
  <c r="N17" i="14"/>
  <c r="N17" i="27" s="1"/>
  <c r="N18" i="14"/>
  <c r="N19" i="14"/>
  <c r="N19" i="27"/>
  <c r="N20" i="14"/>
  <c r="N20" i="27"/>
  <c r="N21" i="14"/>
  <c r="B22" i="14"/>
  <c r="N22" i="14" s="1"/>
  <c r="C22" i="14"/>
  <c r="D22" i="14"/>
  <c r="E22" i="14"/>
  <c r="F22" i="14"/>
  <c r="G22" i="14"/>
  <c r="H22" i="14"/>
  <c r="I22" i="14"/>
  <c r="J22" i="14"/>
  <c r="K22" i="14"/>
  <c r="L22" i="14"/>
  <c r="M22" i="14"/>
  <c r="N10" i="15"/>
  <c r="O10" i="27"/>
  <c r="N11" i="15"/>
  <c r="O11" i="27" s="1"/>
  <c r="N12" i="15"/>
  <c r="O12" i="27"/>
  <c r="N13" i="15"/>
  <c r="N14" i="15"/>
  <c r="O14" i="27" s="1"/>
  <c r="N15" i="15"/>
  <c r="O15" i="27" s="1"/>
  <c r="N16" i="15"/>
  <c r="O16" i="27" s="1"/>
  <c r="N17" i="15"/>
  <c r="O17" i="27"/>
  <c r="AL17" i="27" s="1"/>
  <c r="N18" i="15"/>
  <c r="N19" i="15"/>
  <c r="N20" i="15"/>
  <c r="N21" i="15"/>
  <c r="B22" i="15"/>
  <c r="C22" i="15"/>
  <c r="D22" i="15"/>
  <c r="E22" i="15"/>
  <c r="N22" i="15" s="1"/>
  <c r="O19" i="15" s="1"/>
  <c r="F22" i="15"/>
  <c r="G22" i="15"/>
  <c r="H22" i="15"/>
  <c r="I22" i="15"/>
  <c r="J22" i="15"/>
  <c r="K22" i="15"/>
  <c r="L22" i="15"/>
  <c r="M22" i="15"/>
  <c r="N10" i="16"/>
  <c r="N11" i="16"/>
  <c r="P11" i="27"/>
  <c r="N12" i="16"/>
  <c r="P12" i="27" s="1"/>
  <c r="P22" i="27" s="1"/>
  <c r="N13" i="16"/>
  <c r="N14" i="16"/>
  <c r="N15" i="16"/>
  <c r="P15" i="27" s="1"/>
  <c r="N16" i="16"/>
  <c r="N17" i="16"/>
  <c r="P17" i="27"/>
  <c r="N18" i="16"/>
  <c r="N19" i="16"/>
  <c r="P19" i="27"/>
  <c r="N20" i="16"/>
  <c r="N21" i="16"/>
  <c r="P21" i="27" s="1"/>
  <c r="B22" i="16"/>
  <c r="C22" i="16"/>
  <c r="D22" i="16"/>
  <c r="E22" i="16"/>
  <c r="F22" i="16"/>
  <c r="G22" i="16"/>
  <c r="H22" i="16"/>
  <c r="I22" i="16"/>
  <c r="J22" i="16"/>
  <c r="K22" i="16"/>
  <c r="L22" i="16"/>
  <c r="M22" i="16"/>
  <c r="N10" i="17"/>
  <c r="Q10" i="27"/>
  <c r="N11" i="17"/>
  <c r="Q11" i="27" s="1"/>
  <c r="N12" i="17"/>
  <c r="N13" i="17"/>
  <c r="N14" i="17"/>
  <c r="Q14" i="27"/>
  <c r="N15" i="17"/>
  <c r="Q15" i="27" s="1"/>
  <c r="N16" i="17"/>
  <c r="Q16" i="27"/>
  <c r="N17" i="17"/>
  <c r="Q17" i="27" s="1"/>
  <c r="N18" i="17"/>
  <c r="N19" i="17"/>
  <c r="Q19" i="27"/>
  <c r="N20" i="17"/>
  <c r="Q20" i="27" s="1"/>
  <c r="N21" i="17"/>
  <c r="Q21" i="27"/>
  <c r="B22" i="17"/>
  <c r="C22" i="17"/>
  <c r="D22" i="17"/>
  <c r="E22" i="17"/>
  <c r="F22" i="17"/>
  <c r="G22" i="17"/>
  <c r="H22" i="17"/>
  <c r="I22" i="17"/>
  <c r="J22" i="17"/>
  <c r="K22" i="17"/>
  <c r="L22" i="17"/>
  <c r="M22" i="17"/>
  <c r="N10" i="18"/>
  <c r="N11" i="18"/>
  <c r="R11" i="27"/>
  <c r="N12" i="18"/>
  <c r="N13" i="18"/>
  <c r="R13" i="27" s="1"/>
  <c r="N14" i="18"/>
  <c r="R14" i="27" s="1"/>
  <c r="N15" i="18"/>
  <c r="N16" i="18"/>
  <c r="R16" i="27"/>
  <c r="N17" i="18"/>
  <c r="N18" i="18"/>
  <c r="N19" i="18"/>
  <c r="R19" i="27"/>
  <c r="N20" i="18"/>
  <c r="R20" i="27" s="1"/>
  <c r="N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10" i="19"/>
  <c r="S10" i="27"/>
  <c r="N11" i="19"/>
  <c r="S11" i="27" s="1"/>
  <c r="N12" i="19"/>
  <c r="S12" i="27"/>
  <c r="N13" i="19"/>
  <c r="S13" i="27" s="1"/>
  <c r="N14" i="19"/>
  <c r="N15" i="19"/>
  <c r="S15" i="27"/>
  <c r="N16" i="19"/>
  <c r="S16" i="27" s="1"/>
  <c r="N17" i="19"/>
  <c r="S17" i="27"/>
  <c r="N18" i="19"/>
  <c r="N19" i="19"/>
  <c r="N20" i="19"/>
  <c r="S20" i="27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10" i="20"/>
  <c r="T10" i="27"/>
  <c r="N11" i="20"/>
  <c r="T11" i="27" s="1"/>
  <c r="N12" i="20"/>
  <c r="T12" i="27"/>
  <c r="N13" i="20"/>
  <c r="T13" i="27" s="1"/>
  <c r="H14" i="20"/>
  <c r="L14" i="28" s="1"/>
  <c r="L40" i="28" s="1"/>
  <c r="H15" i="20"/>
  <c r="L15" i="28" s="1"/>
  <c r="L41" i="28" s="1"/>
  <c r="L48" i="28" s="1"/>
  <c r="N16" i="20"/>
  <c r="T16" i="27" s="1"/>
  <c r="N17" i="20"/>
  <c r="T17" i="27" s="1"/>
  <c r="N18" i="20"/>
  <c r="T18" i="27" s="1"/>
  <c r="N19" i="20"/>
  <c r="N20" i="20"/>
  <c r="N21" i="20"/>
  <c r="B22" i="20"/>
  <c r="C22" i="20"/>
  <c r="D22" i="20"/>
  <c r="E22" i="20"/>
  <c r="F22" i="20"/>
  <c r="G22" i="20"/>
  <c r="I22" i="20"/>
  <c r="J22" i="20"/>
  <c r="K22" i="20"/>
  <c r="L22" i="20"/>
  <c r="M22" i="20"/>
  <c r="N10" i="21"/>
  <c r="N11" i="21"/>
  <c r="U11" i="27" s="1"/>
  <c r="N12" i="21"/>
  <c r="N13" i="21"/>
  <c r="N14" i="21"/>
  <c r="U14" i="27"/>
  <c r="N15" i="21"/>
  <c r="N16" i="21"/>
  <c r="U16" i="27" s="1"/>
  <c r="N17" i="21"/>
  <c r="N18" i="21"/>
  <c r="U18" i="27" s="1"/>
  <c r="N19" i="21"/>
  <c r="U19" i="27"/>
  <c r="N20" i="21"/>
  <c r="N21" i="21"/>
  <c r="U21" i="27" s="1"/>
  <c r="B22" i="21"/>
  <c r="C22" i="21"/>
  <c r="D22" i="21"/>
  <c r="E22" i="21"/>
  <c r="F22" i="21"/>
  <c r="G22" i="21"/>
  <c r="H22" i="21"/>
  <c r="I22" i="21"/>
  <c r="J22" i="21"/>
  <c r="K22" i="21"/>
  <c r="L22" i="21"/>
  <c r="M22" i="21"/>
  <c r="N10" i="22"/>
  <c r="N11" i="22"/>
  <c r="V11" i="27" s="1"/>
  <c r="N12" i="22"/>
  <c r="N13" i="22"/>
  <c r="N14" i="22"/>
  <c r="V14" i="27" s="1"/>
  <c r="N15" i="22"/>
  <c r="V15" i="27"/>
  <c r="N16" i="22"/>
  <c r="V16" i="27" s="1"/>
  <c r="N17" i="22"/>
  <c r="N18" i="22"/>
  <c r="V18" i="27" s="1"/>
  <c r="N19" i="22"/>
  <c r="V19" i="27"/>
  <c r="N20" i="22"/>
  <c r="N21" i="22"/>
  <c r="V21" i="27" s="1"/>
  <c r="B22" i="22"/>
  <c r="C22" i="22"/>
  <c r="D22" i="22"/>
  <c r="E22" i="22"/>
  <c r="F22" i="22"/>
  <c r="G22" i="22"/>
  <c r="H22" i="22"/>
  <c r="I22" i="22"/>
  <c r="J22" i="22"/>
  <c r="K22" i="22"/>
  <c r="L22" i="22"/>
  <c r="M22" i="22"/>
  <c r="N10" i="23"/>
  <c r="N11" i="23"/>
  <c r="W11" i="27"/>
  <c r="N12" i="23"/>
  <c r="N13" i="23"/>
  <c r="N14" i="23"/>
  <c r="W14" i="27"/>
  <c r="N15" i="23"/>
  <c r="N16" i="23"/>
  <c r="N17" i="23"/>
  <c r="N18" i="23"/>
  <c r="N19" i="23"/>
  <c r="W19" i="27" s="1"/>
  <c r="N20" i="23"/>
  <c r="N21" i="23"/>
  <c r="W21" i="27"/>
  <c r="B22" i="23"/>
  <c r="C22" i="23"/>
  <c r="D22" i="23"/>
  <c r="E22" i="23"/>
  <c r="F22" i="23"/>
  <c r="G22" i="23"/>
  <c r="H22" i="23"/>
  <c r="I22" i="23"/>
  <c r="J22" i="23"/>
  <c r="K22" i="23"/>
  <c r="L22" i="23"/>
  <c r="M22" i="23"/>
  <c r="N10" i="24"/>
  <c r="N11" i="24"/>
  <c r="N12" i="24"/>
  <c r="N13" i="24"/>
  <c r="X13" i="27" s="1"/>
  <c r="N14" i="24"/>
  <c r="X14" i="27" s="1"/>
  <c r="N15" i="24"/>
  <c r="X15" i="27" s="1"/>
  <c r="N16" i="24"/>
  <c r="X16" i="27"/>
  <c r="N17" i="24"/>
  <c r="X17" i="27"/>
  <c r="N18" i="24"/>
  <c r="X18" i="27"/>
  <c r="N19" i="24"/>
  <c r="N20" i="24"/>
  <c r="N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10" i="25"/>
  <c r="N11" i="25"/>
  <c r="N12" i="25"/>
  <c r="Y12" i="27" s="1"/>
  <c r="N13" i="25"/>
  <c r="Y13" i="27"/>
  <c r="N14" i="25"/>
  <c r="Y14" i="27" s="1"/>
  <c r="N15" i="25"/>
  <c r="N16" i="25"/>
  <c r="N17" i="25"/>
  <c r="Y17" i="27" s="1"/>
  <c r="N18" i="25"/>
  <c r="Y18" i="27" s="1"/>
  <c r="N19" i="25"/>
  <c r="Y19" i="27"/>
  <c r="N20" i="25"/>
  <c r="Y20" i="27"/>
  <c r="N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10" i="26"/>
  <c r="Z10" i="27" s="1"/>
  <c r="N11" i="26"/>
  <c r="Z11" i="27" s="1"/>
  <c r="Z22" i="27" s="1"/>
  <c r="N12" i="26"/>
  <c r="Z12" i="27" s="1"/>
  <c r="N13" i="26"/>
  <c r="N14" i="26"/>
  <c r="Z14" i="27" s="1"/>
  <c r="N15" i="26"/>
  <c r="Z15" i="27" s="1"/>
  <c r="N16" i="26"/>
  <c r="N17" i="26"/>
  <c r="N18" i="26"/>
  <c r="Z18" i="27" s="1"/>
  <c r="N19" i="26"/>
  <c r="N20" i="26"/>
  <c r="Z20" i="27" s="1"/>
  <c r="N21" i="26"/>
  <c r="Z21" i="27" s="1"/>
  <c r="B22" i="26"/>
  <c r="C22" i="26"/>
  <c r="D22" i="26"/>
  <c r="E22" i="26"/>
  <c r="F22" i="26"/>
  <c r="G22" i="26"/>
  <c r="H22" i="26"/>
  <c r="I22" i="26"/>
  <c r="J22" i="26"/>
  <c r="K22" i="26"/>
  <c r="L22" i="26"/>
  <c r="M22" i="26"/>
  <c r="N10" i="29"/>
  <c r="N11" i="29"/>
  <c r="AA11" i="27"/>
  <c r="N12" i="29"/>
  <c r="AA12" i="27" s="1"/>
  <c r="N13" i="29"/>
  <c r="AA13" i="27"/>
  <c r="N14" i="29"/>
  <c r="N15" i="29"/>
  <c r="AA15" i="27" s="1"/>
  <c r="N16" i="29"/>
  <c r="N17" i="29"/>
  <c r="AA17" i="27" s="1"/>
  <c r="N18" i="29"/>
  <c r="N19" i="29"/>
  <c r="AA19" i="27" s="1"/>
  <c r="N20" i="29"/>
  <c r="AA20" i="27" s="1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10" i="30"/>
  <c r="AB10" i="27" s="1"/>
  <c r="N11" i="30"/>
  <c r="N12" i="30"/>
  <c r="N13" i="30"/>
  <c r="AB13" i="27"/>
  <c r="N14" i="30"/>
  <c r="AB14" i="27"/>
  <c r="N15" i="30"/>
  <c r="AB15" i="27"/>
  <c r="N16" i="30"/>
  <c r="N17" i="30"/>
  <c r="N18" i="30"/>
  <c r="N19" i="30"/>
  <c r="AB19" i="27" s="1"/>
  <c r="N20" i="30"/>
  <c r="AB20" i="27" s="1"/>
  <c r="N21" i="30"/>
  <c r="AB21" i="27"/>
  <c r="B22" i="30"/>
  <c r="C22" i="30"/>
  <c r="D22" i="30"/>
  <c r="E22" i="30"/>
  <c r="F22" i="30"/>
  <c r="G22" i="30"/>
  <c r="H22" i="30"/>
  <c r="I22" i="30"/>
  <c r="J22" i="30"/>
  <c r="K22" i="30"/>
  <c r="L22" i="30"/>
  <c r="M22" i="30"/>
  <c r="N10" i="31"/>
  <c r="N11" i="31"/>
  <c r="N12" i="31"/>
  <c r="N13" i="31"/>
  <c r="N22" i="31" s="1"/>
  <c r="N14" i="31"/>
  <c r="N15" i="31"/>
  <c r="N16" i="31"/>
  <c r="N17" i="31"/>
  <c r="O17" i="31" s="1"/>
  <c r="N18" i="31"/>
  <c r="N19" i="31"/>
  <c r="N20" i="31"/>
  <c r="N21" i="31"/>
  <c r="O21" i="31" s="1"/>
  <c r="B22" i="31"/>
  <c r="C22" i="31"/>
  <c r="D22" i="31"/>
  <c r="E22" i="31"/>
  <c r="F22" i="31"/>
  <c r="G22" i="31"/>
  <c r="H22" i="31"/>
  <c r="I22" i="31"/>
  <c r="J22" i="31"/>
  <c r="K22" i="31"/>
  <c r="L22" i="31"/>
  <c r="M22" i="31"/>
  <c r="E10" i="27"/>
  <c r="K10" i="27"/>
  <c r="L10" i="27"/>
  <c r="N10" i="27"/>
  <c r="N22" i="27" s="1"/>
  <c r="P10" i="27"/>
  <c r="R10" i="27"/>
  <c r="U10" i="27"/>
  <c r="D11" i="27"/>
  <c r="E11" i="27"/>
  <c r="F11" i="27"/>
  <c r="H11" i="27"/>
  <c r="X11" i="27"/>
  <c r="C12" i="27"/>
  <c r="E12" i="27"/>
  <c r="I12" i="27"/>
  <c r="J12" i="27"/>
  <c r="K12" i="27"/>
  <c r="R12" i="27"/>
  <c r="AB12" i="27"/>
  <c r="I13" i="27"/>
  <c r="J13" i="27"/>
  <c r="N13" i="27"/>
  <c r="Q13" i="27"/>
  <c r="Z13" i="27"/>
  <c r="C14" i="27"/>
  <c r="G14" i="27"/>
  <c r="B15" i="27"/>
  <c r="J15" i="27"/>
  <c r="K16" i="27"/>
  <c r="M16" i="27"/>
  <c r="B17" i="27"/>
  <c r="E17" i="27"/>
  <c r="F17" i="27"/>
  <c r="H17" i="27"/>
  <c r="J17" i="27"/>
  <c r="L17" i="27"/>
  <c r="V17" i="27"/>
  <c r="W17" i="27"/>
  <c r="D18" i="27"/>
  <c r="P18" i="27"/>
  <c r="AA18" i="27"/>
  <c r="E19" i="27"/>
  <c r="I19" i="27"/>
  <c r="S19" i="27"/>
  <c r="T19" i="27"/>
  <c r="C20" i="27"/>
  <c r="P20" i="27"/>
  <c r="T20" i="27"/>
  <c r="U20" i="27"/>
  <c r="W20" i="27"/>
  <c r="E21" i="27"/>
  <c r="G21" i="27"/>
  <c r="H21" i="27"/>
  <c r="I21" i="27"/>
  <c r="M21" i="27"/>
  <c r="N21" i="27"/>
  <c r="S21" i="27"/>
  <c r="AD22" i="27"/>
  <c r="T21" i="27"/>
  <c r="C17" i="27"/>
  <c r="Y10" i="27"/>
  <c r="D14" i="27"/>
  <c r="Z16" i="27"/>
  <c r="B10" i="27"/>
  <c r="F13" i="27"/>
  <c r="F10" i="27"/>
  <c r="G11" i="27"/>
  <c r="H15" i="27"/>
  <c r="J18" i="27"/>
  <c r="L12" i="27"/>
  <c r="N18" i="27"/>
  <c r="O20" i="27"/>
  <c r="O13" i="27"/>
  <c r="R17" i="27"/>
  <c r="X12" i="27"/>
  <c r="Y21" i="27"/>
  <c r="AB17" i="27"/>
  <c r="W16" i="27"/>
  <c r="V12" i="27"/>
  <c r="F20" i="27"/>
  <c r="AA21" i="27"/>
  <c r="AA14" i="27"/>
  <c r="E14" i="27"/>
  <c r="G17" i="27"/>
  <c r="N15" i="27"/>
  <c r="M12" i="27"/>
  <c r="H18" i="27"/>
  <c r="O18" i="27"/>
  <c r="Y16" i="27"/>
  <c r="P16" i="27"/>
  <c r="X19" i="27"/>
  <c r="N22" i="17"/>
  <c r="O10" i="17" s="1"/>
  <c r="O15" i="17"/>
  <c r="D12" i="27"/>
  <c r="C21" i="27"/>
  <c r="H20" i="27"/>
  <c r="Z19" i="27"/>
  <c r="P14" i="27"/>
  <c r="J20" i="27"/>
  <c r="B18" i="27"/>
  <c r="N23" i="33"/>
  <c r="O17" i="33" s="1"/>
  <c r="O15" i="33"/>
  <c r="I16" i="27"/>
  <c r="Q18" i="27"/>
  <c r="K11" i="27"/>
  <c r="B12" i="27"/>
  <c r="N14" i="20"/>
  <c r="T14" i="27"/>
  <c r="J16" i="27"/>
  <c r="C18" i="27"/>
  <c r="B21" i="27"/>
  <c r="O13" i="33"/>
  <c r="O19" i="33"/>
  <c r="O21" i="33"/>
  <c r="O11" i="33"/>
  <c r="O11" i="14"/>
  <c r="O17" i="17"/>
  <c r="AF22" i="27"/>
  <c r="N23" i="36"/>
  <c r="O21" i="36" s="1"/>
  <c r="N23" i="37"/>
  <c r="O20" i="37"/>
  <c r="AX21" i="27"/>
  <c r="BC15" i="27"/>
  <c r="BE15" i="27" s="1"/>
  <c r="BC19" i="27"/>
  <c r="BC16" i="27"/>
  <c r="R15" i="38"/>
  <c r="R19" i="38"/>
  <c r="R21" i="38"/>
  <c r="R22" i="38"/>
  <c r="R17" i="38"/>
  <c r="R20" i="38"/>
  <c r="R18" i="38"/>
  <c r="R14" i="38"/>
  <c r="R13" i="38"/>
  <c r="R23" i="38" s="1"/>
  <c r="AX13" i="27"/>
  <c r="AX17" i="27"/>
  <c r="AW21" i="27"/>
  <c r="BD19" i="27"/>
  <c r="BE19" i="27"/>
  <c r="AW13" i="27"/>
  <c r="AW20" i="27"/>
  <c r="AX12" i="27"/>
  <c r="BD18" i="27"/>
  <c r="AX20" i="27"/>
  <c r="R15" i="39"/>
  <c r="R22" i="39"/>
  <c r="R20" i="39"/>
  <c r="R11" i="39"/>
  <c r="O22" i="28"/>
  <c r="D22" i="28"/>
  <c r="S11" i="40"/>
  <c r="S16" i="40"/>
  <c r="S13" i="40"/>
  <c r="S21" i="40"/>
  <c r="S20" i="40"/>
  <c r="S17" i="40"/>
  <c r="S14" i="40"/>
  <c r="S15" i="40"/>
  <c r="S18" i="40"/>
  <c r="S22" i="40"/>
  <c r="S19" i="40"/>
  <c r="S12" i="40"/>
  <c r="AW16" i="27"/>
  <c r="O13" i="36"/>
  <c r="O20" i="36"/>
  <c r="O17" i="36"/>
  <c r="O15" i="36"/>
  <c r="O12" i="36"/>
  <c r="O15" i="14"/>
  <c r="O13" i="14"/>
  <c r="O19" i="14"/>
  <c r="O10" i="14"/>
  <c r="O16" i="14"/>
  <c r="O18" i="14"/>
  <c r="O17" i="14"/>
  <c r="O14" i="14"/>
  <c r="O12" i="14"/>
  <c r="O20" i="14"/>
  <c r="O21" i="14"/>
  <c r="O17" i="4"/>
  <c r="O21" i="17"/>
  <c r="X20" i="27"/>
  <c r="W13" i="27"/>
  <c r="S14" i="27"/>
  <c r="N22" i="13"/>
  <c r="O17" i="13" s="1"/>
  <c r="L15" i="27"/>
  <c r="F15" i="27"/>
  <c r="O15" i="3"/>
  <c r="C11" i="27"/>
  <c r="C22" i="27" s="1"/>
  <c r="N22" i="3"/>
  <c r="R16" i="39"/>
  <c r="R19" i="39"/>
  <c r="O15" i="37"/>
  <c r="O11" i="3"/>
  <c r="O16" i="24"/>
  <c r="AB16" i="27"/>
  <c r="Y11" i="27"/>
  <c r="Y22" i="27"/>
  <c r="W15" i="27"/>
  <c r="U13" i="27"/>
  <c r="M11" i="27"/>
  <c r="N22" i="7"/>
  <c r="O12" i="7" s="1"/>
  <c r="D10" i="27"/>
  <c r="O20" i="17"/>
  <c r="O16" i="17"/>
  <c r="O13" i="17"/>
  <c r="X10" i="27"/>
  <c r="N22" i="24"/>
  <c r="U15" i="27"/>
  <c r="H22" i="20"/>
  <c r="N15" i="20"/>
  <c r="N22" i="18"/>
  <c r="N22" i="16"/>
  <c r="O20" i="16"/>
  <c r="O19" i="27"/>
  <c r="N22" i="12"/>
  <c r="O19" i="12"/>
  <c r="N22" i="10"/>
  <c r="O15" i="10" s="1"/>
  <c r="J11" i="27"/>
  <c r="J22" i="27"/>
  <c r="O11" i="10"/>
  <c r="N22" i="9"/>
  <c r="R13" i="39"/>
  <c r="R23" i="39"/>
  <c r="R14" i="39"/>
  <c r="R17" i="39"/>
  <c r="R21" i="39"/>
  <c r="R18" i="39"/>
  <c r="O18" i="24"/>
  <c r="O15" i="16"/>
  <c r="O13" i="3"/>
  <c r="L13" i="27"/>
  <c r="V10" i="27"/>
  <c r="C15" i="27"/>
  <c r="L19" i="27"/>
  <c r="Z17" i="27"/>
  <c r="W18" i="27"/>
  <c r="AB18" i="27"/>
  <c r="AB11" i="27"/>
  <c r="AB22" i="27" s="1"/>
  <c r="AA10" i="27"/>
  <c r="Y15" i="27"/>
  <c r="X21" i="27"/>
  <c r="U17" i="27"/>
  <c r="S18" i="27"/>
  <c r="S22" i="27"/>
  <c r="R21" i="27"/>
  <c r="O18" i="18"/>
  <c r="R18" i="27"/>
  <c r="R15" i="27"/>
  <c r="R22" i="27" s="1"/>
  <c r="P13" i="27"/>
  <c r="O13" i="16"/>
  <c r="O10" i="16"/>
  <c r="O10" i="15"/>
  <c r="M17" i="27"/>
  <c r="L16" i="27"/>
  <c r="G18" i="27"/>
  <c r="O11" i="17"/>
  <c r="O15" i="9"/>
  <c r="O17" i="24"/>
  <c r="O22" i="33"/>
  <c r="N22" i="26"/>
  <c r="O16" i="26" s="1"/>
  <c r="H19" i="27"/>
  <c r="F16" i="27"/>
  <c r="N22" i="2"/>
  <c r="O20" i="2" s="1"/>
  <c r="O14" i="33"/>
  <c r="N22" i="30"/>
  <c r="V20" i="27"/>
  <c r="F14" i="27"/>
  <c r="N22" i="5"/>
  <c r="O13" i="5" s="1"/>
  <c r="N23" i="32"/>
  <c r="O14" i="32" s="1"/>
  <c r="O16" i="33"/>
  <c r="O12" i="33"/>
  <c r="G22" i="28"/>
  <c r="O19" i="18"/>
  <c r="O14" i="18"/>
  <c r="O16" i="18"/>
  <c r="O11" i="18"/>
  <c r="O17" i="18"/>
  <c r="O15" i="12"/>
  <c r="O14" i="5"/>
  <c r="O11" i="5"/>
  <c r="O20" i="18"/>
  <c r="O18" i="7"/>
  <c r="O13" i="12"/>
  <c r="O14" i="24"/>
  <c r="O19" i="24"/>
  <c r="O11" i="24"/>
  <c r="O13" i="24"/>
  <c r="O21" i="3"/>
  <c r="O14" i="3"/>
  <c r="O20" i="3"/>
  <c r="O12" i="3"/>
  <c r="O22" i="3" s="1"/>
  <c r="O10" i="3"/>
  <c r="O18" i="3"/>
  <c r="O17" i="3"/>
  <c r="O16" i="3"/>
  <c r="O19" i="3"/>
  <c r="O12" i="24"/>
  <c r="O20" i="30"/>
  <c r="O19" i="30"/>
  <c r="O13" i="30"/>
  <c r="O12" i="30"/>
  <c r="O10" i="30"/>
  <c r="O17" i="30"/>
  <c r="O19" i="26"/>
  <c r="O18" i="26"/>
  <c r="O18" i="30"/>
  <c r="O20" i="12"/>
  <c r="O12" i="12"/>
  <c r="O17" i="12"/>
  <c r="O21" i="12"/>
  <c r="O11" i="12"/>
  <c r="O10" i="12"/>
  <c r="T15" i="27"/>
  <c r="N22" i="20"/>
  <c r="O16" i="7"/>
  <c r="O19" i="7"/>
  <c r="O15" i="7"/>
  <c r="O13" i="18"/>
  <c r="O12" i="13"/>
  <c r="O16" i="32"/>
  <c r="O21" i="32"/>
  <c r="O15" i="32"/>
  <c r="O19" i="32"/>
  <c r="O22" i="32"/>
  <c r="O13" i="32"/>
  <c r="O12" i="32"/>
  <c r="O17" i="32"/>
  <c r="O11" i="32"/>
  <c r="O18" i="2"/>
  <c r="O21" i="2"/>
  <c r="O12" i="2"/>
  <c r="O14" i="2"/>
  <c r="O15" i="2"/>
  <c r="O22" i="2" s="1"/>
  <c r="O13" i="2"/>
  <c r="O11" i="2"/>
  <c r="O16" i="2"/>
  <c r="O10" i="2"/>
  <c r="O19" i="2"/>
  <c r="O16" i="12"/>
  <c r="O15" i="18"/>
  <c r="O22" i="18" s="1"/>
  <c r="O21" i="18"/>
  <c r="O17" i="2"/>
  <c r="O21" i="9"/>
  <c r="O13" i="9"/>
  <c r="O22" i="9" s="1"/>
  <c r="O16" i="9"/>
  <c r="O20" i="9"/>
  <c r="O12" i="9"/>
  <c r="O19" i="9"/>
  <c r="O17" i="9"/>
  <c r="O14" i="9"/>
  <c r="O11" i="9"/>
  <c r="O10" i="9"/>
  <c r="O18" i="9"/>
  <c r="O12" i="10"/>
  <c r="O20" i="10"/>
  <c r="O16" i="10"/>
  <c r="O14" i="10"/>
  <c r="O13" i="10"/>
  <c r="O22" i="10" s="1"/>
  <c r="O17" i="10"/>
  <c r="O21" i="10"/>
  <c r="O10" i="10"/>
  <c r="O19" i="10"/>
  <c r="O18" i="10"/>
  <c r="O19" i="16"/>
  <c r="O14" i="16"/>
  <c r="O22" i="16" s="1"/>
  <c r="O12" i="16"/>
  <c r="O21" i="16"/>
  <c r="O17" i="16"/>
  <c r="O18" i="16"/>
  <c r="O16" i="16"/>
  <c r="O11" i="16"/>
  <c r="O14" i="26"/>
  <c r="O16" i="30"/>
  <c r="O15" i="30"/>
  <c r="O20" i="24"/>
  <c r="O19" i="20"/>
  <c r="O21" i="20"/>
  <c r="O12" i="20"/>
  <c r="O14" i="20"/>
  <c r="O20" i="20"/>
  <c r="O10" i="20"/>
  <c r="O22" i="20" s="1"/>
  <c r="O13" i="20"/>
  <c r="O11" i="20"/>
  <c r="O18" i="20"/>
  <c r="O16" i="20"/>
  <c r="O17" i="20"/>
  <c r="O15" i="20"/>
  <c r="Q48" i="28"/>
  <c r="P48" i="28"/>
  <c r="O48" i="28"/>
  <c r="N48" i="28"/>
  <c r="M22" i="28"/>
  <c r="M48" i="28"/>
  <c r="L22" i="28"/>
  <c r="K48" i="28"/>
  <c r="I48" i="28"/>
  <c r="R47" i="28"/>
  <c r="I22" i="28"/>
  <c r="H48" i="28"/>
  <c r="H22" i="28"/>
  <c r="G48" i="28"/>
  <c r="E48" i="28"/>
  <c r="E22" i="28"/>
  <c r="R41" i="28"/>
  <c r="R45" i="28"/>
  <c r="D48" i="28"/>
  <c r="R40" i="28"/>
  <c r="R14" i="28"/>
  <c r="C22" i="28"/>
  <c r="R15" i="28"/>
  <c r="B22" i="28"/>
  <c r="BF15" i="27"/>
  <c r="BF10" i="27"/>
  <c r="BE14" i="27"/>
  <c r="AW18" i="27"/>
  <c r="AX11" i="27"/>
  <c r="BD21" i="27"/>
  <c r="AW11" i="27"/>
  <c r="AW19" i="27"/>
  <c r="BF19" i="27"/>
  <c r="BE11" i="27"/>
  <c r="AX16" i="27"/>
  <c r="BD16" i="27"/>
  <c r="BD22" i="27" s="1"/>
  <c r="AV22" i="27"/>
  <c r="BE21" i="27"/>
  <c r="BF21" i="27"/>
  <c r="BF13" i="27"/>
  <c r="BE13" i="27"/>
  <c r="BC20" i="27"/>
  <c r="BF20" i="27" s="1"/>
  <c r="BE10" i="27"/>
  <c r="BF11" i="27"/>
  <c r="BC12" i="27"/>
  <c r="AW14" i="27"/>
  <c r="BE16" i="27"/>
  <c r="BE20" i="27"/>
  <c r="O19" i="31" l="1"/>
  <c r="O11" i="31"/>
  <c r="O18" i="31"/>
  <c r="O12" i="31"/>
  <c r="O20" i="31"/>
  <c r="O16" i="31"/>
  <c r="O10" i="31"/>
  <c r="O15" i="31"/>
  <c r="O14" i="31"/>
  <c r="O16" i="6"/>
  <c r="R46" i="28"/>
  <c r="O23" i="32"/>
  <c r="U12" i="27"/>
  <c r="U22" i="27" s="1"/>
  <c r="N22" i="21"/>
  <c r="O12" i="21"/>
  <c r="F12" i="27"/>
  <c r="O12" i="6"/>
  <c r="BE12" i="27"/>
  <c r="BF16" i="27"/>
  <c r="O13" i="13"/>
  <c r="O19" i="13"/>
  <c r="O11" i="7"/>
  <c r="O18" i="12"/>
  <c r="O15" i="5"/>
  <c r="O22" i="5" s="1"/>
  <c r="O21" i="13"/>
  <c r="O13" i="31"/>
  <c r="O18" i="32"/>
  <c r="O15" i="15"/>
  <c r="O10" i="4"/>
  <c r="M22" i="27"/>
  <c r="G10" i="27"/>
  <c r="G22" i="27" s="1"/>
  <c r="O17" i="37"/>
  <c r="O22" i="37"/>
  <c r="O18" i="37"/>
  <c r="O14" i="37"/>
  <c r="O12" i="37"/>
  <c r="O13" i="37"/>
  <c r="O11" i="37"/>
  <c r="O16" i="37"/>
  <c r="O21" i="37"/>
  <c r="F22" i="27"/>
  <c r="L22" i="27"/>
  <c r="AA16" i="27"/>
  <c r="AM16" i="27" s="1"/>
  <c r="N22" i="29"/>
  <c r="V13" i="27"/>
  <c r="V22" i="27" s="1"/>
  <c r="N22" i="22"/>
  <c r="Q12" i="27"/>
  <c r="O12" i="17"/>
  <c r="O20" i="5"/>
  <c r="O21" i="5"/>
  <c r="O10" i="5"/>
  <c r="O20" i="26"/>
  <c r="O15" i="26"/>
  <c r="O22" i="14"/>
  <c r="S23" i="40"/>
  <c r="AM18" i="27"/>
  <c r="AL18" i="27"/>
  <c r="O21" i="15"/>
  <c r="O21" i="27"/>
  <c r="AM21" i="27" s="1"/>
  <c r="N22" i="6"/>
  <c r="O20" i="4"/>
  <c r="O18" i="4"/>
  <c r="O21" i="4"/>
  <c r="O19" i="4"/>
  <c r="O12" i="4"/>
  <c r="O15" i="4"/>
  <c r="S12" i="41"/>
  <c r="R23" i="41"/>
  <c r="S20" i="41" s="1"/>
  <c r="BF12" i="27"/>
  <c r="O12" i="26"/>
  <c r="O10" i="13"/>
  <c r="O20" i="13"/>
  <c r="O14" i="13"/>
  <c r="O14" i="7"/>
  <c r="O17" i="7"/>
  <c r="O21" i="26"/>
  <c r="O16" i="5"/>
  <c r="O17" i="26"/>
  <c r="O20" i="32"/>
  <c r="O11" i="15"/>
  <c r="O16" i="15"/>
  <c r="O10" i="18"/>
  <c r="O12" i="18"/>
  <c r="B22" i="27"/>
  <c r="O14" i="15"/>
  <c r="O12" i="5"/>
  <c r="O11" i="4"/>
  <c r="O14" i="36"/>
  <c r="O18" i="36"/>
  <c r="O16" i="36"/>
  <c r="O22" i="36"/>
  <c r="O19" i="36"/>
  <c r="O11" i="36"/>
  <c r="AM12" i="27"/>
  <c r="W10" i="27"/>
  <c r="N22" i="23"/>
  <c r="Q22" i="27"/>
  <c r="BC17" i="27"/>
  <c r="AU22" i="27"/>
  <c r="AW22" i="27" s="1"/>
  <c r="AX15" i="27"/>
  <c r="AW15" i="27"/>
  <c r="N22" i="25"/>
  <c r="O17" i="25" s="1"/>
  <c r="O18" i="15"/>
  <c r="O13" i="15"/>
  <c r="O17" i="15"/>
  <c r="O20" i="15"/>
  <c r="O12" i="15"/>
  <c r="O11" i="13"/>
  <c r="O15" i="13"/>
  <c r="O18" i="13"/>
  <c r="O16" i="13"/>
  <c r="O21" i="7"/>
  <c r="O20" i="7"/>
  <c r="O14" i="12"/>
  <c r="O22" i="12" s="1"/>
  <c r="O11" i="26"/>
  <c r="O13" i="26"/>
  <c r="O18" i="5"/>
  <c r="O17" i="5"/>
  <c r="O19" i="5"/>
  <c r="O11" i="30"/>
  <c r="O14" i="30"/>
  <c r="O21" i="30"/>
  <c r="O10" i="26"/>
  <c r="O13" i="4"/>
  <c r="O21" i="24"/>
  <c r="O15" i="24"/>
  <c r="O10" i="24"/>
  <c r="O13" i="7"/>
  <c r="O16" i="4"/>
  <c r="O19" i="37"/>
  <c r="X22" i="27"/>
  <c r="W12" i="27"/>
  <c r="O12" i="23"/>
  <c r="T22" i="27"/>
  <c r="AM10" i="27"/>
  <c r="AL10" i="27"/>
  <c r="AM17" i="27"/>
  <c r="AM20" i="27"/>
  <c r="AM14" i="27"/>
  <c r="AL14" i="27"/>
  <c r="AL11" i="27"/>
  <c r="AM11" i="27"/>
  <c r="O18" i="33"/>
  <c r="O23" i="33" s="1"/>
  <c r="AL12" i="27"/>
  <c r="AM15" i="27"/>
  <c r="AL15" i="27"/>
  <c r="K22" i="27"/>
  <c r="N22" i="8"/>
  <c r="AL13" i="27"/>
  <c r="AM19" i="27"/>
  <c r="AL19" i="27"/>
  <c r="AL16" i="27"/>
  <c r="J22" i="28"/>
  <c r="J37" i="28"/>
  <c r="R37" i="28" s="1"/>
  <c r="O18" i="17"/>
  <c r="O19" i="17"/>
  <c r="O14" i="17"/>
  <c r="N22" i="19"/>
  <c r="N22" i="11"/>
  <c r="I22" i="27"/>
  <c r="O21" i="8"/>
  <c r="AM13" i="27"/>
  <c r="BF14" i="27"/>
  <c r="AW17" i="27"/>
  <c r="AL20" i="27"/>
  <c r="AW12" i="27"/>
  <c r="BC18" i="27"/>
  <c r="R19" i="28"/>
  <c r="R11" i="28"/>
  <c r="C46" i="28"/>
  <c r="C48" i="28" s="1"/>
  <c r="O20" i="33"/>
  <c r="B36" i="28"/>
  <c r="R10" i="28"/>
  <c r="R18" i="28"/>
  <c r="N22" i="28"/>
  <c r="Q22" i="28"/>
  <c r="S11" i="41"/>
  <c r="R17" i="28"/>
  <c r="R21" i="28"/>
  <c r="F22" i="28"/>
  <c r="F36" i="28"/>
  <c r="F48" i="28" s="1"/>
  <c r="J48" i="28"/>
  <c r="O16" i="8" l="1"/>
  <c r="O11" i="8"/>
  <c r="O19" i="8"/>
  <c r="O14" i="8"/>
  <c r="O13" i="8"/>
  <c r="O22" i="8" s="1"/>
  <c r="O20" i="8"/>
  <c r="O12" i="8"/>
  <c r="O18" i="8"/>
  <c r="O15" i="8"/>
  <c r="O10" i="8"/>
  <c r="O17" i="8"/>
  <c r="AL21" i="27"/>
  <c r="R36" i="28"/>
  <c r="B48" i="28"/>
  <c r="S19" i="28"/>
  <c r="O22" i="7"/>
  <c r="O22" i="4"/>
  <c r="O22" i="30"/>
  <c r="O22" i="15"/>
  <c r="O21" i="23"/>
  <c r="O20" i="23"/>
  <c r="O15" i="23"/>
  <c r="O14" i="23"/>
  <c r="O19" i="23"/>
  <c r="O16" i="23"/>
  <c r="O18" i="23"/>
  <c r="O17" i="23"/>
  <c r="O11" i="23"/>
  <c r="O13" i="23"/>
  <c r="O23" i="36"/>
  <c r="O21" i="22"/>
  <c r="O15" i="22"/>
  <c r="O14" i="22"/>
  <c r="O11" i="22"/>
  <c r="O12" i="22"/>
  <c r="O10" i="22"/>
  <c r="O17" i="22"/>
  <c r="O13" i="22"/>
  <c r="O18" i="22"/>
  <c r="O16" i="22"/>
  <c r="O20" i="22"/>
  <c r="O19" i="22"/>
  <c r="S21" i="28"/>
  <c r="BF18" i="27"/>
  <c r="BE18" i="27"/>
  <c r="O16" i="11"/>
  <c r="O17" i="11"/>
  <c r="O18" i="11"/>
  <c r="O10" i="11"/>
  <c r="O14" i="11"/>
  <c r="O20" i="11"/>
  <c r="O15" i="11"/>
  <c r="O11" i="11"/>
  <c r="O12" i="11"/>
  <c r="O19" i="11"/>
  <c r="O21" i="11"/>
  <c r="O13" i="11"/>
  <c r="O22" i="17"/>
  <c r="O22" i="24"/>
  <c r="O22" i="26"/>
  <c r="O10" i="23"/>
  <c r="AA22" i="27"/>
  <c r="R22" i="28"/>
  <c r="S10" i="28"/>
  <c r="O16" i="19"/>
  <c r="O12" i="19"/>
  <c r="O21" i="19"/>
  <c r="O19" i="19"/>
  <c r="O10" i="19"/>
  <c r="O11" i="19"/>
  <c r="O15" i="19"/>
  <c r="O20" i="19"/>
  <c r="O18" i="19"/>
  <c r="O14" i="19"/>
  <c r="O13" i="19"/>
  <c r="S17" i="28"/>
  <c r="O17" i="19"/>
  <c r="O22" i="27"/>
  <c r="AL22" i="27" s="1"/>
  <c r="O13" i="25"/>
  <c r="O14" i="25"/>
  <c r="O20" i="25"/>
  <c r="O18" i="25"/>
  <c r="O19" i="25"/>
  <c r="O15" i="25"/>
  <c r="O12" i="25"/>
  <c r="O21" i="25"/>
  <c r="O16" i="25"/>
  <c r="O11" i="25"/>
  <c r="O10" i="25"/>
  <c r="O22" i="25" s="1"/>
  <c r="BF17" i="27"/>
  <c r="BE17" i="27"/>
  <c r="W22" i="27"/>
  <c r="AM22" i="27" s="1"/>
  <c r="S22" i="41"/>
  <c r="S18" i="41"/>
  <c r="S15" i="41"/>
  <c r="S21" i="41"/>
  <c r="S13" i="41"/>
  <c r="S23" i="41" s="1"/>
  <c r="S19" i="41"/>
  <c r="S14" i="41"/>
  <c r="S17" i="41"/>
  <c r="O20" i="6"/>
  <c r="O15" i="6"/>
  <c r="O11" i="6"/>
  <c r="O14" i="6"/>
  <c r="O21" i="6"/>
  <c r="O18" i="6"/>
  <c r="O13" i="6"/>
  <c r="O10" i="6"/>
  <c r="O17" i="6"/>
  <c r="O19" i="6"/>
  <c r="O20" i="29"/>
  <c r="O16" i="29"/>
  <c r="O12" i="29"/>
  <c r="O10" i="29"/>
  <c r="O17" i="29"/>
  <c r="O13" i="29"/>
  <c r="O15" i="29"/>
  <c r="O11" i="29"/>
  <c r="O21" i="29"/>
  <c r="O14" i="29"/>
  <c r="O19" i="29"/>
  <c r="O18" i="29"/>
  <c r="O23" i="37"/>
  <c r="O22" i="13"/>
  <c r="S16" i="41"/>
  <c r="O14" i="21"/>
  <c r="O17" i="21"/>
  <c r="O16" i="21"/>
  <c r="O11" i="21"/>
  <c r="O10" i="21"/>
  <c r="O20" i="21"/>
  <c r="O13" i="21"/>
  <c r="O18" i="21"/>
  <c r="O19" i="21"/>
  <c r="O15" i="21"/>
  <c r="O21" i="21"/>
  <c r="AX22" i="27"/>
  <c r="BC22" i="27"/>
  <c r="O22" i="31"/>
  <c r="AO21" i="27" l="1"/>
  <c r="AO19" i="27"/>
  <c r="AO15" i="27"/>
  <c r="AO16" i="27"/>
  <c r="AO14" i="27"/>
  <c r="AO11" i="27"/>
  <c r="AO13" i="27"/>
  <c r="AO18" i="27"/>
  <c r="AO10" i="27"/>
  <c r="AO17" i="27"/>
  <c r="AO20" i="27"/>
  <c r="AO12" i="27"/>
  <c r="O22" i="29"/>
  <c r="O22" i="19"/>
  <c r="S14" i="28"/>
  <c r="S12" i="28"/>
  <c r="S16" i="28"/>
  <c r="S20" i="28"/>
  <c r="S13" i="28"/>
  <c r="S15" i="28"/>
  <c r="O22" i="23"/>
  <c r="O22" i="11"/>
  <c r="O22" i="22"/>
  <c r="S22" i="28"/>
  <c r="BH22" i="27"/>
  <c r="BH21" i="27"/>
  <c r="BH12" i="27"/>
  <c r="BH15" i="27"/>
  <c r="BH10" i="27"/>
  <c r="BH14" i="27"/>
  <c r="BH13" i="27"/>
  <c r="BH11" i="27"/>
  <c r="BH16" i="27"/>
  <c r="BH19" i="27"/>
  <c r="BE22" i="27"/>
  <c r="BF22" i="27"/>
  <c r="BH20" i="27"/>
  <c r="BH18" i="27"/>
  <c r="S11" i="28"/>
  <c r="R48" i="28"/>
  <c r="O22" i="21"/>
  <c r="O22" i="6"/>
  <c r="BH17" i="27"/>
  <c r="S18" i="28"/>
  <c r="S45" i="28" l="1"/>
  <c r="S47" i="28"/>
  <c r="S41" i="28"/>
  <c r="S38" i="28"/>
  <c r="S44" i="28"/>
  <c r="S39" i="28"/>
  <c r="S40" i="28"/>
  <c r="S42" i="28"/>
  <c r="S43" i="28"/>
  <c r="S37" i="28"/>
  <c r="S46" i="28"/>
  <c r="S36" i="28"/>
  <c r="S48" i="28" s="1"/>
  <c r="AO22" i="27"/>
</calcChain>
</file>

<file path=xl/sharedStrings.xml><?xml version="1.0" encoding="utf-8"?>
<sst xmlns="http://schemas.openxmlformats.org/spreadsheetml/2006/main" count="1405" uniqueCount="149">
  <si>
    <t>OCURRENCIA POR REGIÓN</t>
  </si>
  <si>
    <t>TOTAL</t>
  </si>
  <si>
    <t>III</t>
  </si>
  <si>
    <t>IV</t>
  </si>
  <si>
    <t>V</t>
  </si>
  <si>
    <t>RM</t>
  </si>
  <si>
    <t>VI</t>
  </si>
  <si>
    <t>VII</t>
  </si>
  <si>
    <t>VIII</t>
  </si>
  <si>
    <t>IX</t>
  </si>
  <si>
    <t>X</t>
  </si>
  <si>
    <t>XI</t>
  </si>
  <si>
    <t>XII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</si>
  <si>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</si>
  <si>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</si>
  <si>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</si>
  <si>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</si>
  <si>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</si>
  <si>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</si>
  <si>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</si>
  <si>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</si>
  <si>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</si>
  <si>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</si>
  <si>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</si>
  <si>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</si>
  <si>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MES</t>
  </si>
  <si>
    <t>OCURRENCIA POR REGION</t>
  </si>
  <si>
    <t>CORPORACION NACIONAL FORESTAL</t>
  </si>
  <si>
    <t>TEMPORADA 2008- 2009</t>
  </si>
  <si>
    <t>TEMPORADA 2006- 2007</t>
  </si>
  <si>
    <t>OCURRENCIA NACIONAL POR MESES</t>
  </si>
  <si>
    <t>TEMPORADA 1985 - 1986</t>
  </si>
  <si>
    <t>TEMPORADA 1984 - 1985</t>
  </si>
  <si>
    <t>TEMPORADA 1986 - 1987</t>
  </si>
  <si>
    <t>TEMPORADA 1987 - 1988</t>
  </si>
  <si>
    <t>TEMPORADA 1988 - 1989</t>
  </si>
  <si>
    <t>TEMPORADA 1998 - 1990</t>
  </si>
  <si>
    <t>PORCENTAJE</t>
  </si>
  <si>
    <t>TEMPORADA 1990 - 1991</t>
  </si>
  <si>
    <t>TEMPORADA 1991 - 1992</t>
  </si>
  <si>
    <t>TEMPORADA 1992 - 1993</t>
  </si>
  <si>
    <t>TEMPORADA 1993 - 1994</t>
  </si>
  <si>
    <t>TEMPORADA 1994 - 1995</t>
  </si>
  <si>
    <t>TEMPORADA 1995 - 1996</t>
  </si>
  <si>
    <t>TEMPORADA 1996 - 1997</t>
  </si>
  <si>
    <t>TEMPORADA 1997 - 1998</t>
  </si>
  <si>
    <t>TEMPORADA 1998 - 1999</t>
  </si>
  <si>
    <t>TEMPORADA 1999 - 2000</t>
  </si>
  <si>
    <t>TEMPORADA 2000 - 2001</t>
  </si>
  <si>
    <t>TEMPORADA 2001 - 2002</t>
  </si>
  <si>
    <t>TEMPORADA 2002 - 2003</t>
  </si>
  <si>
    <t>TEMPORADA 2003 - 2004</t>
  </si>
  <si>
    <t>TEMPORADA 2004 - 2005</t>
  </si>
  <si>
    <t>TEMPORADA 2005 - 2006</t>
  </si>
  <si>
    <t>XIV</t>
  </si>
  <si>
    <t>TEMPORADA 2007- 2008</t>
  </si>
  <si>
    <t>OCURRENCIA TOTAL NACIONAL POR MESES</t>
  </si>
  <si>
    <t>PROMEDIO OCURRENCIA NACIONAL POR MESES</t>
  </si>
  <si>
    <t>TEMPORADA 2009- 2010</t>
  </si>
  <si>
    <t>TEMPORADA 2010- 2011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</si>
  <si>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</si>
  <si>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</si>
  <si>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</si>
  <si>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</si>
  <si>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</si>
  <si>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</si>
  <si>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</si>
  <si>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</si>
  <si>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</si>
  <si>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</si>
  <si>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</si>
  <si>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</si>
  <si>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</si>
  <si>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</si>
  <si>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</si>
  <si>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</si>
  <si>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</si>
  <si>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 xml:space="preserve"> 01-02</t>
  </si>
  <si>
    <t xml:space="preserve"> 02-03</t>
  </si>
  <si>
    <t xml:space="preserve"> 03-04</t>
  </si>
  <si>
    <t xml:space="preserve"> 04-05</t>
  </si>
  <si>
    <t xml:space="preserve"> 05-06</t>
  </si>
  <si>
    <t xml:space="preserve"> 06-07</t>
  </si>
  <si>
    <t xml:space="preserve"> 07-08</t>
  </si>
  <si>
    <t xml:space="preserve"> 08-09</t>
  </si>
  <si>
    <t>**</t>
  </si>
  <si>
    <t xml:space="preserve"> 09-10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</si>
  <si>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</si>
  <si>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</si>
  <si>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</si>
  <si>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</si>
  <si>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</si>
  <si>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</si>
  <si>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</si>
  <si>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</si>
  <si>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</si>
  <si>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</si>
  <si>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</si>
  <si>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Meses</t>
  </si>
  <si>
    <t>Diferencia</t>
  </si>
  <si>
    <t>MAY</t>
  </si>
  <si>
    <t>Diferencia %</t>
  </si>
  <si>
    <t xml:space="preserve"> 10-11</t>
  </si>
  <si>
    <t>OCURRENCIA NACIONAL DE INCENDIOS FORESTALES SEGÚN MES</t>
  </si>
  <si>
    <t xml:space="preserve">TEMPORADAS </t>
  </si>
  <si>
    <t>OCURRENCIA INCENDIOS FORESTALES</t>
  </si>
  <si>
    <t xml:space="preserve"> 11-12</t>
  </si>
  <si>
    <t>TEMPORADA 2011- 2012</t>
  </si>
  <si>
    <t xml:space="preserve"> 12-13</t>
  </si>
  <si>
    <t>GERENCIA MANEJO DEL FUEGO</t>
  </si>
  <si>
    <t>Estadísticas-Julio 2013</t>
  </si>
  <si>
    <t>TEMPORADA 2012- 2013</t>
  </si>
  <si>
    <t>Estadísticas-Julio 2014</t>
  </si>
  <si>
    <t>TEMPORADA 2013- 2014</t>
  </si>
  <si>
    <t>Estadísticas-Julio 2015</t>
  </si>
  <si>
    <t>13-14</t>
  </si>
  <si>
    <t>14-15</t>
  </si>
  <si>
    <t>TEMPORADA 2014- 2015</t>
  </si>
  <si>
    <t>GERENCIA PROTECCION CONTRA INCENDIOS FORESTALES</t>
  </si>
  <si>
    <t>Estadísticas-Agosto 2016</t>
  </si>
  <si>
    <t>15-16</t>
  </si>
  <si>
    <t>TEMPORADA 2015- 2016</t>
  </si>
  <si>
    <t>16-17</t>
  </si>
  <si>
    <t>Estadísticas-Septiembre 2017</t>
  </si>
  <si>
    <t>TEMPORADA 2016- 2017</t>
  </si>
  <si>
    <t>XV</t>
  </si>
  <si>
    <t>I</t>
  </si>
  <si>
    <t>II</t>
  </si>
  <si>
    <t>17-18</t>
  </si>
  <si>
    <t>Estadísticas-Septiembre 2018</t>
  </si>
  <si>
    <t>TEMPORADA 2017- 2018</t>
  </si>
  <si>
    <t>TEMPORADA 2018- 2019</t>
  </si>
  <si>
    <t>Estadísticas-Agosto 2019</t>
  </si>
  <si>
    <t>18-19</t>
  </si>
  <si>
    <t>XVI</t>
  </si>
  <si>
    <t>Total</t>
  </si>
  <si>
    <t>Nota: La XIV Región se originó a partir de comunas de la X Región el año 2007. La región XVI se creó a partir d ela Provincia del Ñble - Biobío año 2018.</t>
  </si>
  <si>
    <t>Estadísticas-Julio 2020</t>
  </si>
  <si>
    <t>TEMPORADA 2019- 2020</t>
  </si>
  <si>
    <t>TEMPORADAS 1985 - 2020</t>
  </si>
  <si>
    <t>TEMPORADAS 1985 A 2020</t>
  </si>
  <si>
    <t>19-20</t>
  </si>
  <si>
    <t>TOTAL 1985/2020</t>
  </si>
  <si>
    <t>PROMEDIO 1985/2020</t>
  </si>
  <si>
    <t>%      1985/2020</t>
  </si>
  <si>
    <t>PROMEDIO QUINQUENIO 2016/2020</t>
  </si>
  <si>
    <t>Quinquenio 2016-2020</t>
  </si>
  <si>
    <t>Temporada 2019-2020</t>
  </si>
  <si>
    <t>Nota: La XIV Región se originó a partir de comunas de la X Región el año 2007. La región XVI se creó a partir d ela Provincia del Ñuble - Biobío año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</si>
</sst>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20" applyNumberFormat="0" applyAlignment="0" applyProtection="0"/>
  </cellStyleXfs>
  <cellXfs count="132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Fill="1" applyBorder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3" fontId="5" fillId="0" borderId="1" xfId="0" applyNumberFormat="1" applyFont="1" applyBorder="1"/>
    <xf numFmtId="3" fontId="5" fillId="0" borderId="3" xfId="0" applyNumberFormat="1" applyFont="1" applyBorder="1"/>
    <xf numFmtId="3" fontId="5" fillId="0" borderId="0" xfId="0" applyNumberFormat="1" applyFont="1"/>
    <xf numFmtId="3" fontId="5" fillId="0" borderId="4" xfId="0" applyNumberFormat="1" applyFont="1" applyBorder="1"/>
    <xf numFmtId="0" fontId="0" fillId="0" borderId="0" xfId="0" applyFill="1"/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NumberFormat="1" applyFill="1" applyBorder="1"/>
    <xf numFmtId="0" fontId="5" fillId="0" borderId="0" xfId="0" applyFont="1" applyFill="1"/>
    <xf numFmtId="3" fontId="5" fillId="0" borderId="6" xfId="0" applyNumberFormat="1" applyFont="1" applyBorder="1"/>
    <xf numFmtId="3" fontId="5" fillId="0" borderId="2" xfId="0" applyNumberFormat="1" applyFont="1" applyBorder="1"/>
    <xf numFmtId="3" fontId="3" fillId="0" borderId="0" xfId="0" applyNumberFormat="1" applyFont="1"/>
    <xf numFmtId="3" fontId="0" fillId="0" borderId="7" xfId="0" applyNumberFormat="1" applyBorder="1"/>
    <xf numFmtId="0" fontId="6" fillId="2" borderId="21" xfId="1" applyBorder="1" applyAlignment="1">
      <alignment horizontal="center" vertical="center"/>
    </xf>
    <xf numFmtId="16" fontId="6" fillId="2" borderId="21" xfId="1" applyNumberFormat="1" applyBorder="1" applyAlignment="1">
      <alignment horizontal="center" vertical="center"/>
    </xf>
    <xf numFmtId="3" fontId="5" fillId="0" borderId="8" xfId="0" applyNumberFormat="1" applyFon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6" xfId="0" applyNumberFormat="1" applyBorder="1"/>
    <xf numFmtId="0" fontId="5" fillId="0" borderId="4" xfId="0" applyFont="1" applyBorder="1"/>
    <xf numFmtId="0" fontId="5" fillId="0" borderId="1" xfId="0" applyFont="1" applyBorder="1"/>
    <xf numFmtId="0" fontId="6" fillId="2" borderId="22" xfId="1" applyBorder="1"/>
    <xf numFmtId="3" fontId="6" fillId="2" borderId="23" xfId="1" applyNumberFormat="1" applyBorder="1"/>
    <xf numFmtId="10" fontId="5" fillId="0" borderId="4" xfId="0" applyNumberFormat="1" applyFont="1" applyBorder="1"/>
    <xf numFmtId="10" fontId="5" fillId="0" borderId="1" xfId="0" applyNumberFormat="1" applyFont="1" applyBorder="1"/>
    <xf numFmtId="10" fontId="5" fillId="0" borderId="6" xfId="0" applyNumberFormat="1" applyFont="1" applyBorder="1"/>
    <xf numFmtId="0" fontId="6" fillId="2" borderId="24" xfId="1" applyBorder="1" applyAlignment="1">
      <alignment horizontal="center" vertical="center" wrapText="1"/>
    </xf>
    <xf numFmtId="0" fontId="6" fillId="2" borderId="20" xfId="1" applyBorder="1" applyAlignment="1">
      <alignment horizontal="center" vertical="center" wrapText="1"/>
    </xf>
    <xf numFmtId="0" fontId="6" fillId="2" borderId="25" xfId="1" applyBorder="1" applyAlignment="1">
      <alignment horizontal="center" vertical="center" wrapText="1"/>
    </xf>
    <xf numFmtId="0" fontId="6" fillId="2" borderId="21" xfId="1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10" fontId="0" fillId="0" borderId="4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6" xfId="0" applyBorder="1"/>
    <xf numFmtId="10" fontId="0" fillId="0" borderId="6" xfId="0" applyNumberFormat="1" applyBorder="1"/>
    <xf numFmtId="10" fontId="6" fillId="2" borderId="26" xfId="1" applyNumberFormat="1" applyBorder="1"/>
    <xf numFmtId="0" fontId="0" fillId="0" borderId="4" xfId="0" applyNumberFormat="1" applyBorder="1"/>
    <xf numFmtId="0" fontId="0" fillId="0" borderId="11" xfId="0" applyNumberFormat="1" applyBorder="1"/>
    <xf numFmtId="3" fontId="0" fillId="0" borderId="12" xfId="0" applyNumberFormat="1" applyBorder="1"/>
    <xf numFmtId="0" fontId="0" fillId="0" borderId="6" xfId="0" applyNumberFormat="1" applyBorder="1"/>
    <xf numFmtId="0" fontId="0" fillId="0" borderId="13" xfId="0" applyNumberFormat="1" applyBorder="1"/>
    <xf numFmtId="3" fontId="0" fillId="0" borderId="14" xfId="0" applyNumberFormat="1" applyBorder="1"/>
    <xf numFmtId="0" fontId="6" fillId="2" borderId="21" xfId="1" applyBorder="1" applyAlignment="1">
      <alignment horizontal="center"/>
    </xf>
    <xf numFmtId="0" fontId="7" fillId="0" borderId="0" xfId="0" applyFont="1"/>
    <xf numFmtId="0" fontId="6" fillId="2" borderId="21" xfId="1" applyBorder="1" applyAlignment="1">
      <alignment horizontal="center"/>
    </xf>
    <xf numFmtId="0" fontId="0" fillId="0" borderId="4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2" fontId="8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8" fillId="0" borderId="15" xfId="0" applyNumberFormat="1" applyFont="1" applyFill="1" applyBorder="1" applyAlignment="1">
      <alignment horizontal="center"/>
    </xf>
    <xf numFmtId="2" fontId="9" fillId="0" borderId="15" xfId="0" applyNumberFormat="1" applyFont="1" applyFill="1" applyBorder="1" applyAlignment="1">
      <alignment horizontal="center"/>
    </xf>
    <xf numFmtId="0" fontId="6" fillId="2" borderId="21" xfId="1" applyBorder="1" applyAlignment="1">
      <alignment horizontal="center"/>
    </xf>
    <xf numFmtId="3" fontId="0" fillId="0" borderId="11" xfId="0" applyNumberFormat="1" applyBorder="1"/>
    <xf numFmtId="3" fontId="0" fillId="0" borderId="5" xfId="0" applyNumberFormat="1" applyBorder="1"/>
    <xf numFmtId="3" fontId="0" fillId="0" borderId="13" xfId="0" applyNumberFormat="1" applyBorder="1"/>
    <xf numFmtId="0" fontId="6" fillId="2" borderId="21" xfId="1" applyBorder="1" applyAlignment="1">
      <alignment horizontal="center" vertical="center"/>
    </xf>
    <xf numFmtId="0" fontId="6" fillId="2" borderId="20" xfId="1" applyAlignment="1">
      <alignment horizontal="center" vertical="center"/>
    </xf>
    <xf numFmtId="0" fontId="6" fillId="2" borderId="20" xfId="1" applyAlignment="1">
      <alignment horizontal="center"/>
    </xf>
    <xf numFmtId="0" fontId="6" fillId="2" borderId="20" xfId="1"/>
    <xf numFmtId="3" fontId="6" fillId="2" borderId="20" xfId="1" applyNumberFormat="1"/>
    <xf numFmtId="0" fontId="6" fillId="2" borderId="20" xfId="1" applyNumberFormat="1" applyProtection="1">
      <protection locked="0"/>
    </xf>
    <xf numFmtId="0" fontId="0" fillId="0" borderId="16" xfId="0" applyBorder="1"/>
    <xf numFmtId="10" fontId="0" fillId="0" borderId="16" xfId="0" applyNumberFormat="1" applyBorder="1"/>
    <xf numFmtId="0" fontId="6" fillId="2" borderId="27" xfId="1" applyBorder="1"/>
    <xf numFmtId="3" fontId="6" fillId="2" borderId="28" xfId="1" applyNumberFormat="1" applyBorder="1"/>
    <xf numFmtId="10" fontId="6" fillId="2" borderId="29" xfId="1" applyNumberFormat="1" applyBorder="1"/>
    <xf numFmtId="0" fontId="6" fillId="2" borderId="20" xfId="1" applyAlignment="1">
      <alignment horizontal="center"/>
    </xf>
    <xf numFmtId="3" fontId="5" fillId="0" borderId="0" xfId="0" applyNumberFormat="1" applyFont="1" applyBorder="1"/>
    <xf numFmtId="0" fontId="5" fillId="0" borderId="16" xfId="0" applyFont="1" applyBorder="1"/>
    <xf numFmtId="3" fontId="5" fillId="0" borderId="16" xfId="0" applyNumberFormat="1" applyFont="1" applyBorder="1"/>
    <xf numFmtId="3" fontId="5" fillId="0" borderId="17" xfId="0" applyNumberFormat="1" applyFont="1" applyBorder="1"/>
    <xf numFmtId="3" fontId="0" fillId="0" borderId="18" xfId="0" applyNumberFormat="1" applyBorder="1"/>
    <xf numFmtId="3" fontId="0" fillId="0" borderId="16" xfId="0" applyNumberFormat="1" applyBorder="1"/>
    <xf numFmtId="10" fontId="5" fillId="0" borderId="16" xfId="0" applyNumberFormat="1" applyFont="1" applyBorder="1"/>
    <xf numFmtId="10" fontId="6" fillId="2" borderId="20" xfId="1" applyNumberFormat="1"/>
    <xf numFmtId="0" fontId="5" fillId="0" borderId="0" xfId="0" applyFont="1" applyBorder="1"/>
    <xf numFmtId="0" fontId="0" fillId="0" borderId="0" xfId="0" applyBorder="1" applyProtection="1">
      <protection locked="0"/>
    </xf>
    <xf numFmtId="0" fontId="0" fillId="0" borderId="0" xfId="0" applyNumberFormat="1" applyBorder="1" applyProtection="1">
      <protection locked="0"/>
    </xf>
    <xf numFmtId="0" fontId="6" fillId="2" borderId="20" xfId="1" applyAlignment="1">
      <alignment horizontal="center"/>
    </xf>
    <xf numFmtId="3" fontId="0" fillId="0" borderId="1" xfId="0" applyNumberFormat="1" applyBorder="1" applyProtection="1">
      <protection locked="0"/>
    </xf>
    <xf numFmtId="0" fontId="6" fillId="2" borderId="30" xfId="1" applyBorder="1" applyAlignment="1">
      <alignment horizontal="center" vertical="center"/>
    </xf>
    <xf numFmtId="0" fontId="6" fillId="2" borderId="31" xfId="1" applyBorder="1" applyAlignment="1">
      <alignment horizontal="center" vertical="center" wrapText="1"/>
    </xf>
    <xf numFmtId="0" fontId="6" fillId="2" borderId="20" xfId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10" fontId="7" fillId="0" borderId="0" xfId="0" applyNumberFormat="1" applyFont="1"/>
    <xf numFmtId="0" fontId="6" fillId="2" borderId="32" xfId="1" applyBorder="1" applyAlignment="1">
      <alignment horizontal="center" vertical="center"/>
    </xf>
    <xf numFmtId="0" fontId="6" fillId="2" borderId="33" xfId="1" applyBorder="1" applyAlignment="1">
      <alignment horizontal="center" vertical="center"/>
    </xf>
    <xf numFmtId="0" fontId="6" fillId="2" borderId="30" xfId="1" applyBorder="1" applyAlignment="1">
      <alignment horizontal="center" vertical="center"/>
    </xf>
    <xf numFmtId="0" fontId="6" fillId="2" borderId="34" xfId="1" applyBorder="1" applyAlignment="1">
      <alignment horizontal="center" vertical="center"/>
    </xf>
    <xf numFmtId="0" fontId="6" fillId="2" borderId="35" xfId="1" applyBorder="1" applyAlignment="1">
      <alignment horizontal="center" vertical="center"/>
    </xf>
    <xf numFmtId="0" fontId="6" fillId="2" borderId="36" xfId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37" xfId="1" applyBorder="1" applyAlignment="1">
      <alignment horizontal="center" vertical="center"/>
    </xf>
    <xf numFmtId="0" fontId="6" fillId="2" borderId="35" xfId="1" applyBorder="1" applyAlignment="1">
      <alignment horizontal="center" vertical="center" wrapText="1"/>
    </xf>
    <xf numFmtId="0" fontId="6" fillId="2" borderId="21" xfId="1" applyBorder="1" applyAlignment="1">
      <alignment horizontal="center" vertical="center" wrapText="1"/>
    </xf>
    <xf numFmtId="0" fontId="6" fillId="2" borderId="36" xfId="1" applyBorder="1" applyAlignment="1">
      <alignment horizontal="center" vertical="center" wrapText="1"/>
    </xf>
    <xf numFmtId="0" fontId="6" fillId="2" borderId="31" xfId="1" applyBorder="1" applyAlignment="1">
      <alignment horizontal="center" vertical="center" wrapText="1"/>
    </xf>
    <xf numFmtId="0" fontId="6" fillId="2" borderId="38" xfId="1" applyBorder="1" applyAlignment="1">
      <alignment horizontal="center" vertical="center" wrapText="1"/>
    </xf>
    <xf numFmtId="0" fontId="6" fillId="2" borderId="39" xfId="1" applyBorder="1" applyAlignment="1">
      <alignment horizontal="center" vertical="center" wrapText="1"/>
    </xf>
    <xf numFmtId="0" fontId="6" fillId="2" borderId="44" xfId="1" applyBorder="1" applyAlignment="1">
      <alignment horizontal="center" vertical="center"/>
    </xf>
    <xf numFmtId="0" fontId="6" fillId="2" borderId="45" xfId="1" applyBorder="1" applyAlignment="1">
      <alignment horizontal="center" vertical="center"/>
    </xf>
    <xf numFmtId="0" fontId="6" fillId="2" borderId="42" xfId="1" applyBorder="1" applyAlignment="1">
      <alignment horizontal="center" vertical="center"/>
    </xf>
    <xf numFmtId="0" fontId="6" fillId="2" borderId="43" xfId="1" applyBorder="1" applyAlignment="1">
      <alignment horizontal="center" vertical="center"/>
    </xf>
    <xf numFmtId="3" fontId="1" fillId="0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21" xfId="1" applyBorder="1" applyAlignment="1">
      <alignment horizontal="center" vertical="center"/>
    </xf>
    <xf numFmtId="0" fontId="6" fillId="2" borderId="40" xfId="1" applyBorder="1" applyAlignment="1">
      <alignment horizontal="center"/>
    </xf>
    <xf numFmtId="0" fontId="6" fillId="2" borderId="9" xfId="1" applyBorder="1" applyAlignment="1">
      <alignment horizontal="center"/>
    </xf>
    <xf numFmtId="0" fontId="6" fillId="2" borderId="41" xfId="1" applyBorder="1" applyAlignment="1">
      <alignment horizontal="center"/>
    </xf>
    <xf numFmtId="0" fontId="6" fillId="2" borderId="20" xfId="1" applyAlignment="1">
      <alignment horizontal="center"/>
    </xf>
    <xf numFmtId="0" fontId="6" fillId="2" borderId="46" xfId="1" applyBorder="1" applyAlignment="1">
      <alignment horizontal="center"/>
    </xf>
    <xf numFmtId="0" fontId="6" fillId="2" borderId="47" xfId="1" applyBorder="1" applyAlignment="1">
      <alignment horizontal="center"/>
    </xf>
    <xf numFmtId="0" fontId="6" fillId="2" borderId="48" xfId="1" applyBorder="1" applyAlignment="1">
      <alignment horizontal="center"/>
    </xf>
    <xf numFmtId="0" fontId="6" fillId="2" borderId="35" xfId="1" applyBorder="1" applyAlignment="1">
      <alignment horizontal="center"/>
    </xf>
    <xf numFmtId="0" fontId="6" fillId="2" borderId="21" xfId="1" applyBorder="1" applyAlignment="1">
      <alignment horizont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DISTRIBUCION MENSUAL OCURRENCIA HISTORICA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1985-2019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2541756171263575"/>
          <c:y val="3.59690714336383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50641940085593"/>
          <c:y val="0.22162191409141957"/>
          <c:w val="0.81597717546362336"/>
          <c:h val="0.51621689745684318"/>
        </c:manualLayout>
      </c:layout>
      <c:areaChart>
        <c:grouping val="stacked"/>
        <c:varyColors val="0"/>
        <c:ser>
          <c:idx val="0"/>
          <c:order val="0"/>
          <c:tx>
            <c:v>1985/2011</c:v>
          </c:tx>
          <c:dLbls>
            <c:dLbl>
              <c:idx val="0"/>
              <c:layout>
                <c:manualLayout>
                  <c:x val="2.0191224599064927E-2"/>
                  <c:y val="-4.3141624481823064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91-4BCE-90AF-691F9BFFAB03}"/>
                </c:ext>
              </c:extLst>
            </c:dLbl>
            <c:dLbl>
              <c:idx val="1"/>
              <c:layout>
                <c:manualLayout>
                  <c:x val="4.4994215238073751E-3"/>
                  <c:y val="-4.5664432814069518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91-4BCE-90AF-691F9BFFAB03}"/>
                </c:ext>
              </c:extLst>
            </c:dLbl>
            <c:dLbl>
              <c:idx val="2"/>
              <c:layout>
                <c:manualLayout>
                  <c:x val="4.4993372262133527E-3"/>
                  <c:y val="-3.3795663056447392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91-4BCE-90AF-691F9BFFAB03}"/>
                </c:ext>
              </c:extLst>
            </c:dLbl>
            <c:dLbl>
              <c:idx val="3"/>
              <c:layout>
                <c:manualLayout>
                  <c:x val="3.0728693863338705E-3"/>
                  <c:y val="-4.7344304452389525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91-4BCE-90AF-691F9BFFAB03}"/>
                </c:ext>
              </c:extLst>
            </c:dLbl>
            <c:dLbl>
              <c:idx val="5"/>
              <c:layout>
                <c:manualLayout>
                  <c:x val="1.0163938066942758E-2"/>
                  <c:y val="-9.06944184705607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91-4BCE-90AF-691F9BFFAB03}"/>
                </c:ext>
              </c:extLst>
            </c:dLbl>
            <c:dLbl>
              <c:idx val="6"/>
              <c:layout>
                <c:manualLayout>
                  <c:x val="3.0311861516597151E-3"/>
                  <c:y val="-0.16574436106692997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91-4BCE-90AF-691F9BFFAB03}"/>
                </c:ext>
              </c:extLst>
            </c:dLbl>
            <c:dLbl>
              <c:idx val="7"/>
              <c:layout>
                <c:manualLayout>
                  <c:x val="3.0312518353180643E-3"/>
                  <c:y val="-0.12018273341895398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91-4BCE-90AF-691F9BFFAB03}"/>
                </c:ext>
              </c:extLst>
            </c:dLbl>
            <c:dLbl>
              <c:idx val="8"/>
              <c:layout>
                <c:manualLayout>
                  <c:x val="-8.3811006505784737E-3"/>
                  <c:y val="-7.9748749164640489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91-4BCE-90AF-691F9BFFAB03}"/>
                </c:ext>
              </c:extLst>
            </c:dLbl>
            <c:dLbl>
              <c:idx val="10"/>
              <c:layout>
                <c:manualLayout>
                  <c:x val="4.4992627704704378E-3"/>
                  <c:y val="-5.3367423559320296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91-4BCE-90AF-691F9BFFAB03}"/>
                </c:ext>
              </c:extLst>
            </c:dLbl>
            <c:dLbl>
              <c:idx val="11"/>
              <c:layout>
                <c:manualLayout>
                  <c:x val="3.0727949305908442E-3"/>
                  <c:y val="-4.5768027291815505E-2"/>
                </c:manualLayout>
              </c:layout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91-4BCE-90AF-691F9BFFAB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Historico!$A$10:$A$21</c:f>
              <c:strCache>
                <c:ptCount val="12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ENERO</c:v>
                </c:pt>
                <c:pt idx="7">
                  <c:v>FEBRERO</c:v>
                </c:pt>
                <c:pt idx="8">
                  <c:v>MARZO</c:v>
                </c:pt>
                <c:pt idx="9">
                  <c:v>ABRIL</c:v>
                </c:pt>
                <c:pt idx="10">
                  <c:v>MAYO</c:v>
                </c:pt>
                <c:pt idx="11">
                  <c:v>JUNIO</c:v>
                </c:pt>
              </c:strCache>
            </c:strRef>
          </c:cat>
          <c:val>
            <c:numRef>
              <c:f>Historico!$AO$10:$AO$21</c:f>
              <c:numCache>
                <c:formatCode>0.00%</c:formatCode>
                <c:ptCount val="12"/>
                <c:pt idx="0">
                  <c:v>4.7796623002952979E-4</c:v>
                </c:pt>
                <c:pt idx="1">
                  <c:v>9.7959415461497694E-4</c:v>
                </c:pt>
                <c:pt idx="2">
                  <c:v>3.9231089573710911E-3</c:v>
                </c:pt>
                <c:pt idx="3">
                  <c:v>1.9582418414477172E-2</c:v>
                </c:pt>
                <c:pt idx="4">
                  <c:v>7.2650866964488539E-2</c:v>
                </c:pt>
                <c:pt idx="5">
                  <c:v>0.16778034375709852</c:v>
                </c:pt>
                <c:pt idx="6">
                  <c:v>0.26026917543726813</c:v>
                </c:pt>
                <c:pt idx="7">
                  <c:v>0.23590709472249566</c:v>
                </c:pt>
                <c:pt idx="8">
                  <c:v>0.17285814340879838</c:v>
                </c:pt>
                <c:pt idx="9">
                  <c:v>5.9078518967214361E-2</c:v>
                </c:pt>
                <c:pt idx="10">
                  <c:v>5.598356931930038E-3</c:v>
                </c:pt>
                <c:pt idx="11">
                  <c:v>8.9441205421367459E-4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91-4BCE-90AF-691F9BFFAB03}"/>
            </c:ext>
          </c:extLst>
        </c:ser>
        <c:ser>
          <c:idx val="1"/>
          <c:order val="1"/>
          <c:cat>
            <c:strRef>
              <c:f>Historico!$A$10:$A$21</c:f>
              <c:strCache>
                <c:ptCount val="12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ENERO</c:v>
                </c:pt>
                <c:pt idx="7">
                  <c:v>FEBRERO</c:v>
                </c:pt>
                <c:pt idx="8">
                  <c:v>MARZO</c:v>
                </c:pt>
                <c:pt idx="9">
                  <c:v>ABRIL</c:v>
                </c:pt>
                <c:pt idx="10">
                  <c:v>MAYO</c:v>
                </c:pt>
                <c:pt idx="11">
                  <c:v>JUNIO</c:v>
                </c:pt>
              </c:strCache>
            </c:strRef>
          </c:cat>
          <c:val>
            <c:numRef>
              <c:f>'Historico por Region'!$A$2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91-4BCE-90AF-691F9BFF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60256"/>
        <c:axId val="1"/>
      </c:areaChart>
      <c:catAx>
        <c:axId val="190286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Meses</a:t>
                </a:r>
              </a:p>
            </c:rich>
          </c:tx>
          <c:layout>
            <c:manualLayout>
              <c:xMode val="edge"/>
              <c:yMode val="edge"/>
              <c:x val="0.51783158504504334"/>
              <c:y val="0.924325459317585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Incendios</a:t>
                </a:r>
              </a:p>
            </c:rich>
          </c:tx>
          <c:layout>
            <c:manualLayout>
              <c:xMode val="edge"/>
              <c:yMode val="edge"/>
              <c:x val="2.5677472909742937E-2"/>
              <c:y val="0.3621627296587926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860256"/>
        <c:crosses val="autoZero"/>
        <c:crossBetween val="midCat"/>
      </c:valAx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Ocurrencia Incendios Forestales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Temporada 2019-2020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33109018932989159"/>
          <c:y val="3.2258064516129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77792732166892"/>
          <c:y val="0.19892525339500744"/>
          <c:w val="0.80215343203230149"/>
          <c:h val="0.54838853638623675"/>
        </c:manualLayout>
      </c:layout>
      <c:barChart>
        <c:barDir val="col"/>
        <c:grouping val="clustered"/>
        <c:varyColors val="0"/>
        <c:ser>
          <c:idx val="0"/>
          <c:order val="0"/>
          <c:tx>
            <c:v>Quinquenio</c:v>
          </c:tx>
          <c:invertIfNegative val="0"/>
          <c:cat>
            <c:strRef>
              <c:f>Historico!$AT$10:$AT$21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  <c:pt idx="6">
                  <c:v>ENE</c:v>
                </c:pt>
                <c:pt idx="7">
                  <c:v>FEB</c:v>
                </c:pt>
                <c:pt idx="8">
                  <c:v>MAR</c:v>
                </c:pt>
                <c:pt idx="9">
                  <c:v>ABR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Historico!$AU$10:$AU$21</c:f>
              <c:numCache>
                <c:formatCode>#,##0</c:formatCode>
                <c:ptCount val="12"/>
                <c:pt idx="0">
                  <c:v>12.2</c:v>
                </c:pt>
                <c:pt idx="1">
                  <c:v>24.4</c:v>
                </c:pt>
                <c:pt idx="2">
                  <c:v>89.8</c:v>
                </c:pt>
                <c:pt idx="3">
                  <c:v>167.8</c:v>
                </c:pt>
                <c:pt idx="4">
                  <c:v>570.79999999999995</c:v>
                </c:pt>
                <c:pt idx="5">
                  <c:v>1043.8</c:v>
                </c:pt>
                <c:pt idx="6">
                  <c:v>1563.2</c:v>
                </c:pt>
                <c:pt idx="7">
                  <c:v>1424.2</c:v>
                </c:pt>
                <c:pt idx="8">
                  <c:v>1224.8</c:v>
                </c:pt>
                <c:pt idx="9">
                  <c:v>486.2</c:v>
                </c:pt>
                <c:pt idx="10">
                  <c:v>77.400000000000006</c:v>
                </c:pt>
                <c:pt idx="11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4FF1-B5BC-0E3E91D99C86}"/>
            </c:ext>
          </c:extLst>
        </c:ser>
        <c:ser>
          <c:idx val="1"/>
          <c:order val="1"/>
          <c:tx>
            <c:v>2019-2020</c:v>
          </c:tx>
          <c:invertIfNegative val="0"/>
          <c:cat>
            <c:strRef>
              <c:f>Historico!$AT$10:$AT$21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  <c:pt idx="6">
                  <c:v>ENE</c:v>
                </c:pt>
                <c:pt idx="7">
                  <c:v>FEB</c:v>
                </c:pt>
                <c:pt idx="8">
                  <c:v>MAR</c:v>
                </c:pt>
                <c:pt idx="9">
                  <c:v>ABR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Historico!$AV$10:$AV$21</c:f>
              <c:numCache>
                <c:formatCode>#,##0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139</c:v>
                </c:pt>
                <c:pt idx="3">
                  <c:v>359</c:v>
                </c:pt>
                <c:pt idx="4">
                  <c:v>813</c:v>
                </c:pt>
                <c:pt idx="5">
                  <c:v>1289</c:v>
                </c:pt>
                <c:pt idx="6">
                  <c:v>1558</c:v>
                </c:pt>
                <c:pt idx="7">
                  <c:v>1526</c:v>
                </c:pt>
                <c:pt idx="8">
                  <c:v>1344</c:v>
                </c:pt>
                <c:pt idx="9">
                  <c:v>902</c:v>
                </c:pt>
                <c:pt idx="10">
                  <c:v>120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D-4FF1-B5BC-0E3E91D9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56256"/>
        <c:axId val="1"/>
      </c:barChart>
      <c:catAx>
        <c:axId val="19028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Meses</a:t>
                </a:r>
              </a:p>
            </c:rich>
          </c:tx>
          <c:layout>
            <c:manualLayout>
              <c:xMode val="edge"/>
              <c:yMode val="edge"/>
              <c:x val="0.52220725903544141"/>
              <c:y val="0.841400107244658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Calibri"/>
                  </a:rPr>
                  <a:t>N</a:t>
                </a: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+mn-ea"/>
                    <a:ea typeface="+mn-ea"/>
                    <a:cs typeface="+mn-ea"/>
                  </a:rPr>
                  <a:t>°</a:t>
                </a: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de Incendios</a:t>
                </a:r>
                <a:endParaRPr lang="es-CL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4.979806367914303E-2"/>
              <c:y val="0.317205147743628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28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7294320103252654E-3"/>
          <c:y val="0.85752913950272347"/>
          <c:w val="0.22072683735371706"/>
          <c:h val="6.4516411255044703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" footer="0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Ocurrencia Incendios Forestales
Temporada 2019-2020
</a:t>
            </a:r>
          </a:p>
        </c:rich>
      </c:tx>
      <c:layout>
        <c:manualLayout>
          <c:xMode val="edge"/>
          <c:yMode val="edge"/>
          <c:x val="0.32842446240611672"/>
          <c:y val="3.29670329670329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42132733492451"/>
          <c:y val="0.23901130962840941"/>
          <c:w val="0.78056020785407065"/>
          <c:h val="0.56593482509715332"/>
        </c:manualLayout>
      </c:layout>
      <c:barChart>
        <c:barDir val="col"/>
        <c:grouping val="clustered"/>
        <c:varyColors val="0"/>
        <c:ser>
          <c:idx val="0"/>
          <c:order val="0"/>
          <c:tx>
            <c:v>Quinquenio</c:v>
          </c:tx>
          <c:invertIfNegative val="0"/>
          <c:trendline>
            <c:trendlineType val="poly"/>
            <c:order val="2"/>
            <c:dispRSqr val="0"/>
            <c:dispEq val="0"/>
          </c:trendline>
          <c:cat>
            <c:strRef>
              <c:f>Historico!$BB$10:$BB$21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Historico!$BC$10:$BC$21</c:f>
              <c:numCache>
                <c:formatCode>#,##0</c:formatCode>
                <c:ptCount val="12"/>
                <c:pt idx="0">
                  <c:v>1563.2</c:v>
                </c:pt>
                <c:pt idx="1">
                  <c:v>1424.2</c:v>
                </c:pt>
                <c:pt idx="2">
                  <c:v>1224.8</c:v>
                </c:pt>
                <c:pt idx="3">
                  <c:v>486.2</c:v>
                </c:pt>
                <c:pt idx="4">
                  <c:v>77.400000000000006</c:v>
                </c:pt>
                <c:pt idx="5">
                  <c:v>12.4</c:v>
                </c:pt>
                <c:pt idx="6">
                  <c:v>12.2</c:v>
                </c:pt>
                <c:pt idx="7">
                  <c:v>24.4</c:v>
                </c:pt>
                <c:pt idx="8">
                  <c:v>89.8</c:v>
                </c:pt>
                <c:pt idx="9">
                  <c:v>167.8</c:v>
                </c:pt>
                <c:pt idx="10">
                  <c:v>570.79999999999995</c:v>
                </c:pt>
                <c:pt idx="11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4B3-A038-67F2BEFA2F95}"/>
            </c:ext>
          </c:extLst>
        </c:ser>
        <c:ser>
          <c:idx val="1"/>
          <c:order val="1"/>
          <c:tx>
            <c:v>2098-2020</c:v>
          </c:tx>
          <c:invertIfNegative val="0"/>
          <c:cat>
            <c:strRef>
              <c:f>Historico!$BB$10:$BB$21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Historico!$BD$10:$BD$21</c:f>
              <c:numCache>
                <c:formatCode>#,##0</c:formatCode>
                <c:ptCount val="12"/>
                <c:pt idx="0">
                  <c:v>1558</c:v>
                </c:pt>
                <c:pt idx="1">
                  <c:v>1526</c:v>
                </c:pt>
                <c:pt idx="2">
                  <c:v>1344</c:v>
                </c:pt>
                <c:pt idx="3">
                  <c:v>902</c:v>
                </c:pt>
                <c:pt idx="4">
                  <c:v>120</c:v>
                </c:pt>
                <c:pt idx="5">
                  <c:v>17</c:v>
                </c:pt>
                <c:pt idx="6">
                  <c:v>10</c:v>
                </c:pt>
                <c:pt idx="7">
                  <c:v>50</c:v>
                </c:pt>
                <c:pt idx="8">
                  <c:v>139</c:v>
                </c:pt>
                <c:pt idx="9">
                  <c:v>359</c:v>
                </c:pt>
                <c:pt idx="10">
                  <c:v>813</c:v>
                </c:pt>
                <c:pt idx="11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E-44B3-A038-67F2BEFA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531472"/>
        <c:axId val="1"/>
      </c:barChart>
      <c:catAx>
        <c:axId val="18185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Meses</a:t>
                </a:r>
              </a:p>
            </c:rich>
          </c:tx>
          <c:layout>
            <c:manualLayout>
              <c:xMode val="edge"/>
              <c:yMode val="edge"/>
              <c:x val="0.51988248891568967"/>
              <c:y val="0.837913241614028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Calibri"/>
                  </a:rPr>
                  <a:t>N</a:t>
                </a: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+mn-ea"/>
                    <a:ea typeface="+mn-ea"/>
                    <a:cs typeface="+mn-ea"/>
                  </a:rPr>
                  <a:t>°</a:t>
                </a:r>
                <a:r>
                  <a:rPr lang="es-CL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de Incendios</a:t>
                </a:r>
                <a:endParaRPr lang="es-CL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6.1855670103092786E-2"/>
              <c:y val="0.381868708719102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53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637702503681884E-3"/>
          <c:y val="0.89560554930633662"/>
          <c:w val="0.54491946238678934"/>
          <c:h val="6.5934065934065922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Ocurrencia Nacional por Mes</a:t>
            </a:r>
          </a:p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1985/2011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1985/2011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'Historico por Region'!$A$10:$A$21</c:f>
              <c:strCache>
                <c:ptCount val="12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ENERO</c:v>
                </c:pt>
                <c:pt idx="7">
                  <c:v>FEBRERO</c:v>
                </c:pt>
                <c:pt idx="8">
                  <c:v>MARZO</c:v>
                </c:pt>
                <c:pt idx="9">
                  <c:v>ABRIL</c:v>
                </c:pt>
                <c:pt idx="10">
                  <c:v>MAYO</c:v>
                </c:pt>
                <c:pt idx="11">
                  <c:v>JUNIO</c:v>
                </c:pt>
              </c:strCache>
            </c:strRef>
          </c:cat>
          <c:val>
            <c:numRef>
              <c:f>'Historico por Region'!$S$10:$S$21</c:f>
              <c:numCache>
                <c:formatCode>0.00%</c:formatCode>
                <c:ptCount val="12"/>
                <c:pt idx="0">
                  <c:v>4.7796623002952979E-4</c:v>
                </c:pt>
                <c:pt idx="1">
                  <c:v>9.7959415461497694E-4</c:v>
                </c:pt>
                <c:pt idx="2">
                  <c:v>3.9231089573710911E-3</c:v>
                </c:pt>
                <c:pt idx="3">
                  <c:v>1.9582418414477172E-2</c:v>
                </c:pt>
                <c:pt idx="4">
                  <c:v>7.2650866964488525E-2</c:v>
                </c:pt>
                <c:pt idx="5">
                  <c:v>0.16778034375709852</c:v>
                </c:pt>
                <c:pt idx="6">
                  <c:v>0.26026917543726813</c:v>
                </c:pt>
                <c:pt idx="7">
                  <c:v>0.23590709472249566</c:v>
                </c:pt>
                <c:pt idx="8">
                  <c:v>0.17285814340879838</c:v>
                </c:pt>
                <c:pt idx="9">
                  <c:v>5.9078518967214354E-2</c:v>
                </c:pt>
                <c:pt idx="10">
                  <c:v>5.5983569319300371E-3</c:v>
                </c:pt>
                <c:pt idx="11">
                  <c:v>8.9441205421367459E-4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A-4370-8D94-6982080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41472"/>
        <c:axId val="1"/>
      </c:areaChart>
      <c:catAx>
        <c:axId val="181854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Incidencia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414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2C274" mc:Ignorable="a14" a14:legacySpreadsheetColorIndex="43">
                <a:gamma/>
                <a:shade val="7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25</xdr:row>
      <xdr:rowOff>38100</xdr:rowOff>
    </xdr:from>
    <xdr:to>
      <xdr:col>25</xdr:col>
      <xdr:colOff>9525</xdr:colOff>
      <xdr:row>47</xdr:row>
      <xdr:rowOff>0</xdr:rowOff>
    </xdr:to>
    <xdr:graphicFrame macro="">
      <xdr:nvGraphicFramePr>
        <xdr:cNvPr id="10452" name="Gráfico 1">
          <a:extLst>
            <a:ext uri="{FF2B5EF4-FFF2-40B4-BE49-F238E27FC236}">
              <a16:creationId xmlns:a16="http://schemas.microsoft.com/office/drawing/2014/main" id="{42ACC5E3-6717-435C-944B-48A9F2C72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752475</xdr:colOff>
      <xdr:row>23</xdr:row>
      <xdr:rowOff>66675</xdr:rowOff>
    </xdr:from>
    <xdr:to>
      <xdr:col>54</xdr:col>
      <xdr:colOff>28575</xdr:colOff>
      <xdr:row>45</xdr:row>
      <xdr:rowOff>47625</xdr:rowOff>
    </xdr:to>
    <xdr:graphicFrame macro="">
      <xdr:nvGraphicFramePr>
        <xdr:cNvPr id="10453" name="Gráfico 2">
          <a:extLst>
            <a:ext uri="{FF2B5EF4-FFF2-40B4-BE49-F238E27FC236}">
              <a16:creationId xmlns:a16="http://schemas.microsoft.com/office/drawing/2014/main" id="{B5917767-0187-4ED6-88DE-C2A3D6BD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24</xdr:row>
      <xdr:rowOff>0</xdr:rowOff>
    </xdr:from>
    <xdr:to>
      <xdr:col>63</xdr:col>
      <xdr:colOff>371475</xdr:colOff>
      <xdr:row>45</xdr:row>
      <xdr:rowOff>66675</xdr:rowOff>
    </xdr:to>
    <xdr:graphicFrame macro="">
      <xdr:nvGraphicFramePr>
        <xdr:cNvPr id="10454" name="Gráfico 4">
          <a:extLst>
            <a:ext uri="{FF2B5EF4-FFF2-40B4-BE49-F238E27FC236}">
              <a16:creationId xmlns:a16="http://schemas.microsoft.com/office/drawing/2014/main" id="{3FEFE6EE-201A-4EB9-8796-CE2BA7586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104775</xdr:rowOff>
    </xdr:from>
    <xdr:to>
      <xdr:col>20</xdr:col>
      <xdr:colOff>0</xdr:colOff>
      <xdr:row>17</xdr:row>
      <xdr:rowOff>123825</xdr:rowOff>
    </xdr:to>
    <xdr:graphicFrame macro="">
      <xdr:nvGraphicFramePr>
        <xdr:cNvPr id="8266" name="Gráfico 1">
          <a:extLst>
            <a:ext uri="{FF2B5EF4-FFF2-40B4-BE49-F238E27FC236}">
              <a16:creationId xmlns:a16="http://schemas.microsoft.com/office/drawing/2014/main" id="{8168BE78-33D7-4F46-AA8C-FDE0EDEF7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46"/>
  <sheetViews>
    <sheetView showGridLines="0" zoomScale="80" zoomScaleNormal="80" workbookViewId="0">
      <selection activeCell="E1" sqref="E1"/>
    </sheetView>
  </sheetViews>
  <sheetFormatPr baseColWidth="10" defaultRowHeight="12.75" x14ac:dyDescent="0.2"/>
  <cols>
    <col min="1" max="1" width="13" style="7" bestFit="1" customWidth="1"/>
    <col min="2" max="29" width="7.28515625" style="7" customWidth="1"/>
    <col min="30" max="30" width="7.42578125" style="7" customWidth="1"/>
    <col min="31" max="37" width="7.28515625" style="7" customWidth="1"/>
    <col min="38" max="38" width="11" style="7" customWidth="1"/>
    <col min="39" max="39" width="11.7109375" style="7" customWidth="1"/>
    <col min="40" max="40" width="1.42578125" style="7" customWidth="1"/>
    <col min="41" max="41" width="13.28515625" style="7" customWidth="1"/>
    <col min="42" max="42" width="1.85546875" style="7" customWidth="1"/>
    <col min="43" max="43" width="15" style="7" customWidth="1"/>
    <col min="44" max="44" width="8.7109375" style="7" customWidth="1"/>
    <col min="45" max="45" width="7.42578125" style="7" customWidth="1"/>
    <col min="46" max="46" width="12.5703125" style="7" customWidth="1"/>
    <col min="47" max="47" width="14.5703125" style="7" customWidth="1"/>
    <col min="48" max="48" width="14.28515625" style="7" customWidth="1"/>
    <col min="49" max="49" width="13.42578125" style="7" bestFit="1" customWidth="1"/>
    <col min="50" max="54" width="11.42578125" style="7"/>
    <col min="55" max="55" width="12.42578125" style="7" customWidth="1"/>
    <col min="56" max="16384" width="11.42578125" style="7"/>
  </cols>
  <sheetData>
    <row r="1" spans="1:60" x14ac:dyDescent="0.2">
      <c r="A1" s="24" t="s">
        <v>27</v>
      </c>
      <c r="AT1" s="24" t="s">
        <v>27</v>
      </c>
    </row>
    <row r="2" spans="1:60" x14ac:dyDescent="0.2">
      <c r="A2" s="24" t="s">
        <v>118</v>
      </c>
      <c r="R2" s="21"/>
      <c r="AT2" s="24" t="s">
        <v>118</v>
      </c>
    </row>
    <row r="3" spans="1:60" x14ac:dyDescent="0.2">
      <c r="A3" s="24" t="s">
        <v>137</v>
      </c>
      <c r="AT3" s="24" t="s">
        <v>137</v>
      </c>
    </row>
    <row r="5" spans="1:60" customFormat="1" ht="15.75" x14ac:dyDescent="0.25">
      <c r="A5" s="108" t="s">
        <v>103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</row>
    <row r="6" spans="1:60" customFormat="1" ht="15.75" x14ac:dyDescent="0.25">
      <c r="A6" s="108" t="s">
        <v>140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O6" s="13"/>
      <c r="AP6" s="13"/>
      <c r="AQ6" s="13"/>
    </row>
    <row r="8" spans="1:60" ht="18" customHeight="1" x14ac:dyDescent="0.2">
      <c r="A8" s="105" t="s">
        <v>25</v>
      </c>
      <c r="B8" s="102" t="s">
        <v>104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4"/>
      <c r="AK8" s="95"/>
      <c r="AL8" s="110" t="s">
        <v>142</v>
      </c>
      <c r="AM8" s="112" t="s">
        <v>143</v>
      </c>
      <c r="AO8" s="114" t="s">
        <v>144</v>
      </c>
      <c r="AP8" s="14"/>
      <c r="AQ8" s="114" t="s">
        <v>145</v>
      </c>
      <c r="AT8" s="105" t="s">
        <v>105</v>
      </c>
      <c r="AU8" s="106"/>
      <c r="AV8" s="106"/>
      <c r="AW8" s="106"/>
      <c r="AX8" s="107"/>
      <c r="BB8" s="105" t="s">
        <v>105</v>
      </c>
      <c r="BC8" s="106"/>
      <c r="BD8" s="106"/>
      <c r="BE8" s="106"/>
      <c r="BF8" s="107"/>
    </row>
    <row r="9" spans="1:60" ht="41.25" customHeight="1" x14ac:dyDescent="0.2">
      <c r="A9" s="109"/>
      <c r="B9" s="26" t="s">
        <v>60</v>
      </c>
      <c r="C9" s="26" t="s">
        <v>61</v>
      </c>
      <c r="D9" s="26" t="s">
        <v>62</v>
      </c>
      <c r="E9" s="26" t="s">
        <v>63</v>
      </c>
      <c r="F9" s="26" t="s">
        <v>64</v>
      </c>
      <c r="G9" s="26" t="s">
        <v>65</v>
      </c>
      <c r="H9" s="26" t="s">
        <v>66</v>
      </c>
      <c r="I9" s="26" t="s">
        <v>67</v>
      </c>
      <c r="J9" s="26" t="s">
        <v>68</v>
      </c>
      <c r="K9" s="26" t="s">
        <v>69</v>
      </c>
      <c r="L9" s="26" t="s">
        <v>70</v>
      </c>
      <c r="M9" s="26" t="s">
        <v>71</v>
      </c>
      <c r="N9" s="26" t="s">
        <v>72</v>
      </c>
      <c r="O9" s="26" t="s">
        <v>73</v>
      </c>
      <c r="P9" s="26" t="s">
        <v>74</v>
      </c>
      <c r="Q9" s="26" t="s">
        <v>75</v>
      </c>
      <c r="R9" s="26" t="s">
        <v>76</v>
      </c>
      <c r="S9" s="27" t="s">
        <v>77</v>
      </c>
      <c r="T9" s="27" t="s">
        <v>78</v>
      </c>
      <c r="U9" s="27" t="s">
        <v>79</v>
      </c>
      <c r="V9" s="27" t="s">
        <v>80</v>
      </c>
      <c r="W9" s="27" t="s">
        <v>81</v>
      </c>
      <c r="X9" s="27" t="s">
        <v>82</v>
      </c>
      <c r="Y9" s="27" t="s">
        <v>83</v>
      </c>
      <c r="Z9" s="27" t="s">
        <v>84</v>
      </c>
      <c r="AA9" s="27" t="s">
        <v>86</v>
      </c>
      <c r="AB9" s="27" t="s">
        <v>102</v>
      </c>
      <c r="AC9" s="27" t="s">
        <v>106</v>
      </c>
      <c r="AD9" s="27" t="s">
        <v>108</v>
      </c>
      <c r="AE9" s="27" t="s">
        <v>115</v>
      </c>
      <c r="AF9" s="27" t="s">
        <v>116</v>
      </c>
      <c r="AG9" s="27" t="s">
        <v>120</v>
      </c>
      <c r="AH9" s="27" t="s">
        <v>122</v>
      </c>
      <c r="AI9" s="27" t="s">
        <v>128</v>
      </c>
      <c r="AJ9" s="27" t="s">
        <v>133</v>
      </c>
      <c r="AK9" s="27" t="s">
        <v>141</v>
      </c>
      <c r="AL9" s="111"/>
      <c r="AM9" s="113"/>
      <c r="AO9" s="115"/>
      <c r="AP9" s="14"/>
      <c r="AQ9" s="115"/>
      <c r="AT9" s="39" t="s">
        <v>98</v>
      </c>
      <c r="AU9" s="40" t="s">
        <v>146</v>
      </c>
      <c r="AV9" s="40" t="s">
        <v>147</v>
      </c>
      <c r="AW9" s="40" t="s">
        <v>99</v>
      </c>
      <c r="AX9" s="96" t="s">
        <v>101</v>
      </c>
      <c r="BB9" s="39" t="s">
        <v>98</v>
      </c>
      <c r="BC9" s="40" t="s">
        <v>146</v>
      </c>
      <c r="BD9" s="40" t="s">
        <v>147</v>
      </c>
      <c r="BE9" s="40" t="s">
        <v>99</v>
      </c>
      <c r="BF9" s="41" t="s">
        <v>101</v>
      </c>
    </row>
    <row r="10" spans="1:60" ht="20.100000000000001" customHeight="1" x14ac:dyDescent="0.2">
      <c r="A10" s="32" t="s">
        <v>13</v>
      </c>
      <c r="B10" s="12">
        <f>+'1985'!N10</f>
        <v>0</v>
      </c>
      <c r="C10" s="12">
        <f>+'1986'!N10</f>
        <v>0</v>
      </c>
      <c r="D10" s="12">
        <f>+'1987'!N10</f>
        <v>0</v>
      </c>
      <c r="E10" s="12">
        <f>+'1988'!N10</f>
        <v>0</v>
      </c>
      <c r="F10" s="12">
        <f>+'1989'!N10</f>
        <v>0</v>
      </c>
      <c r="G10" s="12">
        <f>+'1990'!N10</f>
        <v>0</v>
      </c>
      <c r="H10" s="12">
        <f>+'1991'!N10</f>
        <v>0</v>
      </c>
      <c r="I10" s="12">
        <f>+'1992'!N10</f>
        <v>0</v>
      </c>
      <c r="J10" s="12">
        <f>+'1993'!N10</f>
        <v>0</v>
      </c>
      <c r="K10" s="12">
        <f>+'1994'!N10</f>
        <v>0</v>
      </c>
      <c r="L10" s="12">
        <f>+'1995'!N10</f>
        <v>0</v>
      </c>
      <c r="M10" s="12">
        <f>+'1996'!N10</f>
        <v>0</v>
      </c>
      <c r="N10" s="12">
        <f>+'1997'!N10</f>
        <v>0</v>
      </c>
      <c r="O10" s="12">
        <f>+'1998'!N10</f>
        <v>0</v>
      </c>
      <c r="P10" s="12">
        <f>+'1999'!N10</f>
        <v>0</v>
      </c>
      <c r="Q10" s="12">
        <f>+'2000'!N10</f>
        <v>0</v>
      </c>
      <c r="R10" s="12">
        <f>+'2001'!N10</f>
        <v>0</v>
      </c>
      <c r="S10" s="12">
        <f>+'2002'!N10</f>
        <v>0</v>
      </c>
      <c r="T10" s="12">
        <f>+'2003'!N10</f>
        <v>10</v>
      </c>
      <c r="U10" s="12">
        <f>+'2004'!N10</f>
        <v>0</v>
      </c>
      <c r="V10" s="12">
        <f>+'2005'!N10</f>
        <v>4</v>
      </c>
      <c r="W10" s="12">
        <f>+'2006'!N10</f>
        <v>3</v>
      </c>
      <c r="X10" s="12">
        <f>+'2007'!N10</f>
        <v>1</v>
      </c>
      <c r="Y10" s="12">
        <f>+'2008'!N10</f>
        <v>6</v>
      </c>
      <c r="Z10" s="28">
        <f>+'2009'!N10</f>
        <v>0</v>
      </c>
      <c r="AA10" s="28">
        <f>+'2010'!N10</f>
        <v>4</v>
      </c>
      <c r="AB10" s="12">
        <f>+'2011'!N10</f>
        <v>0</v>
      </c>
      <c r="AC10" s="29">
        <v>1</v>
      </c>
      <c r="AD10" s="30">
        <v>6</v>
      </c>
      <c r="AE10" s="44">
        <v>3</v>
      </c>
      <c r="AF10" s="44">
        <v>2</v>
      </c>
      <c r="AG10" s="44">
        <v>21</v>
      </c>
      <c r="AH10" s="44">
        <v>6</v>
      </c>
      <c r="AI10" s="44">
        <v>15</v>
      </c>
      <c r="AJ10" s="44">
        <v>9</v>
      </c>
      <c r="AK10" s="44">
        <v>10</v>
      </c>
      <c r="AL10" s="44">
        <f>SUM(B10:AK10)</f>
        <v>101</v>
      </c>
      <c r="AM10" s="12">
        <f>AVERAGE(B10:AK10)</f>
        <v>2.8055555555555554</v>
      </c>
      <c r="AO10" s="36">
        <f>+AM10/$AM$22</f>
        <v>4.7796623002952979E-4</v>
      </c>
      <c r="AP10" s="15"/>
      <c r="AQ10" s="44">
        <f>AVERAGE(AG10:AK10)</f>
        <v>12.2</v>
      </c>
      <c r="AR10" s="8"/>
      <c r="AS10" s="8"/>
      <c r="AT10" s="36" t="s">
        <v>88</v>
      </c>
      <c r="AU10" s="12">
        <f>AVERAGE(AG10:AK10)</f>
        <v>12.2</v>
      </c>
      <c r="AV10" s="12">
        <f>+AK10</f>
        <v>10</v>
      </c>
      <c r="AW10" s="12">
        <f>+AV10-AU10</f>
        <v>-2.1999999999999993</v>
      </c>
      <c r="AX10" s="98">
        <f>IF(AV10&gt;0,(AV10-AU10)*100/AU10,0)</f>
        <v>-18.032786885245898</v>
      </c>
      <c r="BB10" s="36" t="s">
        <v>94</v>
      </c>
      <c r="BC10" s="12">
        <f>+AU16</f>
        <v>1563.2</v>
      </c>
      <c r="BD10" s="12">
        <f>+AV16</f>
        <v>1558</v>
      </c>
      <c r="BE10" s="12">
        <f>+BD10-BC10</f>
        <v>-5.2000000000000455</v>
      </c>
      <c r="BF10" s="100">
        <f t="shared" ref="BF10:BF22" si="0">IF(BD10&gt;0,(BD10-BC10)*100/BC10,0)</f>
        <v>-0.33265097236438368</v>
      </c>
      <c r="BH10" s="101">
        <f t="shared" ref="BH10:BH22" si="1">+BC10/$BC$22</f>
        <v>0.23341794833507545</v>
      </c>
    </row>
    <row r="11" spans="1:60" ht="20.100000000000001" customHeight="1" x14ac:dyDescent="0.2">
      <c r="A11" s="33" t="s">
        <v>14</v>
      </c>
      <c r="B11" s="9">
        <f>+'1985'!N11</f>
        <v>3</v>
      </c>
      <c r="C11" s="9">
        <f>+'1986'!N11</f>
        <v>1</v>
      </c>
      <c r="D11" s="9">
        <f>+'1987'!N11</f>
        <v>0</v>
      </c>
      <c r="E11" s="9">
        <f>+'1988'!N11</f>
        <v>0</v>
      </c>
      <c r="F11" s="9">
        <f>+'1989'!N11</f>
        <v>0</v>
      </c>
      <c r="G11" s="9">
        <f>+'1990'!N11</f>
        <v>0</v>
      </c>
      <c r="H11" s="9">
        <f>+'1991'!N11</f>
        <v>0</v>
      </c>
      <c r="I11" s="9">
        <f>+'1992'!N11</f>
        <v>0</v>
      </c>
      <c r="J11" s="9">
        <f>+'1993'!N11</f>
        <v>0</v>
      </c>
      <c r="K11" s="9">
        <f>+'1994'!N11</f>
        <v>0</v>
      </c>
      <c r="L11" s="9">
        <f>+'1995'!N11</f>
        <v>0</v>
      </c>
      <c r="M11" s="9">
        <f>+'1996'!N11</f>
        <v>0</v>
      </c>
      <c r="N11" s="9">
        <f>+'1997'!N11</f>
        <v>0</v>
      </c>
      <c r="O11" s="9">
        <f>+'1998'!N11</f>
        <v>0</v>
      </c>
      <c r="P11" s="9">
        <f>+'1999'!N11</f>
        <v>0</v>
      </c>
      <c r="Q11" s="9">
        <f>+'2000'!N11</f>
        <v>0</v>
      </c>
      <c r="R11" s="9">
        <f>+'2001'!N11</f>
        <v>0</v>
      </c>
      <c r="S11" s="9">
        <f>+'2002'!N11</f>
        <v>0</v>
      </c>
      <c r="T11" s="9">
        <f>+'2003'!N11</f>
        <v>4</v>
      </c>
      <c r="U11" s="9">
        <f>+'2004'!N11</f>
        <v>29</v>
      </c>
      <c r="V11" s="9">
        <f>+'2005'!N11</f>
        <v>6</v>
      </c>
      <c r="W11" s="9">
        <f>+'2006'!N11</f>
        <v>2</v>
      </c>
      <c r="X11" s="9">
        <f>+'2007'!N11</f>
        <v>1</v>
      </c>
      <c r="Y11" s="9">
        <f>+'2008'!N11</f>
        <v>6</v>
      </c>
      <c r="Z11" s="10">
        <f>+'2009'!N11</f>
        <v>1</v>
      </c>
      <c r="AA11" s="10">
        <f>+'2010'!N11</f>
        <v>3</v>
      </c>
      <c r="AB11" s="9">
        <f>+'2011'!N11</f>
        <v>6</v>
      </c>
      <c r="AC11" s="23">
        <v>0</v>
      </c>
      <c r="AD11" s="9">
        <v>3</v>
      </c>
      <c r="AE11" s="4">
        <v>9</v>
      </c>
      <c r="AF11" s="4">
        <v>11</v>
      </c>
      <c r="AG11" s="4">
        <v>14</v>
      </c>
      <c r="AH11" s="4">
        <v>18</v>
      </c>
      <c r="AI11" s="4">
        <v>7</v>
      </c>
      <c r="AJ11" s="4">
        <v>33</v>
      </c>
      <c r="AK11" s="4">
        <v>50</v>
      </c>
      <c r="AL11" s="4">
        <f t="shared" ref="AL11:AL22" si="2">SUM(B11:AK11)</f>
        <v>207</v>
      </c>
      <c r="AM11" s="9">
        <f t="shared" ref="AM11:AM22" si="3">AVERAGE(B11:AK11)</f>
        <v>5.75</v>
      </c>
      <c r="AO11" s="37">
        <f t="shared" ref="AO11:AO21" si="4">+AM11/$AM$22</f>
        <v>9.7959415461497694E-4</v>
      </c>
      <c r="AP11" s="15"/>
      <c r="AQ11" s="4">
        <f t="shared" ref="AQ11:AQ22" si="5">AVERAGE(AG11:AK11)</f>
        <v>24.4</v>
      </c>
      <c r="AR11" s="8"/>
      <c r="AS11" s="8"/>
      <c r="AT11" s="37" t="s">
        <v>89</v>
      </c>
      <c r="AU11" s="9">
        <f t="shared" ref="AU11:AU21" si="6">AVERAGE(AG11:AK11)</f>
        <v>24.4</v>
      </c>
      <c r="AV11" s="9">
        <f t="shared" ref="AV11:AV21" si="7">+AK11</f>
        <v>50</v>
      </c>
      <c r="AW11" s="9">
        <f>+AV11-AU11</f>
        <v>25.6</v>
      </c>
      <c r="AX11" s="63">
        <f t="shared" ref="AX11:AX21" si="8">IF(AV11&gt;0,(AV11-AU11)*100/AU11,0)</f>
        <v>104.91803278688525</v>
      </c>
      <c r="BB11" s="37" t="s">
        <v>95</v>
      </c>
      <c r="BC11" s="9">
        <f>+AU17</f>
        <v>1424.2</v>
      </c>
      <c r="BD11" s="9">
        <f>+AV17</f>
        <v>1526</v>
      </c>
      <c r="BE11" s="9">
        <f>+BD11-BC11</f>
        <v>101.79999999999995</v>
      </c>
      <c r="BF11" s="65">
        <f>IF(BD11&gt;0,(BD11-BC11)*100/BC11,0)</f>
        <v>7.1478724898188428</v>
      </c>
      <c r="BH11" s="101">
        <f t="shared" si="1"/>
        <v>0.21266238614304916</v>
      </c>
    </row>
    <row r="12" spans="1:60" ht="20.100000000000001" customHeight="1" x14ac:dyDescent="0.2">
      <c r="A12" s="33" t="s">
        <v>15</v>
      </c>
      <c r="B12" s="9">
        <f>+'1985'!N12</f>
        <v>7</v>
      </c>
      <c r="C12" s="9">
        <f>+'1986'!N12</f>
        <v>0</v>
      </c>
      <c r="D12" s="9">
        <f>+'1987'!N12</f>
        <v>0</v>
      </c>
      <c r="E12" s="9">
        <f>+'1988'!N12</f>
        <v>0</v>
      </c>
      <c r="F12" s="9">
        <f>+'1989'!N12</f>
        <v>0</v>
      </c>
      <c r="G12" s="9">
        <f>+'1990'!N12</f>
        <v>0</v>
      </c>
      <c r="H12" s="9">
        <f>+'1991'!N12</f>
        <v>0</v>
      </c>
      <c r="I12" s="9">
        <f>+'1992'!N12</f>
        <v>0</v>
      </c>
      <c r="J12" s="9">
        <f>+'1993'!N12</f>
        <v>0</v>
      </c>
      <c r="K12" s="9">
        <f>+'1994'!N12</f>
        <v>0</v>
      </c>
      <c r="L12" s="9">
        <f>+'1995'!N12</f>
        <v>0</v>
      </c>
      <c r="M12" s="9">
        <f>+'1996'!N12</f>
        <v>0</v>
      </c>
      <c r="N12" s="9">
        <f>+'1997'!N12</f>
        <v>0</v>
      </c>
      <c r="O12" s="9">
        <f>+'1998'!N12</f>
        <v>0</v>
      </c>
      <c r="P12" s="9">
        <f>+'1999'!N12</f>
        <v>0</v>
      </c>
      <c r="Q12" s="9">
        <f>+'2000'!N12</f>
        <v>0</v>
      </c>
      <c r="R12" s="9">
        <f>+'2001'!N12</f>
        <v>0</v>
      </c>
      <c r="S12" s="9">
        <f>+'2002'!N12</f>
        <v>0</v>
      </c>
      <c r="T12" s="9">
        <f>+'2003'!N12</f>
        <v>4</v>
      </c>
      <c r="U12" s="9">
        <f>+'2004'!N12</f>
        <v>21</v>
      </c>
      <c r="V12" s="9">
        <f>+'2005'!N12</f>
        <v>14</v>
      </c>
      <c r="W12" s="9">
        <f>+'2006'!N12</f>
        <v>39</v>
      </c>
      <c r="X12" s="9">
        <f>+'2007'!N12</f>
        <v>11</v>
      </c>
      <c r="Y12" s="9">
        <f>+'2008'!N12</f>
        <v>27</v>
      </c>
      <c r="Z12" s="10">
        <f>+'2009'!N12</f>
        <v>37</v>
      </c>
      <c r="AA12" s="10">
        <f>+'2010'!N12</f>
        <v>53</v>
      </c>
      <c r="AB12" s="9">
        <f>+'2011'!N12</f>
        <v>28</v>
      </c>
      <c r="AC12" s="5">
        <v>15</v>
      </c>
      <c r="AD12" s="4">
        <v>35</v>
      </c>
      <c r="AE12" s="4">
        <v>59</v>
      </c>
      <c r="AF12" s="4">
        <v>30</v>
      </c>
      <c r="AG12" s="4">
        <v>44</v>
      </c>
      <c r="AH12" s="4">
        <v>140</v>
      </c>
      <c r="AI12" s="4">
        <v>45</v>
      </c>
      <c r="AJ12" s="4">
        <v>81</v>
      </c>
      <c r="AK12" s="4">
        <v>139</v>
      </c>
      <c r="AL12" s="4">
        <f t="shared" si="2"/>
        <v>829</v>
      </c>
      <c r="AM12" s="9">
        <f t="shared" si="3"/>
        <v>23.027777777777779</v>
      </c>
      <c r="AO12" s="37">
        <f t="shared" si="4"/>
        <v>3.9231089573710911E-3</v>
      </c>
      <c r="AP12" s="15"/>
      <c r="AQ12" s="4">
        <f t="shared" si="5"/>
        <v>89.8</v>
      </c>
      <c r="AR12" s="8"/>
      <c r="AS12" s="8"/>
      <c r="AT12" s="37" t="s">
        <v>90</v>
      </c>
      <c r="AU12" s="9">
        <f t="shared" si="6"/>
        <v>89.8</v>
      </c>
      <c r="AV12" s="9">
        <f t="shared" si="7"/>
        <v>139</v>
      </c>
      <c r="AW12" s="9">
        <f t="shared" ref="AW12:AW22" si="9">+AV12-AU12</f>
        <v>49.2</v>
      </c>
      <c r="AX12" s="63">
        <f t="shared" si="8"/>
        <v>54.788418708240535</v>
      </c>
      <c r="BB12" s="37" t="s">
        <v>96</v>
      </c>
      <c r="BC12" s="9">
        <f t="shared" ref="BC12:BD15" si="10">+AU18</f>
        <v>1224.8</v>
      </c>
      <c r="BD12" s="9">
        <f t="shared" si="10"/>
        <v>1344</v>
      </c>
      <c r="BE12" s="9">
        <f t="shared" ref="BE12:BE22" si="11">+BD12-BC12</f>
        <v>119.20000000000005</v>
      </c>
      <c r="BF12" s="65">
        <f t="shared" si="0"/>
        <v>9.7322011757021585</v>
      </c>
      <c r="BH12" s="101">
        <f t="shared" si="1"/>
        <v>0.18288786023592654</v>
      </c>
    </row>
    <row r="13" spans="1:60" ht="20.100000000000001" customHeight="1" x14ac:dyDescent="0.2">
      <c r="A13" s="33" t="s">
        <v>16</v>
      </c>
      <c r="B13" s="9">
        <f>+'1985'!N13</f>
        <v>5</v>
      </c>
      <c r="C13" s="9">
        <f>+'1986'!N13</f>
        <v>22</v>
      </c>
      <c r="D13" s="9">
        <f>+'1987'!N13</f>
        <v>87</v>
      </c>
      <c r="E13" s="9">
        <f>+'1988'!N13</f>
        <v>3</v>
      </c>
      <c r="F13" s="9">
        <f>+'1989'!N13</f>
        <v>106</v>
      </c>
      <c r="G13" s="9">
        <f>+'1990'!N13</f>
        <v>160</v>
      </c>
      <c r="H13" s="9">
        <f>+'1991'!N13</f>
        <v>53</v>
      </c>
      <c r="I13" s="9">
        <f>+'1992'!N13</f>
        <v>85</v>
      </c>
      <c r="J13" s="9">
        <f>+'1993'!N13</f>
        <v>50</v>
      </c>
      <c r="K13" s="9">
        <f>+'1994'!N13</f>
        <v>175</v>
      </c>
      <c r="L13" s="9">
        <f>+'1995'!N13</f>
        <v>48</v>
      </c>
      <c r="M13" s="9">
        <f>+'1996'!N13</f>
        <v>69</v>
      </c>
      <c r="N13" s="9">
        <f>+'1997'!N13</f>
        <v>143</v>
      </c>
      <c r="O13" s="9">
        <f>+'1998'!N13</f>
        <v>12</v>
      </c>
      <c r="P13" s="9">
        <f>+'1999'!N13</f>
        <v>429</v>
      </c>
      <c r="Q13" s="9">
        <f>+'2000'!N13</f>
        <v>235</v>
      </c>
      <c r="R13" s="9">
        <f>+'2001'!N13</f>
        <v>54</v>
      </c>
      <c r="S13" s="9">
        <f>+'2002'!N13</f>
        <v>123</v>
      </c>
      <c r="T13" s="9">
        <f>+'2003'!N13</f>
        <v>51</v>
      </c>
      <c r="U13" s="9">
        <f>+'2004'!N13</f>
        <v>131</v>
      </c>
      <c r="V13" s="9">
        <f>+'2005'!N13</f>
        <v>25</v>
      </c>
      <c r="W13" s="9">
        <f>+'2006'!N13</f>
        <v>105</v>
      </c>
      <c r="X13" s="9">
        <f>+'2007'!N13</f>
        <v>40</v>
      </c>
      <c r="Y13" s="9">
        <f>+'2008'!N13</f>
        <v>139</v>
      </c>
      <c r="Z13" s="10">
        <f>+'2009'!N13</f>
        <v>94</v>
      </c>
      <c r="AA13" s="10">
        <f>+'2010'!N13</f>
        <v>68</v>
      </c>
      <c r="AB13" s="9">
        <f>+'2011'!N13</f>
        <v>89</v>
      </c>
      <c r="AC13" s="5">
        <v>127</v>
      </c>
      <c r="AD13" s="4">
        <v>125</v>
      </c>
      <c r="AE13" s="4">
        <v>253</v>
      </c>
      <c r="AF13" s="4">
        <v>193</v>
      </c>
      <c r="AG13" s="4">
        <v>56</v>
      </c>
      <c r="AH13" s="4">
        <v>202</v>
      </c>
      <c r="AI13" s="4">
        <v>82</v>
      </c>
      <c r="AJ13" s="4">
        <v>140</v>
      </c>
      <c r="AK13" s="4">
        <v>359</v>
      </c>
      <c r="AL13" s="4">
        <f t="shared" si="2"/>
        <v>4138</v>
      </c>
      <c r="AM13" s="9">
        <f t="shared" si="3"/>
        <v>114.94444444444444</v>
      </c>
      <c r="AO13" s="37">
        <f>+AM13/$AM$22</f>
        <v>1.9582418414477172E-2</v>
      </c>
      <c r="AP13" s="15"/>
      <c r="AQ13" s="4">
        <f t="shared" si="5"/>
        <v>167.8</v>
      </c>
      <c r="AR13" s="8"/>
      <c r="AS13" s="8"/>
      <c r="AT13" s="37" t="s">
        <v>91</v>
      </c>
      <c r="AU13" s="9">
        <f t="shared" si="6"/>
        <v>167.8</v>
      </c>
      <c r="AV13" s="9">
        <f t="shared" si="7"/>
        <v>359</v>
      </c>
      <c r="AW13" s="9">
        <f t="shared" si="9"/>
        <v>191.2</v>
      </c>
      <c r="AX13" s="63">
        <f t="shared" si="8"/>
        <v>113.94517282479141</v>
      </c>
      <c r="BB13" s="37" t="s">
        <v>97</v>
      </c>
      <c r="BC13" s="9">
        <f t="shared" si="10"/>
        <v>486.2</v>
      </c>
      <c r="BD13" s="9">
        <f t="shared" si="10"/>
        <v>902</v>
      </c>
      <c r="BE13" s="9">
        <f t="shared" si="11"/>
        <v>415.8</v>
      </c>
      <c r="BF13" s="65">
        <f t="shared" si="0"/>
        <v>85.520361990950235</v>
      </c>
      <c r="BH13" s="101">
        <f t="shared" si="1"/>
        <v>7.2599671494699133E-2</v>
      </c>
    </row>
    <row r="14" spans="1:60" ht="20.100000000000001" customHeight="1" x14ac:dyDescent="0.2">
      <c r="A14" s="33" t="s">
        <v>17</v>
      </c>
      <c r="B14" s="9">
        <f>+'1985'!N14</f>
        <v>256</v>
      </c>
      <c r="C14" s="9">
        <f>+'1986'!N14</f>
        <v>324</v>
      </c>
      <c r="D14" s="9">
        <f>+'1987'!N14</f>
        <v>300</v>
      </c>
      <c r="E14" s="9">
        <f>+'1988'!N14</f>
        <v>218</v>
      </c>
      <c r="F14" s="9">
        <f>+'1989'!N14</f>
        <v>389</v>
      </c>
      <c r="G14" s="9">
        <f>+'1990'!N14</f>
        <v>375</v>
      </c>
      <c r="H14" s="9">
        <f>+'1991'!N14</f>
        <v>308</v>
      </c>
      <c r="I14" s="9">
        <f>+'1992'!N14</f>
        <v>377</v>
      </c>
      <c r="J14" s="9">
        <f>+'1993'!N14</f>
        <v>494</v>
      </c>
      <c r="K14" s="9">
        <f>+'1994'!N14</f>
        <v>504</v>
      </c>
      <c r="L14" s="9">
        <f>+'1995'!N14</f>
        <v>340</v>
      </c>
      <c r="M14" s="9">
        <f>+'1996'!N14</f>
        <v>388</v>
      </c>
      <c r="N14" s="9">
        <f>+'1997'!N14</f>
        <v>433</v>
      </c>
      <c r="O14" s="9">
        <f>+'1998'!N14</f>
        <v>144</v>
      </c>
      <c r="P14" s="9">
        <f>+'1999'!N14</f>
        <v>793</v>
      </c>
      <c r="Q14" s="9">
        <f>+'2000'!N14</f>
        <v>403</v>
      </c>
      <c r="R14" s="9">
        <f>+'2001'!N14</f>
        <v>293</v>
      </c>
      <c r="S14" s="9">
        <f>+'2002'!N14</f>
        <v>463</v>
      </c>
      <c r="T14" s="9">
        <f>+'2003'!N14</f>
        <v>339</v>
      </c>
      <c r="U14" s="9">
        <f>+'2004'!N14</f>
        <v>459</v>
      </c>
      <c r="V14" s="9">
        <f>+'2005'!N14</f>
        <v>295</v>
      </c>
      <c r="W14" s="9">
        <f>+'2006'!N14</f>
        <v>369</v>
      </c>
      <c r="X14" s="9">
        <f>+'2007'!N14</f>
        <v>403</v>
      </c>
      <c r="Y14" s="9">
        <f>+'2008'!N14</f>
        <v>594</v>
      </c>
      <c r="Z14" s="10">
        <f>+'2009'!N14</f>
        <v>456</v>
      </c>
      <c r="AA14" s="10">
        <f>+'2010'!N14</f>
        <v>242</v>
      </c>
      <c r="AB14" s="9">
        <f>+'2011'!N14</f>
        <v>344</v>
      </c>
      <c r="AC14" s="5">
        <v>501</v>
      </c>
      <c r="AD14" s="4">
        <v>518</v>
      </c>
      <c r="AE14" s="4">
        <v>606</v>
      </c>
      <c r="AF14" s="4">
        <v>570</v>
      </c>
      <c r="AG14" s="4">
        <v>297</v>
      </c>
      <c r="AH14" s="4">
        <v>702</v>
      </c>
      <c r="AI14" s="4">
        <v>538</v>
      </c>
      <c r="AJ14" s="4">
        <v>504</v>
      </c>
      <c r="AK14" s="4">
        <v>813</v>
      </c>
      <c r="AL14" s="4">
        <f t="shared" si="2"/>
        <v>15352</v>
      </c>
      <c r="AM14" s="9">
        <f>AVERAGE(B14:AK14)</f>
        <v>426.44444444444446</v>
      </c>
      <c r="AO14" s="37">
        <f t="shared" si="4"/>
        <v>7.2650866964488539E-2</v>
      </c>
      <c r="AP14" s="15"/>
      <c r="AQ14" s="4">
        <f t="shared" si="5"/>
        <v>570.79999999999995</v>
      </c>
      <c r="AR14" s="8"/>
      <c r="AS14" s="8"/>
      <c r="AT14" s="37" t="s">
        <v>92</v>
      </c>
      <c r="AU14" s="9">
        <f t="shared" si="6"/>
        <v>570.79999999999995</v>
      </c>
      <c r="AV14" s="9">
        <f t="shared" si="7"/>
        <v>813</v>
      </c>
      <c r="AW14" s="9">
        <f t="shared" si="9"/>
        <v>242.20000000000005</v>
      </c>
      <c r="AX14" s="63">
        <f t="shared" si="8"/>
        <v>42.431674842326572</v>
      </c>
      <c r="BB14" s="37" t="s">
        <v>100</v>
      </c>
      <c r="BC14" s="9">
        <f t="shared" si="10"/>
        <v>77.400000000000006</v>
      </c>
      <c r="BD14" s="9">
        <f t="shared" si="10"/>
        <v>120</v>
      </c>
      <c r="BE14" s="9">
        <f t="shared" si="11"/>
        <v>42.599999999999994</v>
      </c>
      <c r="BF14" s="65">
        <f t="shared" si="0"/>
        <v>55.038759689922465</v>
      </c>
      <c r="BH14" s="101">
        <f t="shared" si="1"/>
        <v>1.1557413767358521E-2</v>
      </c>
    </row>
    <row r="15" spans="1:60" ht="20.100000000000001" customHeight="1" x14ac:dyDescent="0.2">
      <c r="A15" s="33" t="s">
        <v>18</v>
      </c>
      <c r="B15" s="9">
        <f>+'1985'!N15</f>
        <v>986</v>
      </c>
      <c r="C15" s="9">
        <f>+'1986'!N15</f>
        <v>1111</v>
      </c>
      <c r="D15" s="9">
        <f>+'1987'!N15</f>
        <v>801</v>
      </c>
      <c r="E15" s="9">
        <f>+'1988'!N15</f>
        <v>938</v>
      </c>
      <c r="F15" s="9">
        <f>+'1989'!N15</f>
        <v>895</v>
      </c>
      <c r="G15" s="9">
        <f>+'1990'!N15</f>
        <v>591</v>
      </c>
      <c r="H15" s="9">
        <f>+'1991'!N15</f>
        <v>893</v>
      </c>
      <c r="I15" s="9">
        <f>+'1992'!N15</f>
        <v>671</v>
      </c>
      <c r="J15" s="9">
        <f>+'1993'!N15</f>
        <v>961</v>
      </c>
      <c r="K15" s="9">
        <f>+'1994'!N15</f>
        <v>990</v>
      </c>
      <c r="L15" s="9">
        <f>+'1995'!N15</f>
        <v>781</v>
      </c>
      <c r="M15" s="9">
        <f>+'1996'!N15</f>
        <v>1309</v>
      </c>
      <c r="N15" s="9">
        <f>+'1997'!N15</f>
        <v>827</v>
      </c>
      <c r="O15" s="9">
        <f>+'1998'!N15</f>
        <v>762</v>
      </c>
      <c r="P15" s="9">
        <f>+'1999'!N15</f>
        <v>1212</v>
      </c>
      <c r="Q15" s="9">
        <f>+'2000'!N15</f>
        <v>1087</v>
      </c>
      <c r="R15" s="9">
        <f>+'2001'!N15</f>
        <v>1008</v>
      </c>
      <c r="S15" s="9">
        <f>+'2002'!N15</f>
        <v>1569</v>
      </c>
      <c r="T15" s="9">
        <f>+'2003'!N15</f>
        <v>1025</v>
      </c>
      <c r="U15" s="9">
        <f>+'2004'!N15</f>
        <v>1094</v>
      </c>
      <c r="V15" s="9">
        <f>+'2005'!N15</f>
        <v>957</v>
      </c>
      <c r="W15" s="9">
        <f>+'2006'!N15</f>
        <v>775</v>
      </c>
      <c r="X15" s="9">
        <f>+'2007'!N15</f>
        <v>855</v>
      </c>
      <c r="Y15" s="9">
        <f>+'2008'!N15</f>
        <v>931</v>
      </c>
      <c r="Z15" s="10">
        <f>+'2009'!N15</f>
        <v>976</v>
      </c>
      <c r="AA15" s="10">
        <f>+'2010'!N15</f>
        <v>840</v>
      </c>
      <c r="AB15" s="9">
        <f>+'2011'!N15</f>
        <v>843</v>
      </c>
      <c r="AC15" s="5">
        <v>1309</v>
      </c>
      <c r="AD15" s="4">
        <v>611</v>
      </c>
      <c r="AE15" s="4">
        <v>1344</v>
      </c>
      <c r="AF15" s="4">
        <v>1283</v>
      </c>
      <c r="AG15" s="4">
        <v>915</v>
      </c>
      <c r="AH15" s="4">
        <v>975</v>
      </c>
      <c r="AI15" s="4">
        <v>993</v>
      </c>
      <c r="AJ15" s="4">
        <v>1047</v>
      </c>
      <c r="AK15" s="4">
        <v>1289</v>
      </c>
      <c r="AL15" s="4">
        <f t="shared" si="2"/>
        <v>35454</v>
      </c>
      <c r="AM15" s="9">
        <f t="shared" si="3"/>
        <v>984.83333333333337</v>
      </c>
      <c r="AO15" s="37">
        <f t="shared" si="4"/>
        <v>0.16778034375709852</v>
      </c>
      <c r="AP15" s="15"/>
      <c r="AQ15" s="4">
        <f t="shared" si="5"/>
        <v>1043.8</v>
      </c>
      <c r="AR15" s="8"/>
      <c r="AS15" s="8"/>
      <c r="AT15" s="37" t="s">
        <v>93</v>
      </c>
      <c r="AU15" s="9">
        <f t="shared" si="6"/>
        <v>1043.8</v>
      </c>
      <c r="AV15" s="9">
        <f t="shared" si="7"/>
        <v>1289</v>
      </c>
      <c r="AW15" s="9">
        <f t="shared" si="9"/>
        <v>245.20000000000005</v>
      </c>
      <c r="AX15" s="63">
        <f t="shared" si="8"/>
        <v>23.491090247173794</v>
      </c>
      <c r="BB15" s="37" t="s">
        <v>87</v>
      </c>
      <c r="BC15" s="9">
        <f t="shared" si="10"/>
        <v>12.4</v>
      </c>
      <c r="BD15" s="9">
        <f t="shared" si="10"/>
        <v>17</v>
      </c>
      <c r="BE15" s="9">
        <f t="shared" si="11"/>
        <v>4.5999999999999996</v>
      </c>
      <c r="BF15" s="65">
        <f t="shared" si="0"/>
        <v>37.096774193548384</v>
      </c>
      <c r="BH15" s="101">
        <f t="shared" si="1"/>
        <v>1.8515753322383159E-3</v>
      </c>
    </row>
    <row r="16" spans="1:60" ht="20.100000000000001" customHeight="1" x14ac:dyDescent="0.2">
      <c r="A16" s="33" t="s">
        <v>19</v>
      </c>
      <c r="B16" s="9">
        <f>+'1985'!N16</f>
        <v>1286</v>
      </c>
      <c r="C16" s="9">
        <f>+'1986'!N16</f>
        <v>1809</v>
      </c>
      <c r="D16" s="9">
        <f>+'1987'!N16</f>
        <v>1599</v>
      </c>
      <c r="E16" s="9">
        <f>+'1988'!N16</f>
        <v>1351</v>
      </c>
      <c r="F16" s="9">
        <f>+'1989'!N16</f>
        <v>1225</v>
      </c>
      <c r="G16" s="9">
        <f>+'1990'!N16</f>
        <v>1155</v>
      </c>
      <c r="H16" s="9">
        <f>+'1991'!N16</f>
        <v>1313</v>
      </c>
      <c r="I16" s="9">
        <f>+'1992'!N16</f>
        <v>1556</v>
      </c>
      <c r="J16" s="9">
        <f>+'1993'!N16</f>
        <v>1665</v>
      </c>
      <c r="K16" s="9">
        <f>+'1994'!N16</f>
        <v>1667</v>
      </c>
      <c r="L16" s="9">
        <f>+'1995'!N16</f>
        <v>1341</v>
      </c>
      <c r="M16" s="9">
        <f>+'1996'!N16</f>
        <v>1803</v>
      </c>
      <c r="N16" s="9">
        <f>+'1997'!N16</f>
        <v>1231</v>
      </c>
      <c r="O16" s="9">
        <f>+'1998'!N16</f>
        <v>1465</v>
      </c>
      <c r="P16" s="9">
        <f>+'1999'!N16</f>
        <v>1579</v>
      </c>
      <c r="Q16" s="9">
        <f>+'2000'!N16</f>
        <v>1730</v>
      </c>
      <c r="R16" s="9">
        <f>+'2001'!N16</f>
        <v>1373</v>
      </c>
      <c r="S16" s="9">
        <f>+'2002'!N16</f>
        <v>2053</v>
      </c>
      <c r="T16" s="9">
        <f>+'2003'!N16</f>
        <v>1793</v>
      </c>
      <c r="U16" s="9">
        <f>+'2004'!N16</f>
        <v>1655</v>
      </c>
      <c r="V16" s="9">
        <f>+'2005'!N16</f>
        <v>1920</v>
      </c>
      <c r="W16" s="9">
        <f>+'2006'!N16</f>
        <v>1247</v>
      </c>
      <c r="X16" s="9">
        <f>+'2007'!N16</f>
        <v>1255</v>
      </c>
      <c r="Y16" s="9">
        <f>+'2008'!N16</f>
        <v>1816</v>
      </c>
      <c r="Z16" s="10">
        <f>+'2009'!N16</f>
        <v>1842</v>
      </c>
      <c r="AA16" s="10">
        <f>+'2010'!N16</f>
        <v>1205</v>
      </c>
      <c r="AB16" s="9">
        <f>+'2011'!N16</f>
        <v>1274</v>
      </c>
      <c r="AC16" s="5">
        <v>1270</v>
      </c>
      <c r="AD16" s="4">
        <v>1295</v>
      </c>
      <c r="AE16" s="4">
        <v>1475</v>
      </c>
      <c r="AF16" s="4">
        <v>1934</v>
      </c>
      <c r="AG16" s="4">
        <v>1453</v>
      </c>
      <c r="AH16" s="4">
        <v>1538</v>
      </c>
      <c r="AI16" s="4">
        <v>1549</v>
      </c>
      <c r="AJ16" s="4">
        <v>1718</v>
      </c>
      <c r="AK16" s="4">
        <v>1558</v>
      </c>
      <c r="AL16" s="4">
        <f t="shared" si="2"/>
        <v>54998</v>
      </c>
      <c r="AM16" s="9">
        <f t="shared" si="3"/>
        <v>1527.7222222222222</v>
      </c>
      <c r="AO16" s="37">
        <f t="shared" si="4"/>
        <v>0.26026917543726813</v>
      </c>
      <c r="AP16" s="15"/>
      <c r="AQ16" s="4">
        <f t="shared" si="5"/>
        <v>1563.2</v>
      </c>
      <c r="AR16" s="8"/>
      <c r="AS16" s="8"/>
      <c r="AT16" s="37" t="s">
        <v>94</v>
      </c>
      <c r="AU16" s="9">
        <f t="shared" si="6"/>
        <v>1563.2</v>
      </c>
      <c r="AV16" s="9">
        <f t="shared" si="7"/>
        <v>1558</v>
      </c>
      <c r="AW16" s="9">
        <f t="shared" si="9"/>
        <v>-5.2000000000000455</v>
      </c>
      <c r="AX16" s="62">
        <f t="shared" si="8"/>
        <v>-0.33265097236438368</v>
      </c>
      <c r="BB16" s="37" t="s">
        <v>88</v>
      </c>
      <c r="BC16" s="9">
        <f t="shared" ref="BC16:BC21" si="12">+AU10</f>
        <v>12.2</v>
      </c>
      <c r="BD16" s="9">
        <f t="shared" ref="BD16:BD21" si="13">AV10</f>
        <v>10</v>
      </c>
      <c r="BE16" s="9">
        <f t="shared" si="11"/>
        <v>-2.1999999999999993</v>
      </c>
      <c r="BF16" s="64">
        <f t="shared" si="0"/>
        <v>-18.032786885245898</v>
      </c>
      <c r="BH16" s="101">
        <f t="shared" si="1"/>
        <v>1.8217112139764075E-3</v>
      </c>
    </row>
    <row r="17" spans="1:60" ht="20.100000000000001" customHeight="1" x14ac:dyDescent="0.2">
      <c r="A17" s="33" t="s">
        <v>20</v>
      </c>
      <c r="B17" s="9">
        <f>+'1985'!N17</f>
        <v>1490</v>
      </c>
      <c r="C17" s="9">
        <f>+'1986'!N17</f>
        <v>1156</v>
      </c>
      <c r="D17" s="9">
        <f>+'1987'!N17</f>
        <v>1274</v>
      </c>
      <c r="E17" s="9">
        <f>+'1988'!N17</f>
        <v>1430</v>
      </c>
      <c r="F17" s="9">
        <f>+'1989'!N17</f>
        <v>1172</v>
      </c>
      <c r="G17" s="9">
        <f>+'1990'!N17</f>
        <v>869</v>
      </c>
      <c r="H17" s="9">
        <f>+'1991'!N17</f>
        <v>1588</v>
      </c>
      <c r="I17" s="9">
        <f>+'1992'!N17</f>
        <v>1346</v>
      </c>
      <c r="J17" s="9">
        <f>+'1993'!N17</f>
        <v>1534</v>
      </c>
      <c r="K17" s="9">
        <f>+'1994'!N17</f>
        <v>1274</v>
      </c>
      <c r="L17" s="9">
        <f>+'1995'!N17</f>
        <v>1506</v>
      </c>
      <c r="M17" s="9">
        <f>+'1996'!N17</f>
        <v>1298</v>
      </c>
      <c r="N17" s="9">
        <f>+'1997'!N17</f>
        <v>1074</v>
      </c>
      <c r="O17" s="9">
        <f>+'1998'!N17</f>
        <v>1521</v>
      </c>
      <c r="P17" s="9">
        <f>+'1999'!N17</f>
        <v>1348</v>
      </c>
      <c r="Q17" s="9">
        <f>+'2000'!N17</f>
        <v>739</v>
      </c>
      <c r="R17" s="9">
        <f>+'2001'!N17</f>
        <v>1389</v>
      </c>
      <c r="S17" s="9">
        <f>+'2002'!N17</f>
        <v>1821</v>
      </c>
      <c r="T17" s="9">
        <f>+'2003'!N17</f>
        <v>2097</v>
      </c>
      <c r="U17" s="9">
        <f>+'2004'!N17</f>
        <v>1918</v>
      </c>
      <c r="V17" s="9">
        <f>+'2005'!N17</f>
        <v>1814</v>
      </c>
      <c r="W17" s="9">
        <f>+'2006'!N17</f>
        <v>1375</v>
      </c>
      <c r="X17" s="9">
        <f>+'2007'!N17</f>
        <v>1229</v>
      </c>
      <c r="Y17" s="9">
        <f>+'2008'!N17</f>
        <v>1853</v>
      </c>
      <c r="Z17" s="10">
        <f>+'2009'!N17</f>
        <v>1261</v>
      </c>
      <c r="AA17" s="10">
        <f>+'2010'!N17</f>
        <v>754</v>
      </c>
      <c r="AB17" s="9">
        <f>+'2011'!N17</f>
        <v>1255</v>
      </c>
      <c r="AC17" s="5">
        <v>1057</v>
      </c>
      <c r="AD17" s="4">
        <v>1184</v>
      </c>
      <c r="AE17" s="4">
        <v>1200</v>
      </c>
      <c r="AF17" s="4">
        <v>1903</v>
      </c>
      <c r="AG17" s="4">
        <v>1991</v>
      </c>
      <c r="AH17" s="4">
        <v>701</v>
      </c>
      <c r="AI17" s="4">
        <v>1398</v>
      </c>
      <c r="AJ17" s="4">
        <v>1505</v>
      </c>
      <c r="AK17" s="4">
        <v>1526</v>
      </c>
      <c r="AL17" s="4">
        <f t="shared" si="2"/>
        <v>49850</v>
      </c>
      <c r="AM17" s="9">
        <f t="shared" si="3"/>
        <v>1384.7222222222222</v>
      </c>
      <c r="AO17" s="37">
        <f t="shared" si="4"/>
        <v>0.23590709472249566</v>
      </c>
      <c r="AP17" s="15"/>
      <c r="AQ17" s="4">
        <f t="shared" si="5"/>
        <v>1424.2</v>
      </c>
      <c r="AR17" s="8"/>
      <c r="AS17" s="8"/>
      <c r="AT17" s="37" t="s">
        <v>95</v>
      </c>
      <c r="AU17" s="9">
        <f t="shared" si="6"/>
        <v>1424.2</v>
      </c>
      <c r="AV17" s="9">
        <f t="shared" si="7"/>
        <v>1526</v>
      </c>
      <c r="AW17" s="9">
        <f t="shared" si="9"/>
        <v>101.79999999999995</v>
      </c>
      <c r="AX17" s="63">
        <f t="shared" si="8"/>
        <v>7.1478724898188428</v>
      </c>
      <c r="BB17" s="37" t="s">
        <v>89</v>
      </c>
      <c r="BC17" s="9">
        <f t="shared" si="12"/>
        <v>24.4</v>
      </c>
      <c r="BD17" s="9">
        <f t="shared" si="13"/>
        <v>50</v>
      </c>
      <c r="BE17" s="9">
        <f t="shared" si="11"/>
        <v>25.6</v>
      </c>
      <c r="BF17" s="65">
        <f t="shared" si="0"/>
        <v>104.91803278688525</v>
      </c>
      <c r="BH17" s="101">
        <f t="shared" si="1"/>
        <v>3.643422427952815E-3</v>
      </c>
    </row>
    <row r="18" spans="1:60" ht="20.100000000000001" customHeight="1" x14ac:dyDescent="0.2">
      <c r="A18" s="33" t="s">
        <v>21</v>
      </c>
      <c r="B18" s="9">
        <f>+'1985'!N18</f>
        <v>987</v>
      </c>
      <c r="C18" s="9">
        <f>+'1986'!N18</f>
        <v>860</v>
      </c>
      <c r="D18" s="9">
        <f>+'1987'!N18</f>
        <v>1006</v>
      </c>
      <c r="E18" s="9">
        <f>+'1988'!N18</f>
        <v>802</v>
      </c>
      <c r="F18" s="9">
        <f>+'1989'!N18</f>
        <v>952</v>
      </c>
      <c r="G18" s="9">
        <f>+'1990'!N18</f>
        <v>831</v>
      </c>
      <c r="H18" s="9">
        <f>+'1991'!N18</f>
        <v>837</v>
      </c>
      <c r="I18" s="9">
        <f>+'1992'!N18</f>
        <v>657</v>
      </c>
      <c r="J18" s="9">
        <f>+'1993'!N18</f>
        <v>1123</v>
      </c>
      <c r="K18" s="9">
        <f>+'1994'!N18</f>
        <v>1324</v>
      </c>
      <c r="L18" s="9">
        <f>+'1995'!N18</f>
        <v>1132</v>
      </c>
      <c r="M18" s="9">
        <f>+'1996'!N18</f>
        <v>872</v>
      </c>
      <c r="N18" s="9">
        <f>+'1997'!N18</f>
        <v>1239</v>
      </c>
      <c r="O18" s="9">
        <f>+'1998'!N18</f>
        <v>1089</v>
      </c>
      <c r="P18" s="9">
        <f>+'1999'!N18</f>
        <v>786</v>
      </c>
      <c r="Q18" s="9">
        <f>+'2000'!N18</f>
        <v>806</v>
      </c>
      <c r="R18" s="9">
        <f>+'2001'!N18</f>
        <v>942</v>
      </c>
      <c r="S18" s="9">
        <f>+'2002'!N18</f>
        <v>508</v>
      </c>
      <c r="T18" s="9">
        <f>+'2003'!N18</f>
        <v>1524</v>
      </c>
      <c r="U18" s="9">
        <f>+'2004'!N18</f>
        <v>1019</v>
      </c>
      <c r="V18" s="9">
        <f>+'2005'!N18</f>
        <v>1044</v>
      </c>
      <c r="W18" s="9">
        <f>+'2006'!N18</f>
        <v>1023</v>
      </c>
      <c r="X18" s="9">
        <f>+'2007'!N18</f>
        <v>975</v>
      </c>
      <c r="Y18" s="9">
        <f>+'2008'!N18</f>
        <v>1159</v>
      </c>
      <c r="Z18" s="10">
        <f>+'2009'!N18</f>
        <v>1084</v>
      </c>
      <c r="AA18" s="10">
        <f>+'2010'!N18</f>
        <v>470</v>
      </c>
      <c r="AB18" s="9">
        <f>+'2011'!N18</f>
        <v>787</v>
      </c>
      <c r="AC18" s="5">
        <v>688</v>
      </c>
      <c r="AD18" s="4">
        <v>1299</v>
      </c>
      <c r="AE18" s="4">
        <v>1068</v>
      </c>
      <c r="AF18" s="4">
        <v>1510</v>
      </c>
      <c r="AG18" s="4">
        <v>1677</v>
      </c>
      <c r="AH18" s="4">
        <v>647</v>
      </c>
      <c r="AI18" s="4">
        <v>1089</v>
      </c>
      <c r="AJ18" s="4">
        <v>1367</v>
      </c>
      <c r="AK18" s="4">
        <v>1344</v>
      </c>
      <c r="AL18" s="4">
        <f t="shared" si="2"/>
        <v>36527</v>
      </c>
      <c r="AM18" s="9">
        <f t="shared" si="3"/>
        <v>1014.6388888888889</v>
      </c>
      <c r="AO18" s="37">
        <f t="shared" si="4"/>
        <v>0.17285814340879838</v>
      </c>
      <c r="AP18" s="15"/>
      <c r="AQ18" s="4">
        <f t="shared" si="5"/>
        <v>1224.8</v>
      </c>
      <c r="AR18" s="8"/>
      <c r="AS18" s="8"/>
      <c r="AT18" s="37" t="s">
        <v>96</v>
      </c>
      <c r="AU18" s="9">
        <f t="shared" si="6"/>
        <v>1224.8</v>
      </c>
      <c r="AV18" s="9">
        <f t="shared" si="7"/>
        <v>1344</v>
      </c>
      <c r="AW18" s="9">
        <f t="shared" si="9"/>
        <v>119.20000000000005</v>
      </c>
      <c r="AX18" s="63">
        <f t="shared" si="8"/>
        <v>9.7322011757021585</v>
      </c>
      <c r="BB18" s="37" t="s">
        <v>90</v>
      </c>
      <c r="BC18" s="9">
        <f t="shared" si="12"/>
        <v>89.8</v>
      </c>
      <c r="BD18" s="9">
        <f t="shared" si="13"/>
        <v>139</v>
      </c>
      <c r="BE18" s="9">
        <f t="shared" si="11"/>
        <v>49.2</v>
      </c>
      <c r="BF18" s="65">
        <f t="shared" si="0"/>
        <v>54.788418708240535</v>
      </c>
      <c r="BH18" s="101">
        <f t="shared" si="1"/>
        <v>1.3408989099596836E-2</v>
      </c>
    </row>
    <row r="19" spans="1:60" ht="20.100000000000001" customHeight="1" x14ac:dyDescent="0.2">
      <c r="A19" s="33" t="s">
        <v>22</v>
      </c>
      <c r="B19" s="9">
        <f>+'1985'!N19</f>
        <v>198</v>
      </c>
      <c r="C19" s="9">
        <f>+'1986'!N19</f>
        <v>138</v>
      </c>
      <c r="D19" s="9">
        <f>+'1987'!N19</f>
        <v>128</v>
      </c>
      <c r="E19" s="9">
        <f>+'1988'!N19</f>
        <v>422</v>
      </c>
      <c r="F19" s="9">
        <f>+'1989'!N19</f>
        <v>444</v>
      </c>
      <c r="G19" s="9">
        <f>+'1990'!N19</f>
        <v>101</v>
      </c>
      <c r="H19" s="9">
        <f>+'1991'!N19</f>
        <v>196</v>
      </c>
      <c r="I19" s="9">
        <f>+'1992'!N19</f>
        <v>94</v>
      </c>
      <c r="J19" s="9">
        <f>+'1993'!N19</f>
        <v>288</v>
      </c>
      <c r="K19" s="9">
        <f>+'1994'!N19</f>
        <v>279</v>
      </c>
      <c r="L19" s="9">
        <f>+'1995'!N19</f>
        <v>207</v>
      </c>
      <c r="M19" s="9">
        <f>+'1996'!N19</f>
        <v>113</v>
      </c>
      <c r="N19" s="9">
        <f>+'1997'!N19</f>
        <v>533</v>
      </c>
      <c r="O19" s="9">
        <f>+'1998'!N19</f>
        <v>335</v>
      </c>
      <c r="P19" s="9">
        <f>+'1999'!N19</f>
        <v>674</v>
      </c>
      <c r="Q19" s="9">
        <f>+'2000'!N19</f>
        <v>248</v>
      </c>
      <c r="R19" s="9">
        <f>+'2001'!N19</f>
        <v>305</v>
      </c>
      <c r="S19" s="9">
        <f>+'2002'!N19</f>
        <v>158</v>
      </c>
      <c r="T19" s="9">
        <f>+'2003'!N19</f>
        <v>675</v>
      </c>
      <c r="U19" s="9">
        <f>+'2004'!N19</f>
        <v>94</v>
      </c>
      <c r="V19" s="9">
        <f>+'2005'!N19</f>
        <v>567</v>
      </c>
      <c r="W19" s="9">
        <f>+'2006'!N19</f>
        <v>398</v>
      </c>
      <c r="X19" s="9">
        <f>+'2007'!N19</f>
        <v>317</v>
      </c>
      <c r="Y19" s="9">
        <f>+'2008'!N19</f>
        <v>390</v>
      </c>
      <c r="Z19" s="10">
        <f>+'2009'!N19</f>
        <v>389</v>
      </c>
      <c r="AA19" s="10">
        <f>+'2010'!N19</f>
        <v>407</v>
      </c>
      <c r="AB19" s="9">
        <f>+'2011'!N19</f>
        <v>243</v>
      </c>
      <c r="AC19" s="5">
        <v>455</v>
      </c>
      <c r="AD19" s="4">
        <v>522</v>
      </c>
      <c r="AE19" s="4">
        <v>282</v>
      </c>
      <c r="AF19" s="4">
        <v>453</v>
      </c>
      <c r="AG19" s="4">
        <v>288</v>
      </c>
      <c r="AH19" s="4">
        <v>301</v>
      </c>
      <c r="AI19" s="4">
        <v>254</v>
      </c>
      <c r="AJ19" s="4">
        <v>686</v>
      </c>
      <c r="AK19" s="4">
        <v>902</v>
      </c>
      <c r="AL19" s="4">
        <f t="shared" si="2"/>
        <v>12484</v>
      </c>
      <c r="AM19" s="9">
        <f t="shared" si="3"/>
        <v>346.77777777777777</v>
      </c>
      <c r="AO19" s="37">
        <f t="shared" si="4"/>
        <v>5.9078518967214361E-2</v>
      </c>
      <c r="AP19" s="15"/>
      <c r="AQ19" s="4">
        <f t="shared" si="5"/>
        <v>486.2</v>
      </c>
      <c r="AR19" s="8"/>
      <c r="AS19" s="8"/>
      <c r="AT19" s="37" t="s">
        <v>97</v>
      </c>
      <c r="AU19" s="9">
        <f t="shared" si="6"/>
        <v>486.2</v>
      </c>
      <c r="AV19" s="9">
        <f t="shared" si="7"/>
        <v>902</v>
      </c>
      <c r="AW19" s="9">
        <f t="shared" si="9"/>
        <v>415.8</v>
      </c>
      <c r="AX19" s="63">
        <f t="shared" si="8"/>
        <v>85.520361990950235</v>
      </c>
      <c r="BB19" s="37" t="s">
        <v>91</v>
      </c>
      <c r="BC19" s="9">
        <f t="shared" si="12"/>
        <v>167.8</v>
      </c>
      <c r="BD19" s="9">
        <f t="shared" si="13"/>
        <v>359</v>
      </c>
      <c r="BE19" s="9">
        <f t="shared" si="11"/>
        <v>191.2</v>
      </c>
      <c r="BF19" s="65">
        <f t="shared" si="0"/>
        <v>113.94517282479141</v>
      </c>
      <c r="BH19" s="101">
        <f t="shared" si="1"/>
        <v>2.5055995221741085E-2</v>
      </c>
    </row>
    <row r="20" spans="1:60" ht="20.100000000000001" customHeight="1" x14ac:dyDescent="0.2">
      <c r="A20" s="33" t="s">
        <v>23</v>
      </c>
      <c r="B20" s="9">
        <f>+'1985'!N20</f>
        <v>5</v>
      </c>
      <c r="C20" s="9">
        <f>+'1986'!N20</f>
        <v>0</v>
      </c>
      <c r="D20" s="9">
        <f>+'1987'!N20</f>
        <v>0</v>
      </c>
      <c r="E20" s="9">
        <f>+'1988'!N20</f>
        <v>38</v>
      </c>
      <c r="F20" s="9">
        <f>+'1989'!N20</f>
        <v>58</v>
      </c>
      <c r="G20" s="9">
        <f>+'1990'!N20</f>
        <v>32</v>
      </c>
      <c r="H20" s="9">
        <f>+'1991'!N20</f>
        <v>6</v>
      </c>
      <c r="I20" s="9">
        <f>+'1992'!N20</f>
        <v>2</v>
      </c>
      <c r="J20" s="9">
        <f>+'1993'!N20</f>
        <v>3</v>
      </c>
      <c r="K20" s="9">
        <f>+'1994'!N20</f>
        <v>1</v>
      </c>
      <c r="L20" s="9">
        <f>+'1995'!N20</f>
        <v>1</v>
      </c>
      <c r="M20" s="9">
        <f>+'1996'!N20</f>
        <v>34</v>
      </c>
      <c r="N20" s="9">
        <f>+'1997'!N20</f>
        <v>13</v>
      </c>
      <c r="O20" s="9">
        <f>+'1998'!N20</f>
        <v>4</v>
      </c>
      <c r="P20" s="9">
        <f>+'1999'!N20</f>
        <v>10</v>
      </c>
      <c r="Q20" s="9">
        <f>+'2000'!N20</f>
        <v>4</v>
      </c>
      <c r="R20" s="9">
        <f>+'2001'!N20</f>
        <v>12</v>
      </c>
      <c r="S20" s="9">
        <f>+'2002'!N20</f>
        <v>6</v>
      </c>
      <c r="T20" s="9">
        <f>+'2003'!N20</f>
        <v>49</v>
      </c>
      <c r="U20" s="9">
        <f>+'2004'!N20</f>
        <v>8</v>
      </c>
      <c r="V20" s="9">
        <f>+'2005'!N20</f>
        <v>5</v>
      </c>
      <c r="W20" s="9">
        <f>+'2006'!N20</f>
        <v>57</v>
      </c>
      <c r="X20" s="9">
        <f>+'2007'!N20</f>
        <v>47</v>
      </c>
      <c r="Y20" s="9">
        <f>+'2008'!N20</f>
        <v>47</v>
      </c>
      <c r="Z20" s="10">
        <f>+'2009'!N20</f>
        <v>14</v>
      </c>
      <c r="AA20" s="10">
        <f>+'2010'!N20</f>
        <v>22</v>
      </c>
      <c r="AB20" s="9">
        <f>+'2011'!N20</f>
        <v>77</v>
      </c>
      <c r="AC20" s="5">
        <v>77</v>
      </c>
      <c r="AD20" s="4">
        <v>48</v>
      </c>
      <c r="AE20" s="4">
        <v>27</v>
      </c>
      <c r="AF20" s="4">
        <v>89</v>
      </c>
      <c r="AG20" s="4">
        <v>22</v>
      </c>
      <c r="AH20" s="4">
        <v>36</v>
      </c>
      <c r="AI20" s="4">
        <v>92</v>
      </c>
      <c r="AJ20" s="4">
        <v>117</v>
      </c>
      <c r="AK20" s="4">
        <v>120</v>
      </c>
      <c r="AL20" s="4">
        <f t="shared" si="2"/>
        <v>1183</v>
      </c>
      <c r="AM20" s="9">
        <f t="shared" si="3"/>
        <v>32.861111111111114</v>
      </c>
      <c r="AO20" s="37">
        <f t="shared" si="4"/>
        <v>5.598356931930038E-3</v>
      </c>
      <c r="AP20" s="15"/>
      <c r="AQ20" s="4">
        <f t="shared" si="5"/>
        <v>77.400000000000006</v>
      </c>
      <c r="AR20" s="8"/>
      <c r="AS20" s="8"/>
      <c r="AT20" s="37" t="s">
        <v>100</v>
      </c>
      <c r="AU20" s="9">
        <f t="shared" si="6"/>
        <v>77.400000000000006</v>
      </c>
      <c r="AV20" s="9">
        <f t="shared" si="7"/>
        <v>120</v>
      </c>
      <c r="AW20" s="9">
        <f t="shared" si="9"/>
        <v>42.599999999999994</v>
      </c>
      <c r="AX20" s="63">
        <f t="shared" si="8"/>
        <v>55.038759689922465</v>
      </c>
      <c r="BB20" s="37" t="s">
        <v>92</v>
      </c>
      <c r="BC20" s="9">
        <f t="shared" si="12"/>
        <v>570.79999999999995</v>
      </c>
      <c r="BD20" s="9">
        <f t="shared" si="13"/>
        <v>813</v>
      </c>
      <c r="BE20" s="9">
        <f t="shared" si="11"/>
        <v>242.20000000000005</v>
      </c>
      <c r="BF20" s="65">
        <f t="shared" si="0"/>
        <v>42.431674842326572</v>
      </c>
      <c r="BH20" s="101">
        <f t="shared" si="1"/>
        <v>8.5232193519486341E-2</v>
      </c>
    </row>
    <row r="21" spans="1:60" ht="20.100000000000001" customHeight="1" x14ac:dyDescent="0.2">
      <c r="A21" s="83" t="s">
        <v>24</v>
      </c>
      <c r="B21" s="84">
        <f>+'1985'!N21</f>
        <v>0</v>
      </c>
      <c r="C21" s="84">
        <f>+'1986'!N21</f>
        <v>0</v>
      </c>
      <c r="D21" s="84">
        <f>+'1987'!N21</f>
        <v>0</v>
      </c>
      <c r="E21" s="84">
        <f>+'1988'!N21</f>
        <v>0</v>
      </c>
      <c r="F21" s="84">
        <f>+'1989'!N21</f>
        <v>0</v>
      </c>
      <c r="G21" s="84">
        <f>+'1990'!N21</f>
        <v>0</v>
      </c>
      <c r="H21" s="84">
        <f>+'1991'!N21</f>
        <v>0</v>
      </c>
      <c r="I21" s="84">
        <f>+'1992'!N21</f>
        <v>0</v>
      </c>
      <c r="J21" s="84">
        <f>+'1993'!N21</f>
        <v>0</v>
      </c>
      <c r="K21" s="84">
        <f>+'1994'!N21</f>
        <v>0</v>
      </c>
      <c r="L21" s="84">
        <f>+'1995'!N21</f>
        <v>0</v>
      </c>
      <c r="M21" s="84">
        <f>+'1996'!N21</f>
        <v>0</v>
      </c>
      <c r="N21" s="84">
        <f>+'1997'!N21</f>
        <v>0</v>
      </c>
      <c r="O21" s="84">
        <f>+'1998'!N21</f>
        <v>0</v>
      </c>
      <c r="P21" s="84">
        <f>+'1999'!N21</f>
        <v>0</v>
      </c>
      <c r="Q21" s="84">
        <f>+'2000'!N21</f>
        <v>0</v>
      </c>
      <c r="R21" s="84">
        <f>+'2001'!N21</f>
        <v>0</v>
      </c>
      <c r="S21" s="84">
        <f>+'2002'!N21</f>
        <v>0</v>
      </c>
      <c r="T21" s="84">
        <f>+'2003'!N21</f>
        <v>1</v>
      </c>
      <c r="U21" s="84">
        <f>+'2004'!N21</f>
        <v>2</v>
      </c>
      <c r="V21" s="84">
        <f>+'2005'!N21</f>
        <v>2</v>
      </c>
      <c r="W21" s="84">
        <f>+'2006'!N21</f>
        <v>3</v>
      </c>
      <c r="X21" s="84">
        <f>+'2007'!N21</f>
        <v>9</v>
      </c>
      <c r="Y21" s="84">
        <f>+'2008'!N21</f>
        <v>7</v>
      </c>
      <c r="Z21" s="85">
        <f>+'2009'!N21</f>
        <v>3</v>
      </c>
      <c r="AA21" s="85">
        <f>+'2010'!N21</f>
        <v>1</v>
      </c>
      <c r="AB21" s="84">
        <f>+'2011'!N21</f>
        <v>6</v>
      </c>
      <c r="AC21" s="86">
        <v>9</v>
      </c>
      <c r="AD21" s="87">
        <v>5</v>
      </c>
      <c r="AE21" s="87">
        <v>9</v>
      </c>
      <c r="AF21" s="87">
        <v>70</v>
      </c>
      <c r="AG21" s="87">
        <v>6</v>
      </c>
      <c r="AH21" s="87">
        <v>8</v>
      </c>
      <c r="AI21" s="87">
        <v>19</v>
      </c>
      <c r="AJ21" s="87">
        <v>12</v>
      </c>
      <c r="AK21" s="87">
        <v>17</v>
      </c>
      <c r="AL21" s="4">
        <f t="shared" si="2"/>
        <v>189</v>
      </c>
      <c r="AM21" s="9">
        <f t="shared" si="3"/>
        <v>5.25</v>
      </c>
      <c r="AO21" s="88">
        <f t="shared" si="4"/>
        <v>8.9441205421367459E-4</v>
      </c>
      <c r="AP21" s="15"/>
      <c r="AQ21" s="87">
        <f t="shared" si="5"/>
        <v>12.4</v>
      </c>
      <c r="AR21" s="8"/>
      <c r="AS21" s="8"/>
      <c r="AT21" s="37" t="s">
        <v>87</v>
      </c>
      <c r="AU21" s="9">
        <f t="shared" si="6"/>
        <v>12.4</v>
      </c>
      <c r="AV21" s="9">
        <f t="shared" si="7"/>
        <v>17</v>
      </c>
      <c r="AW21" s="9">
        <f t="shared" si="9"/>
        <v>4.5999999999999996</v>
      </c>
      <c r="AX21" s="63">
        <f t="shared" si="8"/>
        <v>37.096774193548384</v>
      </c>
      <c r="BB21" s="37" t="s">
        <v>93</v>
      </c>
      <c r="BC21" s="9">
        <f t="shared" si="12"/>
        <v>1043.8</v>
      </c>
      <c r="BD21" s="9">
        <f t="shared" si="13"/>
        <v>1289</v>
      </c>
      <c r="BE21" s="9">
        <f t="shared" si="11"/>
        <v>245.20000000000005</v>
      </c>
      <c r="BF21" s="65">
        <f t="shared" si="0"/>
        <v>23.491090247173794</v>
      </c>
      <c r="BH21" s="101">
        <f t="shared" si="1"/>
        <v>0.15586083320889951</v>
      </c>
    </row>
    <row r="22" spans="1:60" ht="15" x14ac:dyDescent="0.25">
      <c r="A22" s="73" t="s">
        <v>1</v>
      </c>
      <c r="B22" s="74">
        <f>SUM(B10:B21)</f>
        <v>5223</v>
      </c>
      <c r="C22" s="74">
        <f t="shared" ref="C22:AD22" si="14">SUM(C10:C21)</f>
        <v>5421</v>
      </c>
      <c r="D22" s="74">
        <f t="shared" si="14"/>
        <v>5195</v>
      </c>
      <c r="E22" s="74">
        <f t="shared" si="14"/>
        <v>5202</v>
      </c>
      <c r="F22" s="74">
        <f t="shared" si="14"/>
        <v>5241</v>
      </c>
      <c r="G22" s="74">
        <f t="shared" si="14"/>
        <v>4114</v>
      </c>
      <c r="H22" s="74">
        <f t="shared" si="14"/>
        <v>5194</v>
      </c>
      <c r="I22" s="74">
        <f t="shared" si="14"/>
        <v>4788</v>
      </c>
      <c r="J22" s="74">
        <f t="shared" si="14"/>
        <v>6118</v>
      </c>
      <c r="K22" s="74">
        <f t="shared" si="14"/>
        <v>6214</v>
      </c>
      <c r="L22" s="74">
        <f t="shared" si="14"/>
        <v>5356</v>
      </c>
      <c r="M22" s="74">
        <f t="shared" si="14"/>
        <v>5886</v>
      </c>
      <c r="N22" s="74">
        <f t="shared" si="14"/>
        <v>5493</v>
      </c>
      <c r="O22" s="74">
        <f t="shared" si="14"/>
        <v>5332</v>
      </c>
      <c r="P22" s="74">
        <f t="shared" si="14"/>
        <v>6831</v>
      </c>
      <c r="Q22" s="74">
        <f t="shared" si="14"/>
        <v>5252</v>
      </c>
      <c r="R22" s="74">
        <f t="shared" si="14"/>
        <v>5376</v>
      </c>
      <c r="S22" s="74">
        <f t="shared" si="14"/>
        <v>6701</v>
      </c>
      <c r="T22" s="74">
        <f t="shared" si="14"/>
        <v>7572</v>
      </c>
      <c r="U22" s="74">
        <f t="shared" si="14"/>
        <v>6430</v>
      </c>
      <c r="V22" s="74">
        <f t="shared" si="14"/>
        <v>6653</v>
      </c>
      <c r="W22" s="74">
        <f t="shared" si="14"/>
        <v>5396</v>
      </c>
      <c r="X22" s="74">
        <f t="shared" si="14"/>
        <v>5143</v>
      </c>
      <c r="Y22" s="74">
        <f t="shared" si="14"/>
        <v>6975</v>
      </c>
      <c r="Z22" s="74">
        <f t="shared" si="14"/>
        <v>6157</v>
      </c>
      <c r="AA22" s="74">
        <f t="shared" si="14"/>
        <v>4069</v>
      </c>
      <c r="AB22" s="74">
        <f t="shared" si="14"/>
        <v>4952</v>
      </c>
      <c r="AC22" s="74">
        <f>SUM(AC10:AC21)</f>
        <v>5509</v>
      </c>
      <c r="AD22" s="74">
        <f t="shared" si="14"/>
        <v>5651</v>
      </c>
      <c r="AE22" s="74">
        <f>SUM(AE10:AE21)</f>
        <v>6335</v>
      </c>
      <c r="AF22" s="74">
        <f>SUM(AF10:AF21)</f>
        <v>8048</v>
      </c>
      <c r="AG22" s="74">
        <v>6784</v>
      </c>
      <c r="AH22" s="74">
        <f>SUM(AH10:AH21)</f>
        <v>5274</v>
      </c>
      <c r="AI22" s="74">
        <f>SUM(AI10:AI21)</f>
        <v>6081</v>
      </c>
      <c r="AJ22" s="74">
        <f>SUM(AJ10:AJ21)</f>
        <v>7219</v>
      </c>
      <c r="AK22" s="74">
        <f>SUM(AK10:AK21)</f>
        <v>8127</v>
      </c>
      <c r="AL22" s="74">
        <f t="shared" si="2"/>
        <v>211312</v>
      </c>
      <c r="AM22" s="74">
        <f t="shared" si="3"/>
        <v>5869.7777777777774</v>
      </c>
      <c r="AO22" s="89">
        <f>SUM(AO10:AO21)</f>
        <v>1</v>
      </c>
      <c r="AP22" s="15"/>
      <c r="AQ22" s="74">
        <f t="shared" si="5"/>
        <v>6697</v>
      </c>
      <c r="AR22" s="8"/>
      <c r="AS22" s="8"/>
      <c r="AT22" s="38" t="s">
        <v>135</v>
      </c>
      <c r="AU22" s="22">
        <f>SUM(AU10:AU21)</f>
        <v>6696.9999999999991</v>
      </c>
      <c r="AV22" s="22">
        <f>SUM(AV10:AV21)</f>
        <v>8127</v>
      </c>
      <c r="AW22" s="22">
        <f t="shared" si="9"/>
        <v>1430.0000000000009</v>
      </c>
      <c r="AX22" s="99">
        <f>IF(AV22&gt;0,(AV22-AU22)*100/AU22,0)</f>
        <v>21.352844557264461</v>
      </c>
      <c r="AY22" s="58"/>
      <c r="BB22" s="38" t="s">
        <v>135</v>
      </c>
      <c r="BC22" s="9">
        <f>SUM(BC10:BC21)</f>
        <v>6696.9999999999991</v>
      </c>
      <c r="BD22" s="9">
        <f>SUM(BD10:BD21)</f>
        <v>8127</v>
      </c>
      <c r="BE22" s="9">
        <f t="shared" si="11"/>
        <v>1430.0000000000009</v>
      </c>
      <c r="BF22" s="65">
        <f t="shared" si="0"/>
        <v>21.352844557264461</v>
      </c>
      <c r="BH22" s="101">
        <f t="shared" si="1"/>
        <v>1</v>
      </c>
    </row>
    <row r="23" spans="1:60" x14ac:dyDescent="0.2">
      <c r="B23" s="7" t="s">
        <v>85</v>
      </c>
      <c r="C23" s="7" t="s">
        <v>85</v>
      </c>
    </row>
    <row r="24" spans="1:60" x14ac:dyDescent="0.2">
      <c r="AL24" s="11"/>
    </row>
    <row r="25" spans="1:60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82"/>
      <c r="AE25" s="82"/>
      <c r="AF25" s="82"/>
      <c r="AG25" s="82"/>
      <c r="AH25" s="82"/>
      <c r="AI25" s="11"/>
      <c r="AJ25" s="11"/>
      <c r="AK25" s="11"/>
    </row>
    <row r="26" spans="1:60" x14ac:dyDescent="0.2">
      <c r="AD26" s="90"/>
      <c r="AE26" s="91"/>
      <c r="AF26" s="92"/>
      <c r="AG26" s="92"/>
      <c r="AH26" s="90"/>
    </row>
    <row r="27" spans="1:60" x14ac:dyDescent="0.2">
      <c r="AA27" s="19"/>
      <c r="AB27" s="19"/>
      <c r="AC27" s="19"/>
      <c r="AD27" s="19"/>
      <c r="AE27" s="91"/>
      <c r="AF27" s="92"/>
      <c r="AG27" s="92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60" x14ac:dyDescent="0.2">
      <c r="AA28" s="19"/>
      <c r="AB28" s="19"/>
      <c r="AC28" s="19"/>
      <c r="AD28" s="19"/>
      <c r="AE28" s="91"/>
      <c r="AF28" s="92"/>
      <c r="AG28" s="92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60" x14ac:dyDescent="0.2">
      <c r="AA29" s="19"/>
      <c r="AB29" s="19"/>
      <c r="AC29" s="19"/>
      <c r="AD29" s="19"/>
      <c r="AE29" s="91"/>
      <c r="AF29" s="92"/>
      <c r="AG29" s="92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60" x14ac:dyDescent="0.2">
      <c r="AA30" s="19"/>
      <c r="AB30" s="19"/>
      <c r="AC30" s="19"/>
      <c r="AD30" s="19"/>
      <c r="AE30" s="91"/>
      <c r="AF30" s="92"/>
      <c r="AG30" s="92"/>
      <c r="AH30" s="19"/>
      <c r="AI30" s="19"/>
      <c r="AJ30" s="19"/>
      <c r="AK30" s="19"/>
      <c r="AL30" s="19"/>
      <c r="AM30" s="18"/>
      <c r="AN30" s="20"/>
      <c r="AO30" s="19"/>
      <c r="AP30" s="19"/>
      <c r="AQ30" s="19"/>
    </row>
    <row r="31" spans="1:60" x14ac:dyDescent="0.2">
      <c r="AA31" s="19"/>
      <c r="AB31" s="19"/>
      <c r="AC31" s="19"/>
      <c r="AD31" s="19"/>
      <c r="AE31" s="91"/>
      <c r="AF31" s="92"/>
      <c r="AG31" s="92"/>
      <c r="AH31" s="19"/>
      <c r="AI31" s="19"/>
      <c r="AJ31" s="19"/>
      <c r="AK31" s="19"/>
      <c r="AL31" s="19"/>
      <c r="AM31" s="18"/>
      <c r="AN31" s="20"/>
      <c r="AO31" s="19"/>
      <c r="AP31" s="19"/>
      <c r="AQ31" s="19"/>
    </row>
    <row r="32" spans="1:60" x14ac:dyDescent="0.2">
      <c r="AA32" s="19"/>
      <c r="AB32" s="19"/>
      <c r="AC32" s="19"/>
      <c r="AD32" s="19"/>
      <c r="AE32" s="91"/>
      <c r="AF32" s="92"/>
      <c r="AG32" s="92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27:43" x14ac:dyDescent="0.2">
      <c r="AA33" s="19"/>
      <c r="AB33" s="18"/>
      <c r="AC33" s="18"/>
      <c r="AD33" s="20"/>
      <c r="AE33" s="91"/>
      <c r="AF33" s="92"/>
      <c r="AG33" s="92"/>
      <c r="AH33" s="20"/>
      <c r="AI33" s="20"/>
      <c r="AJ33" s="20"/>
      <c r="AK33" s="20"/>
      <c r="AL33" s="19"/>
      <c r="AM33" s="19"/>
      <c r="AN33" s="19"/>
      <c r="AO33" s="19"/>
      <c r="AP33" s="19"/>
      <c r="AQ33" s="19"/>
    </row>
    <row r="34" spans="27:43" x14ac:dyDescent="0.2">
      <c r="AA34" s="19"/>
      <c r="AB34" s="18"/>
      <c r="AC34" s="18"/>
      <c r="AD34" s="20"/>
      <c r="AE34" s="91"/>
      <c r="AF34" s="92"/>
      <c r="AG34" s="92"/>
      <c r="AH34" s="20"/>
      <c r="AI34" s="20"/>
      <c r="AJ34" s="20"/>
      <c r="AK34" s="20"/>
      <c r="AL34" s="19"/>
      <c r="AM34" s="19"/>
      <c r="AN34" s="19"/>
      <c r="AO34" s="19"/>
      <c r="AP34" s="19"/>
      <c r="AQ34" s="19"/>
    </row>
    <row r="35" spans="27:43" x14ac:dyDescent="0.2">
      <c r="AA35" s="19"/>
      <c r="AB35" s="18"/>
      <c r="AC35" s="18"/>
      <c r="AD35" s="20"/>
      <c r="AE35" s="91"/>
      <c r="AF35" s="92"/>
      <c r="AG35" s="92"/>
      <c r="AH35" s="20"/>
      <c r="AI35" s="20"/>
      <c r="AJ35" s="20"/>
      <c r="AK35" s="20"/>
      <c r="AL35" s="19"/>
      <c r="AM35" s="19"/>
      <c r="AN35" s="19"/>
      <c r="AO35" s="19"/>
      <c r="AP35" s="19"/>
      <c r="AQ35" s="19"/>
    </row>
    <row r="36" spans="27:43" x14ac:dyDescent="0.2">
      <c r="AA36" s="19"/>
      <c r="AB36" s="18"/>
      <c r="AC36" s="18"/>
      <c r="AD36" s="20"/>
      <c r="AE36" s="91"/>
      <c r="AF36" s="92"/>
      <c r="AG36" s="92"/>
      <c r="AH36" s="20"/>
      <c r="AI36" s="20"/>
      <c r="AJ36" s="20"/>
      <c r="AK36" s="20"/>
      <c r="AL36" s="19"/>
      <c r="AM36" s="19"/>
      <c r="AN36" s="19"/>
      <c r="AO36" s="19"/>
      <c r="AP36" s="19"/>
      <c r="AQ36" s="19"/>
    </row>
    <row r="37" spans="27:43" x14ac:dyDescent="0.2">
      <c r="AA37" s="19"/>
      <c r="AB37" s="18"/>
      <c r="AC37" s="18"/>
      <c r="AD37" s="20"/>
      <c r="AE37" s="91"/>
      <c r="AF37" s="92"/>
      <c r="AG37" s="92"/>
      <c r="AH37" s="20"/>
      <c r="AI37" s="20"/>
      <c r="AJ37" s="20"/>
      <c r="AK37" s="20"/>
      <c r="AL37" s="19"/>
      <c r="AM37" s="19"/>
      <c r="AN37" s="19"/>
      <c r="AO37" s="19"/>
      <c r="AP37" s="19"/>
      <c r="AQ37" s="19"/>
    </row>
    <row r="38" spans="27:43" x14ac:dyDescent="0.2">
      <c r="AA38" s="19"/>
      <c r="AB38" s="18"/>
      <c r="AC38" s="18"/>
      <c r="AD38" s="20"/>
      <c r="AE38" s="91"/>
      <c r="AF38" s="92"/>
      <c r="AG38" s="92"/>
      <c r="AH38" s="20"/>
      <c r="AI38" s="20"/>
      <c r="AJ38" s="20"/>
      <c r="AK38" s="20"/>
      <c r="AL38" s="19"/>
      <c r="AM38" s="19"/>
      <c r="AN38" s="19"/>
      <c r="AO38" s="19"/>
      <c r="AP38" s="19"/>
      <c r="AQ38" s="19"/>
    </row>
    <row r="39" spans="27:43" x14ac:dyDescent="0.2">
      <c r="AA39" s="19"/>
      <c r="AB39" s="18"/>
      <c r="AC39" s="18"/>
      <c r="AD39" s="20"/>
      <c r="AE39" s="91"/>
      <c r="AF39" s="92"/>
      <c r="AG39" s="92"/>
      <c r="AH39" s="20"/>
      <c r="AI39" s="20"/>
      <c r="AJ39" s="20"/>
      <c r="AK39" s="20"/>
      <c r="AL39" s="19"/>
      <c r="AM39" s="19"/>
      <c r="AN39" s="19"/>
      <c r="AO39" s="19"/>
      <c r="AP39" s="19"/>
      <c r="AQ39" s="19"/>
    </row>
    <row r="40" spans="27:43" x14ac:dyDescent="0.2">
      <c r="AA40" s="19"/>
      <c r="AB40" s="18"/>
      <c r="AC40" s="18"/>
      <c r="AD40" s="20"/>
      <c r="AE40" s="20"/>
      <c r="AF40" s="20"/>
      <c r="AG40" s="20"/>
      <c r="AH40" s="20"/>
      <c r="AI40" s="20"/>
      <c r="AJ40" s="20"/>
      <c r="AK40" s="20"/>
      <c r="AL40" s="19"/>
      <c r="AM40" s="19"/>
      <c r="AN40" s="19"/>
      <c r="AO40" s="19"/>
      <c r="AP40" s="19"/>
      <c r="AQ40" s="19"/>
    </row>
    <row r="41" spans="27:43" x14ac:dyDescent="0.2">
      <c r="AA41" s="19"/>
      <c r="AB41" s="18"/>
      <c r="AC41" s="18"/>
      <c r="AD41" s="20"/>
      <c r="AE41" s="20"/>
      <c r="AF41" s="20"/>
      <c r="AG41" s="20"/>
      <c r="AH41" s="20"/>
      <c r="AI41" s="20"/>
      <c r="AJ41" s="20"/>
      <c r="AK41" s="20"/>
      <c r="AL41" s="19"/>
      <c r="AM41" s="19"/>
      <c r="AN41" s="19"/>
      <c r="AO41" s="19"/>
      <c r="AP41" s="19"/>
      <c r="AQ41" s="19"/>
    </row>
    <row r="42" spans="27:43" x14ac:dyDescent="0.2">
      <c r="AA42" s="19"/>
      <c r="AB42" s="18"/>
      <c r="AC42" s="18"/>
      <c r="AD42" s="20"/>
      <c r="AE42" s="20"/>
      <c r="AF42" s="20"/>
      <c r="AG42" s="20"/>
      <c r="AH42" s="20"/>
      <c r="AI42" s="20"/>
      <c r="AJ42" s="20"/>
      <c r="AK42" s="20"/>
      <c r="AL42" s="19"/>
      <c r="AM42" s="19"/>
      <c r="AN42" s="19"/>
      <c r="AO42" s="19"/>
      <c r="AP42" s="19"/>
      <c r="AQ42" s="19"/>
    </row>
    <row r="43" spans="27:43" x14ac:dyDescent="0.2">
      <c r="AA43" s="19"/>
      <c r="AB43" s="18"/>
      <c r="AC43" s="18"/>
      <c r="AD43" s="20"/>
      <c r="AE43" s="20"/>
      <c r="AF43" s="20"/>
      <c r="AG43" s="20"/>
      <c r="AH43" s="20"/>
      <c r="AI43" s="20"/>
      <c r="AJ43" s="20"/>
      <c r="AK43" s="20"/>
      <c r="AL43" s="19"/>
      <c r="AM43" s="19"/>
      <c r="AN43" s="19"/>
      <c r="AO43" s="19"/>
      <c r="AP43" s="19"/>
      <c r="AQ43" s="19"/>
    </row>
    <row r="44" spans="27:43" x14ac:dyDescent="0.2"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27:43" x14ac:dyDescent="0.2"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27:43" x14ac:dyDescent="0.2"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</sheetData>
  <mergeCells count="10">
    <mergeCell ref="B8:AJ8"/>
    <mergeCell ref="BB8:BF8"/>
    <mergeCell ref="A5:AM5"/>
    <mergeCell ref="A6:AM6"/>
    <mergeCell ref="AT8:AX8"/>
    <mergeCell ref="A8:A9"/>
    <mergeCell ref="AL8:AL9"/>
    <mergeCell ref="AM8:AM9"/>
    <mergeCell ref="AO8:AO9"/>
    <mergeCell ref="AQ8:AQ9"/>
  </mergeCells>
  <phoneticPr fontId="0" type="noConversion"/>
  <pageMargins left="0.75" right="0.75" top="0.59055118110236227" bottom="1" header="0" footer="0"/>
  <pageSetup scale="6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activeCell="A2" sqref="A2"/>
    </sheetView>
  </sheetViews>
  <sheetFormatPr baseColWidth="10" defaultRowHeight="12.75" x14ac:dyDescent="0.2"/>
  <cols>
    <col min="1" max="1" width="12.85546875" customWidth="1"/>
    <col min="2" max="13" width="6" customWidth="1"/>
    <col min="14" max="14" width="7.140625" customWidth="1"/>
    <col min="15" max="15" width="13.28515625" customWidth="1"/>
  </cols>
  <sheetData>
    <row r="1" spans="1:15" x14ac:dyDescent="0.2">
      <c r="A1" s="24" t="s">
        <v>27</v>
      </c>
    </row>
    <row r="2" spans="1:15" x14ac:dyDescent="0.2">
      <c r="A2" s="24" t="s">
        <v>118</v>
      </c>
    </row>
    <row r="3" spans="1:15" x14ac:dyDescent="0.2">
      <c r="A3" s="24" t="s">
        <v>110</v>
      </c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 x14ac:dyDescent="0.2">
      <c r="A7" s="121" t="s">
        <v>111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5" x14ac:dyDescent="0.2">
      <c r="M8" s="13"/>
    </row>
    <row r="9" spans="1:15" ht="15" x14ac:dyDescent="0.25">
      <c r="A9" s="116" t="s">
        <v>25</v>
      </c>
      <c r="B9" s="130" t="s">
        <v>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 t="s">
        <v>1</v>
      </c>
      <c r="O9" s="118" t="s">
        <v>37</v>
      </c>
    </row>
    <row r="10" spans="1:15" ht="15" x14ac:dyDescent="0.25">
      <c r="A10" s="117"/>
      <c r="B10" s="42" t="s">
        <v>2</v>
      </c>
      <c r="C10" s="42" t="s">
        <v>3</v>
      </c>
      <c r="D10" s="42" t="s">
        <v>4</v>
      </c>
      <c r="E10" s="42" t="s">
        <v>5</v>
      </c>
      <c r="F10" s="42" t="s">
        <v>6</v>
      </c>
      <c r="G10" s="42" t="s">
        <v>7</v>
      </c>
      <c r="H10" s="42" t="s">
        <v>8</v>
      </c>
      <c r="I10" s="42" t="s">
        <v>9</v>
      </c>
      <c r="J10" s="42" t="s">
        <v>54</v>
      </c>
      <c r="K10" s="42" t="s">
        <v>10</v>
      </c>
      <c r="L10" s="42" t="s">
        <v>11</v>
      </c>
      <c r="M10" s="42" t="s">
        <v>12</v>
      </c>
      <c r="N10" s="131"/>
      <c r="O10" s="119"/>
    </row>
    <row r="11" spans="1:15" x14ac:dyDescent="0.2">
      <c r="A11" s="43" t="s">
        <v>13</v>
      </c>
      <c r="B11" s="51"/>
      <c r="C11" s="51"/>
      <c r="D11" s="51">
        <v>2</v>
      </c>
      <c r="E11" s="51"/>
      <c r="F11" s="51">
        <v>1</v>
      </c>
      <c r="G11" s="51"/>
      <c r="H11" s="51">
        <v>3</v>
      </c>
      <c r="I11" s="51"/>
      <c r="J11" s="51"/>
      <c r="K11" s="51"/>
      <c r="L11" s="51"/>
      <c r="M11" s="52"/>
      <c r="N11" s="53">
        <f>SUM(B11:M11)</f>
        <v>6</v>
      </c>
      <c r="O11" s="45">
        <f>+N11/$N$23</f>
        <v>1.0617589807113785E-3</v>
      </c>
    </row>
    <row r="12" spans="1:15" x14ac:dyDescent="0.2">
      <c r="A12" s="46" t="s">
        <v>14</v>
      </c>
      <c r="B12" s="16"/>
      <c r="C12" s="16"/>
      <c r="D12" s="16"/>
      <c r="E12" s="16"/>
      <c r="F12" s="16"/>
      <c r="G12" s="16"/>
      <c r="H12" s="16"/>
      <c r="I12" s="16">
        <v>2</v>
      </c>
      <c r="J12" s="16"/>
      <c r="K12" s="16">
        <v>1</v>
      </c>
      <c r="L12" s="16"/>
      <c r="M12" s="17"/>
      <c r="N12" s="25">
        <f t="shared" ref="N12:N22" si="0">SUM(B12:M12)</f>
        <v>3</v>
      </c>
      <c r="O12" s="47">
        <f t="shared" ref="O12:O22" si="1">+N12/$N$23</f>
        <v>5.3087949035568926E-4</v>
      </c>
    </row>
    <row r="13" spans="1:15" x14ac:dyDescent="0.2">
      <c r="A13" s="46" t="s">
        <v>15</v>
      </c>
      <c r="B13" s="16"/>
      <c r="C13" s="16">
        <v>2</v>
      </c>
      <c r="D13" s="16">
        <v>1</v>
      </c>
      <c r="E13" s="16"/>
      <c r="F13" s="16">
        <v>1</v>
      </c>
      <c r="G13" s="16">
        <v>4</v>
      </c>
      <c r="H13" s="16">
        <v>16</v>
      </c>
      <c r="I13" s="16">
        <v>2</v>
      </c>
      <c r="J13" s="16">
        <v>2</v>
      </c>
      <c r="K13" s="16">
        <v>2</v>
      </c>
      <c r="L13" s="16">
        <v>3</v>
      </c>
      <c r="M13" s="17">
        <v>2</v>
      </c>
      <c r="N13" s="25">
        <f t="shared" si="0"/>
        <v>35</v>
      </c>
      <c r="O13" s="47">
        <f t="shared" si="1"/>
        <v>6.1935940541497083E-3</v>
      </c>
    </row>
    <row r="14" spans="1:15" x14ac:dyDescent="0.2">
      <c r="A14" s="46" t="s">
        <v>16</v>
      </c>
      <c r="B14" s="16"/>
      <c r="C14" s="16">
        <v>3</v>
      </c>
      <c r="D14" s="16">
        <v>11</v>
      </c>
      <c r="E14" s="16">
        <v>1</v>
      </c>
      <c r="F14" s="16">
        <v>1</v>
      </c>
      <c r="G14" s="16">
        <v>3</v>
      </c>
      <c r="H14" s="16">
        <v>85</v>
      </c>
      <c r="I14" s="16">
        <v>9</v>
      </c>
      <c r="J14" s="16">
        <v>1</v>
      </c>
      <c r="K14" s="16">
        <v>9</v>
      </c>
      <c r="L14" s="16">
        <v>2</v>
      </c>
      <c r="M14" s="17"/>
      <c r="N14" s="25">
        <f t="shared" si="0"/>
        <v>125</v>
      </c>
      <c r="O14" s="47">
        <f t="shared" si="1"/>
        <v>2.2119978764820386E-2</v>
      </c>
    </row>
    <row r="15" spans="1:15" x14ac:dyDescent="0.2">
      <c r="A15" s="46" t="s">
        <v>17</v>
      </c>
      <c r="B15" s="16"/>
      <c r="C15" s="16">
        <v>6</v>
      </c>
      <c r="D15" s="16">
        <v>45</v>
      </c>
      <c r="E15" s="16">
        <v>35</v>
      </c>
      <c r="F15" s="16">
        <v>21</v>
      </c>
      <c r="G15" s="16">
        <v>32</v>
      </c>
      <c r="H15" s="16">
        <v>257</v>
      </c>
      <c r="I15" s="16">
        <v>78</v>
      </c>
      <c r="J15" s="16">
        <v>15</v>
      </c>
      <c r="K15" s="16">
        <v>26</v>
      </c>
      <c r="L15" s="16">
        <v>1</v>
      </c>
      <c r="M15" s="17">
        <v>2</v>
      </c>
      <c r="N15" s="25">
        <f t="shared" si="0"/>
        <v>518</v>
      </c>
      <c r="O15" s="47">
        <f t="shared" si="1"/>
        <v>9.166519200141568E-2</v>
      </c>
    </row>
    <row r="16" spans="1:15" x14ac:dyDescent="0.2">
      <c r="A16" s="46" t="s">
        <v>18</v>
      </c>
      <c r="B16" s="16"/>
      <c r="C16" s="16">
        <v>16</v>
      </c>
      <c r="D16" s="16">
        <v>229</v>
      </c>
      <c r="E16" s="16">
        <v>75</v>
      </c>
      <c r="F16" s="16">
        <v>36</v>
      </c>
      <c r="G16" s="16">
        <v>54</v>
      </c>
      <c r="H16" s="16">
        <v>157</v>
      </c>
      <c r="I16" s="16">
        <v>41</v>
      </c>
      <c r="J16" s="16"/>
      <c r="K16" s="16">
        <v>1</v>
      </c>
      <c r="L16" s="16">
        <v>1</v>
      </c>
      <c r="M16" s="17">
        <v>1</v>
      </c>
      <c r="N16" s="25">
        <f t="shared" si="0"/>
        <v>611</v>
      </c>
      <c r="O16" s="47">
        <f t="shared" si="1"/>
        <v>0.10812245620244204</v>
      </c>
    </row>
    <row r="17" spans="1:15" x14ac:dyDescent="0.2">
      <c r="A17" s="46" t="s">
        <v>19</v>
      </c>
      <c r="B17" s="16"/>
      <c r="C17" s="16">
        <v>18</v>
      </c>
      <c r="D17" s="16">
        <v>163</v>
      </c>
      <c r="E17" s="16">
        <v>61</v>
      </c>
      <c r="F17" s="16">
        <v>37</v>
      </c>
      <c r="G17" s="16">
        <v>145</v>
      </c>
      <c r="H17" s="16">
        <v>559</v>
      </c>
      <c r="I17" s="16">
        <v>220</v>
      </c>
      <c r="J17" s="16">
        <v>23</v>
      </c>
      <c r="K17" s="16">
        <v>57</v>
      </c>
      <c r="L17" s="16">
        <v>9</v>
      </c>
      <c r="M17" s="17">
        <v>3</v>
      </c>
      <c r="N17" s="25">
        <f t="shared" si="0"/>
        <v>1295</v>
      </c>
      <c r="O17" s="47">
        <f t="shared" si="1"/>
        <v>0.22916298000353919</v>
      </c>
    </row>
    <row r="18" spans="1:15" x14ac:dyDescent="0.2">
      <c r="A18" s="46" t="s">
        <v>20</v>
      </c>
      <c r="B18" s="16"/>
      <c r="C18" s="16">
        <v>17</v>
      </c>
      <c r="D18" s="16">
        <v>227</v>
      </c>
      <c r="E18" s="16">
        <v>61</v>
      </c>
      <c r="F18" s="16">
        <v>48</v>
      </c>
      <c r="G18" s="16">
        <v>138</v>
      </c>
      <c r="H18" s="16">
        <v>463</v>
      </c>
      <c r="I18" s="16">
        <v>183</v>
      </c>
      <c r="J18" s="16">
        <v>19</v>
      </c>
      <c r="K18" s="16">
        <v>27</v>
      </c>
      <c r="L18" s="16">
        <v>1</v>
      </c>
      <c r="M18" s="17"/>
      <c r="N18" s="25">
        <f t="shared" si="0"/>
        <v>1184</v>
      </c>
      <c r="O18" s="47">
        <f t="shared" si="1"/>
        <v>0.20952043886037869</v>
      </c>
    </row>
    <row r="19" spans="1:15" x14ac:dyDescent="0.2">
      <c r="A19" s="46" t="s">
        <v>21</v>
      </c>
      <c r="B19" s="16"/>
      <c r="C19" s="16">
        <v>7</v>
      </c>
      <c r="D19" s="16">
        <v>155</v>
      </c>
      <c r="E19" s="16">
        <v>49</v>
      </c>
      <c r="F19" s="16">
        <v>38</v>
      </c>
      <c r="G19" s="16">
        <v>111</v>
      </c>
      <c r="H19" s="16">
        <v>638</v>
      </c>
      <c r="I19" s="16">
        <v>250</v>
      </c>
      <c r="J19" s="16">
        <v>13</v>
      </c>
      <c r="K19" s="16">
        <v>36</v>
      </c>
      <c r="L19" s="16"/>
      <c r="M19" s="17">
        <v>2</v>
      </c>
      <c r="N19" s="25">
        <f t="shared" si="0"/>
        <v>1299</v>
      </c>
      <c r="O19" s="47">
        <f t="shared" si="1"/>
        <v>0.22987081932401346</v>
      </c>
    </row>
    <row r="20" spans="1:15" x14ac:dyDescent="0.2">
      <c r="A20" s="46" t="s">
        <v>22</v>
      </c>
      <c r="B20" s="16"/>
      <c r="C20" s="16">
        <v>2</v>
      </c>
      <c r="D20" s="16">
        <v>82</v>
      </c>
      <c r="E20" s="16">
        <v>19</v>
      </c>
      <c r="F20" s="16">
        <v>15</v>
      </c>
      <c r="G20" s="16">
        <v>94</v>
      </c>
      <c r="H20" s="16">
        <v>229</v>
      </c>
      <c r="I20" s="16">
        <v>65</v>
      </c>
      <c r="J20" s="16">
        <v>4</v>
      </c>
      <c r="K20" s="16">
        <v>10</v>
      </c>
      <c r="L20" s="16">
        <v>1</v>
      </c>
      <c r="M20" s="17">
        <v>1</v>
      </c>
      <c r="N20" s="25">
        <f t="shared" si="0"/>
        <v>522</v>
      </c>
      <c r="O20" s="47">
        <f t="shared" si="1"/>
        <v>9.2373031321889926E-2</v>
      </c>
    </row>
    <row r="21" spans="1:15" x14ac:dyDescent="0.2">
      <c r="A21" s="46" t="s">
        <v>23</v>
      </c>
      <c r="B21" s="16"/>
      <c r="C21" s="16"/>
      <c r="D21" s="16">
        <v>36</v>
      </c>
      <c r="E21" s="16">
        <v>3</v>
      </c>
      <c r="F21" s="16">
        <v>4</v>
      </c>
      <c r="G21" s="16">
        <v>2</v>
      </c>
      <c r="H21" s="16">
        <v>2</v>
      </c>
      <c r="I21" s="16">
        <v>1</v>
      </c>
      <c r="J21" s="16"/>
      <c r="K21" s="16"/>
      <c r="L21" s="16"/>
      <c r="M21" s="17"/>
      <c r="N21" s="25">
        <f t="shared" si="0"/>
        <v>48</v>
      </c>
      <c r="O21" s="47">
        <f t="shared" si="1"/>
        <v>8.4940718456910282E-3</v>
      </c>
    </row>
    <row r="22" spans="1:15" x14ac:dyDescent="0.2">
      <c r="A22" s="48" t="s">
        <v>24</v>
      </c>
      <c r="B22" s="54"/>
      <c r="C22" s="54"/>
      <c r="D22" s="54">
        <v>1</v>
      </c>
      <c r="E22" s="54">
        <v>1</v>
      </c>
      <c r="F22" s="54">
        <v>1</v>
      </c>
      <c r="G22" s="54">
        <v>2</v>
      </c>
      <c r="H22" s="54"/>
      <c r="I22" s="54"/>
      <c r="J22" s="54"/>
      <c r="K22" s="54"/>
      <c r="L22" s="54"/>
      <c r="M22" s="55"/>
      <c r="N22" s="56">
        <f t="shared" si="0"/>
        <v>5</v>
      </c>
      <c r="O22" s="49">
        <f t="shared" si="1"/>
        <v>8.8479915059281548E-4</v>
      </c>
    </row>
    <row r="23" spans="1:15" ht="15" x14ac:dyDescent="0.25">
      <c r="A23" s="34"/>
      <c r="B23" s="35">
        <f>SUM(B11:B22)</f>
        <v>0</v>
      </c>
      <c r="C23" s="35">
        <f t="shared" ref="C23:N23" si="2">SUM(C11:C22)</f>
        <v>71</v>
      </c>
      <c r="D23" s="35">
        <f t="shared" si="2"/>
        <v>952</v>
      </c>
      <c r="E23" s="35">
        <f t="shared" si="2"/>
        <v>305</v>
      </c>
      <c r="F23" s="35">
        <f t="shared" si="2"/>
        <v>203</v>
      </c>
      <c r="G23" s="35">
        <f t="shared" si="2"/>
        <v>585</v>
      </c>
      <c r="H23" s="35">
        <f t="shared" si="2"/>
        <v>2409</v>
      </c>
      <c r="I23" s="35">
        <f t="shared" si="2"/>
        <v>851</v>
      </c>
      <c r="J23" s="35">
        <f>SUM(J11:J22)</f>
        <v>77</v>
      </c>
      <c r="K23" s="35">
        <f t="shared" si="2"/>
        <v>169</v>
      </c>
      <c r="L23" s="35">
        <f t="shared" si="2"/>
        <v>18</v>
      </c>
      <c r="M23" s="35">
        <f t="shared" si="2"/>
        <v>11</v>
      </c>
      <c r="N23" s="35">
        <f t="shared" si="2"/>
        <v>5651</v>
      </c>
      <c r="O23" s="50">
        <f>SUM(O11:O22)</f>
        <v>1</v>
      </c>
    </row>
  </sheetData>
  <mergeCells count="6">
    <mergeCell ref="A6:N6"/>
    <mergeCell ref="A7:N7"/>
    <mergeCell ref="B9:M9"/>
    <mergeCell ref="N9:N10"/>
    <mergeCell ref="O9:O10"/>
    <mergeCell ref="A9:A10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6" x14ac:dyDescent="0.2">
      <c r="A6" s="121" t="s">
        <v>107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6" x14ac:dyDescent="0.2">
      <c r="M7" s="13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>
        <v>1</v>
      </c>
      <c r="M10" s="52"/>
      <c r="N10" s="53">
        <f>SUM(B10:M10)</f>
        <v>1</v>
      </c>
      <c r="O10" s="45">
        <f>+N10/$N$22</f>
        <v>1.8152114721365039E-4</v>
      </c>
      <c r="P10" s="2"/>
    </row>
    <row r="11" spans="1:16" ht="20.100000000000001" customHeight="1" x14ac:dyDescent="0.2">
      <c r="A11" s="46" t="s">
        <v>14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25">
        <f t="shared" ref="N11:N21" si="0">SUM(B11:M11)</f>
        <v>0</v>
      </c>
      <c r="O11" s="47">
        <f t="shared" ref="O11:O21" si="1">+N11/$N$22</f>
        <v>0</v>
      </c>
      <c r="P11" s="2"/>
    </row>
    <row r="12" spans="1:16" ht="20.100000000000001" customHeight="1" x14ac:dyDescent="0.2">
      <c r="A12" s="46" t="s">
        <v>15</v>
      </c>
      <c r="B12" s="16"/>
      <c r="C12" s="16"/>
      <c r="D12" s="16">
        <v>6</v>
      </c>
      <c r="E12" s="16"/>
      <c r="F12" s="16"/>
      <c r="G12" s="16">
        <v>1</v>
      </c>
      <c r="H12" s="16">
        <v>6</v>
      </c>
      <c r="I12" s="16">
        <v>2</v>
      </c>
      <c r="J12" s="16"/>
      <c r="K12" s="16"/>
      <c r="L12" s="16"/>
      <c r="M12" s="17"/>
      <c r="N12" s="25">
        <f t="shared" si="0"/>
        <v>15</v>
      </c>
      <c r="O12" s="47">
        <f t="shared" si="1"/>
        <v>2.7228172082047557E-3</v>
      </c>
      <c r="P12" s="2"/>
    </row>
    <row r="13" spans="1:16" ht="20.100000000000001" customHeight="1" x14ac:dyDescent="0.2">
      <c r="A13" s="46" t="s">
        <v>16</v>
      </c>
      <c r="B13" s="16"/>
      <c r="C13" s="16"/>
      <c r="D13" s="16">
        <v>7</v>
      </c>
      <c r="E13" s="16">
        <v>14</v>
      </c>
      <c r="F13" s="16">
        <v>1</v>
      </c>
      <c r="G13" s="16">
        <v>17</v>
      </c>
      <c r="H13" s="16">
        <v>64</v>
      </c>
      <c r="I13" s="16">
        <v>19</v>
      </c>
      <c r="J13" s="16">
        <v>1</v>
      </c>
      <c r="K13" s="16">
        <v>2</v>
      </c>
      <c r="L13" s="16">
        <v>1</v>
      </c>
      <c r="M13" s="17">
        <v>1</v>
      </c>
      <c r="N13" s="25">
        <f t="shared" si="0"/>
        <v>127</v>
      </c>
      <c r="O13" s="47">
        <f t="shared" si="1"/>
        <v>2.3053185696133599E-2</v>
      </c>
      <c r="P13" s="2"/>
    </row>
    <row r="14" spans="1:16" ht="20.100000000000001" customHeight="1" x14ac:dyDescent="0.2">
      <c r="A14" s="46" t="s">
        <v>17</v>
      </c>
      <c r="B14" s="16"/>
      <c r="C14" s="16">
        <v>10</v>
      </c>
      <c r="D14" s="16">
        <v>88</v>
      </c>
      <c r="E14" s="16">
        <v>50</v>
      </c>
      <c r="F14" s="16">
        <v>16</v>
      </c>
      <c r="G14" s="16">
        <v>33</v>
      </c>
      <c r="H14" s="16">
        <v>232</v>
      </c>
      <c r="I14" s="16">
        <v>53</v>
      </c>
      <c r="J14" s="16">
        <v>4</v>
      </c>
      <c r="K14" s="16">
        <v>5</v>
      </c>
      <c r="L14" s="16">
        <v>7</v>
      </c>
      <c r="M14" s="17">
        <v>3</v>
      </c>
      <c r="N14" s="25">
        <f t="shared" si="0"/>
        <v>501</v>
      </c>
      <c r="O14" s="47">
        <f t="shared" si="1"/>
        <v>9.0942094754038846E-2</v>
      </c>
      <c r="P14" s="2"/>
    </row>
    <row r="15" spans="1:16" ht="20.100000000000001" customHeight="1" x14ac:dyDescent="0.2">
      <c r="A15" s="46" t="s">
        <v>18</v>
      </c>
      <c r="B15" s="16"/>
      <c r="C15" s="16">
        <v>18</v>
      </c>
      <c r="D15" s="16">
        <v>178</v>
      </c>
      <c r="E15" s="16">
        <v>67</v>
      </c>
      <c r="F15" s="16">
        <v>29</v>
      </c>
      <c r="G15" s="16">
        <v>118</v>
      </c>
      <c r="H15" s="16">
        <v>652</v>
      </c>
      <c r="I15" s="16">
        <v>161</v>
      </c>
      <c r="J15" s="16">
        <v>31</v>
      </c>
      <c r="K15" s="16">
        <v>44</v>
      </c>
      <c r="L15" s="16">
        <v>8</v>
      </c>
      <c r="M15" s="17">
        <v>3</v>
      </c>
      <c r="N15" s="25">
        <f t="shared" si="0"/>
        <v>1309</v>
      </c>
      <c r="O15" s="47">
        <f t="shared" si="1"/>
        <v>0.23761118170266837</v>
      </c>
      <c r="P15" s="2"/>
    </row>
    <row r="16" spans="1:16" ht="20.100000000000001" customHeight="1" x14ac:dyDescent="0.2">
      <c r="A16" s="46" t="s">
        <v>19</v>
      </c>
      <c r="B16" s="16"/>
      <c r="C16" s="16">
        <v>24</v>
      </c>
      <c r="D16" s="16">
        <v>220</v>
      </c>
      <c r="E16" s="16">
        <v>63</v>
      </c>
      <c r="F16" s="16">
        <v>50</v>
      </c>
      <c r="G16" s="16">
        <v>127</v>
      </c>
      <c r="H16" s="16">
        <v>501</v>
      </c>
      <c r="I16" s="16">
        <v>160</v>
      </c>
      <c r="J16" s="16">
        <v>34</v>
      </c>
      <c r="K16" s="16">
        <v>83</v>
      </c>
      <c r="L16" s="16">
        <v>8</v>
      </c>
      <c r="M16" s="17"/>
      <c r="N16" s="25">
        <f t="shared" si="0"/>
        <v>1270</v>
      </c>
      <c r="O16" s="47">
        <f t="shared" si="1"/>
        <v>0.23053185696133599</v>
      </c>
      <c r="P16" s="2"/>
    </row>
    <row r="17" spans="1:16" ht="20.100000000000001" customHeight="1" x14ac:dyDescent="0.2">
      <c r="A17" s="46" t="s">
        <v>20</v>
      </c>
      <c r="B17" s="16"/>
      <c r="C17" s="16">
        <v>12</v>
      </c>
      <c r="D17" s="16">
        <v>161</v>
      </c>
      <c r="E17" s="16">
        <v>63</v>
      </c>
      <c r="F17" s="16">
        <v>30</v>
      </c>
      <c r="G17" s="16">
        <v>90</v>
      </c>
      <c r="H17" s="16">
        <v>488</v>
      </c>
      <c r="I17" s="16">
        <v>179</v>
      </c>
      <c r="J17" s="16">
        <v>9</v>
      </c>
      <c r="K17" s="16">
        <v>14</v>
      </c>
      <c r="L17" s="16">
        <v>5</v>
      </c>
      <c r="M17" s="17">
        <v>6</v>
      </c>
      <c r="N17" s="25">
        <f t="shared" si="0"/>
        <v>1057</v>
      </c>
      <c r="O17" s="47">
        <f t="shared" si="1"/>
        <v>0.19186785260482847</v>
      </c>
      <c r="P17" s="2"/>
    </row>
    <row r="18" spans="1:16" ht="20.100000000000001" customHeight="1" x14ac:dyDescent="0.2">
      <c r="A18" s="46" t="s">
        <v>21</v>
      </c>
      <c r="B18" s="16"/>
      <c r="C18" s="16">
        <v>5</v>
      </c>
      <c r="D18" s="16">
        <v>127</v>
      </c>
      <c r="E18" s="16">
        <v>24</v>
      </c>
      <c r="F18" s="16">
        <v>26</v>
      </c>
      <c r="G18" s="16">
        <v>64</v>
      </c>
      <c r="H18" s="16">
        <v>305</v>
      </c>
      <c r="I18" s="16">
        <v>114</v>
      </c>
      <c r="J18" s="16">
        <v>8</v>
      </c>
      <c r="K18" s="16">
        <v>10</v>
      </c>
      <c r="L18" s="16">
        <v>5</v>
      </c>
      <c r="M18" s="17"/>
      <c r="N18" s="25">
        <f t="shared" si="0"/>
        <v>688</v>
      </c>
      <c r="O18" s="47">
        <f t="shared" si="1"/>
        <v>0.12488654928299146</v>
      </c>
      <c r="P18" s="2"/>
    </row>
    <row r="19" spans="1:16" ht="20.100000000000001" customHeight="1" x14ac:dyDescent="0.2">
      <c r="A19" s="46" t="s">
        <v>22</v>
      </c>
      <c r="B19" s="16"/>
      <c r="C19" s="16">
        <v>4</v>
      </c>
      <c r="D19" s="16">
        <v>68</v>
      </c>
      <c r="E19" s="16">
        <v>11</v>
      </c>
      <c r="F19" s="16">
        <v>13</v>
      </c>
      <c r="G19" s="16">
        <v>51</v>
      </c>
      <c r="H19" s="16">
        <v>253</v>
      </c>
      <c r="I19" s="16">
        <v>47</v>
      </c>
      <c r="J19" s="16">
        <v>2</v>
      </c>
      <c r="K19" s="16">
        <v>4</v>
      </c>
      <c r="L19" s="16">
        <v>2</v>
      </c>
      <c r="M19" s="17"/>
      <c r="N19" s="25">
        <f t="shared" si="0"/>
        <v>455</v>
      </c>
      <c r="O19" s="47">
        <f t="shared" si="1"/>
        <v>8.2592121982210928E-2</v>
      </c>
      <c r="P19" s="2"/>
    </row>
    <row r="20" spans="1:16" ht="20.100000000000001" customHeight="1" x14ac:dyDescent="0.2">
      <c r="A20" s="46" t="s">
        <v>23</v>
      </c>
      <c r="B20" s="16"/>
      <c r="C20" s="16">
        <v>1</v>
      </c>
      <c r="D20" s="16">
        <v>42</v>
      </c>
      <c r="E20" s="16">
        <v>6</v>
      </c>
      <c r="F20" s="16">
        <v>4</v>
      </c>
      <c r="G20" s="16">
        <v>3</v>
      </c>
      <c r="H20" s="16">
        <v>16</v>
      </c>
      <c r="I20" s="16">
        <v>5</v>
      </c>
      <c r="J20" s="16"/>
      <c r="K20" s="16"/>
      <c r="L20" s="16"/>
      <c r="M20" s="17"/>
      <c r="N20" s="25">
        <f t="shared" si="0"/>
        <v>77</v>
      </c>
      <c r="O20" s="47">
        <f t="shared" si="1"/>
        <v>1.397712833545108E-2</v>
      </c>
      <c r="P20" s="2"/>
    </row>
    <row r="21" spans="1:16" ht="20.100000000000001" customHeight="1" x14ac:dyDescent="0.2">
      <c r="A21" s="48" t="s">
        <v>24</v>
      </c>
      <c r="B21" s="54">
        <v>1</v>
      </c>
      <c r="C21" s="54">
        <v>1</v>
      </c>
      <c r="D21" s="54">
        <v>4</v>
      </c>
      <c r="E21" s="54">
        <v>1</v>
      </c>
      <c r="F21" s="54"/>
      <c r="G21" s="54"/>
      <c r="H21" s="54"/>
      <c r="I21" s="54"/>
      <c r="J21" s="54"/>
      <c r="K21" s="54">
        <v>1</v>
      </c>
      <c r="L21" s="54">
        <v>1</v>
      </c>
      <c r="M21" s="55"/>
      <c r="N21" s="56">
        <f t="shared" si="0"/>
        <v>9</v>
      </c>
      <c r="O21" s="49">
        <f t="shared" si="1"/>
        <v>1.6336903249228535E-3</v>
      </c>
      <c r="P21" s="2"/>
    </row>
    <row r="22" spans="1:16" ht="15" x14ac:dyDescent="0.25">
      <c r="A22" s="34"/>
      <c r="B22" s="35">
        <f>SUM(B10:B21)</f>
        <v>1</v>
      </c>
      <c r="C22" s="35">
        <f t="shared" ref="C22:N22" si="2">SUM(C10:C21)</f>
        <v>75</v>
      </c>
      <c r="D22" s="35">
        <f t="shared" si="2"/>
        <v>901</v>
      </c>
      <c r="E22" s="35">
        <f t="shared" si="2"/>
        <v>299</v>
      </c>
      <c r="F22" s="35">
        <f t="shared" si="2"/>
        <v>169</v>
      </c>
      <c r="G22" s="35">
        <f t="shared" si="2"/>
        <v>504</v>
      </c>
      <c r="H22" s="35">
        <f t="shared" si="2"/>
        <v>2517</v>
      </c>
      <c r="I22" s="35">
        <f t="shared" si="2"/>
        <v>740</v>
      </c>
      <c r="J22" s="35">
        <f>SUM(J10:J21)</f>
        <v>89</v>
      </c>
      <c r="K22" s="35">
        <f t="shared" si="2"/>
        <v>163</v>
      </c>
      <c r="L22" s="35">
        <f t="shared" si="2"/>
        <v>38</v>
      </c>
      <c r="M22" s="35">
        <f t="shared" si="2"/>
        <v>13</v>
      </c>
      <c r="N22" s="35">
        <f t="shared" si="2"/>
        <v>5509</v>
      </c>
      <c r="O22" s="50">
        <f>SUM(O10:O21)</f>
        <v>1</v>
      </c>
    </row>
  </sheetData>
  <mergeCells count="6">
    <mergeCell ref="A5:N5"/>
    <mergeCell ref="A6:N6"/>
    <mergeCell ref="B8:M8"/>
    <mergeCell ref="N8:N9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6" x14ac:dyDescent="0.2">
      <c r="A6" s="121" t="s">
        <v>59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6" x14ac:dyDescent="0.2">
      <c r="M7" s="13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  <c r="P10" s="2"/>
    </row>
    <row r="11" spans="1:16" ht="20.100000000000001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1</v>
      </c>
      <c r="F11" s="16">
        <v>0</v>
      </c>
      <c r="G11" s="16">
        <v>2</v>
      </c>
      <c r="H11" s="16">
        <v>1</v>
      </c>
      <c r="I11" s="16">
        <v>1</v>
      </c>
      <c r="J11" s="16">
        <v>0</v>
      </c>
      <c r="K11" s="16">
        <v>1</v>
      </c>
      <c r="L11" s="16">
        <v>0</v>
      </c>
      <c r="M11" s="17">
        <v>0</v>
      </c>
      <c r="N11" s="25">
        <f t="shared" ref="N11:N21" si="0">SUM(B11:M11)</f>
        <v>6</v>
      </c>
      <c r="O11" s="47">
        <f t="shared" ref="O11:O21" si="1">+N11/$N$22</f>
        <v>1.2116316639741518E-3</v>
      </c>
      <c r="P11" s="2"/>
    </row>
    <row r="12" spans="1:16" ht="20.100000000000001" customHeight="1" x14ac:dyDescent="0.2">
      <c r="A12" s="46" t="s">
        <v>15</v>
      </c>
      <c r="B12" s="16">
        <v>0</v>
      </c>
      <c r="C12" s="16">
        <v>0</v>
      </c>
      <c r="D12" s="16">
        <v>3</v>
      </c>
      <c r="E12" s="16">
        <v>3</v>
      </c>
      <c r="F12" s="16">
        <v>1</v>
      </c>
      <c r="G12" s="16">
        <v>8</v>
      </c>
      <c r="H12" s="16">
        <v>11</v>
      </c>
      <c r="I12" s="16">
        <v>2</v>
      </c>
      <c r="J12" s="16">
        <v>0</v>
      </c>
      <c r="K12" s="16">
        <v>0</v>
      </c>
      <c r="L12" s="16">
        <v>0</v>
      </c>
      <c r="M12" s="17">
        <v>0</v>
      </c>
      <c r="N12" s="25">
        <f t="shared" si="0"/>
        <v>28</v>
      </c>
      <c r="O12" s="47">
        <f t="shared" si="1"/>
        <v>5.6542810985460417E-3</v>
      </c>
      <c r="P12" s="2"/>
    </row>
    <row r="13" spans="1:16" ht="20.100000000000001" customHeight="1" x14ac:dyDescent="0.2">
      <c r="A13" s="46" t="s">
        <v>16</v>
      </c>
      <c r="B13" s="16">
        <v>0</v>
      </c>
      <c r="C13" s="16">
        <v>2</v>
      </c>
      <c r="D13" s="16">
        <v>6</v>
      </c>
      <c r="E13" s="16">
        <v>9</v>
      </c>
      <c r="F13" s="16">
        <v>9</v>
      </c>
      <c r="G13" s="16">
        <v>6</v>
      </c>
      <c r="H13" s="16">
        <v>49</v>
      </c>
      <c r="I13" s="16">
        <v>4</v>
      </c>
      <c r="J13" s="16">
        <v>0</v>
      </c>
      <c r="K13" s="16">
        <v>1</v>
      </c>
      <c r="L13" s="16">
        <v>2</v>
      </c>
      <c r="M13" s="17">
        <v>1</v>
      </c>
      <c r="N13" s="25">
        <f t="shared" si="0"/>
        <v>89</v>
      </c>
      <c r="O13" s="47">
        <f t="shared" si="1"/>
        <v>1.7972536348949918E-2</v>
      </c>
      <c r="P13" s="2"/>
    </row>
    <row r="14" spans="1:16" ht="20.100000000000001" customHeight="1" x14ac:dyDescent="0.2">
      <c r="A14" s="46" t="s">
        <v>17</v>
      </c>
      <c r="B14" s="16">
        <v>0</v>
      </c>
      <c r="C14" s="16">
        <v>6</v>
      </c>
      <c r="D14" s="16">
        <v>55</v>
      </c>
      <c r="E14" s="16">
        <v>110</v>
      </c>
      <c r="F14" s="16">
        <v>27</v>
      </c>
      <c r="G14" s="16">
        <v>24</v>
      </c>
      <c r="H14" s="16">
        <v>89</v>
      </c>
      <c r="I14" s="16">
        <v>19</v>
      </c>
      <c r="J14" s="16">
        <v>2</v>
      </c>
      <c r="K14" s="16">
        <v>7</v>
      </c>
      <c r="L14" s="16">
        <v>1</v>
      </c>
      <c r="M14" s="17">
        <v>4</v>
      </c>
      <c r="N14" s="25">
        <f t="shared" si="0"/>
        <v>344</v>
      </c>
      <c r="O14" s="47">
        <f t="shared" si="1"/>
        <v>6.9466882067851371E-2</v>
      </c>
      <c r="P14" s="2"/>
    </row>
    <row r="15" spans="1:16" ht="20.100000000000001" customHeight="1" x14ac:dyDescent="0.2">
      <c r="A15" s="46" t="s">
        <v>18</v>
      </c>
      <c r="B15" s="16">
        <v>0</v>
      </c>
      <c r="C15" s="16">
        <v>8</v>
      </c>
      <c r="D15" s="16">
        <v>188</v>
      </c>
      <c r="E15" s="16">
        <v>157</v>
      </c>
      <c r="F15" s="16">
        <v>45</v>
      </c>
      <c r="G15" s="16">
        <v>92</v>
      </c>
      <c r="H15" s="16">
        <v>269</v>
      </c>
      <c r="I15" s="16">
        <v>52</v>
      </c>
      <c r="J15" s="16">
        <v>13</v>
      </c>
      <c r="K15" s="16">
        <v>10</v>
      </c>
      <c r="L15" s="16">
        <v>5</v>
      </c>
      <c r="M15" s="17">
        <v>4</v>
      </c>
      <c r="N15" s="25">
        <f t="shared" si="0"/>
        <v>843</v>
      </c>
      <c r="O15" s="47">
        <f t="shared" si="1"/>
        <v>0.17023424878836835</v>
      </c>
      <c r="P15" s="2"/>
    </row>
    <row r="16" spans="1:16" ht="20.100000000000001" customHeight="1" x14ac:dyDescent="0.2">
      <c r="A16" s="46" t="s">
        <v>19</v>
      </c>
      <c r="B16" s="16">
        <v>0</v>
      </c>
      <c r="C16" s="16">
        <v>12</v>
      </c>
      <c r="D16" s="16">
        <v>218</v>
      </c>
      <c r="E16" s="16">
        <v>159</v>
      </c>
      <c r="F16" s="16">
        <v>62</v>
      </c>
      <c r="G16" s="16">
        <v>126</v>
      </c>
      <c r="H16" s="16">
        <v>499</v>
      </c>
      <c r="I16" s="16">
        <v>149</v>
      </c>
      <c r="J16" s="16">
        <v>15</v>
      </c>
      <c r="K16" s="16">
        <v>24</v>
      </c>
      <c r="L16" s="16">
        <v>3</v>
      </c>
      <c r="M16" s="17">
        <v>7</v>
      </c>
      <c r="N16" s="25">
        <f t="shared" si="0"/>
        <v>1274</v>
      </c>
      <c r="O16" s="47">
        <f t="shared" si="1"/>
        <v>0.25726978998384492</v>
      </c>
      <c r="P16" s="2"/>
    </row>
    <row r="17" spans="1:16" ht="20.100000000000001" customHeight="1" x14ac:dyDescent="0.2">
      <c r="A17" s="46" t="s">
        <v>20</v>
      </c>
      <c r="B17" s="16">
        <v>0</v>
      </c>
      <c r="C17" s="16">
        <v>8</v>
      </c>
      <c r="D17" s="16">
        <v>122</v>
      </c>
      <c r="E17" s="16">
        <v>71</v>
      </c>
      <c r="F17" s="16">
        <v>33</v>
      </c>
      <c r="G17" s="16">
        <v>129</v>
      </c>
      <c r="H17" s="16">
        <v>591</v>
      </c>
      <c r="I17" s="16">
        <v>222</v>
      </c>
      <c r="J17" s="16">
        <v>27</v>
      </c>
      <c r="K17" s="16">
        <v>45</v>
      </c>
      <c r="L17" s="16">
        <v>4</v>
      </c>
      <c r="M17" s="17">
        <v>3</v>
      </c>
      <c r="N17" s="25">
        <f t="shared" si="0"/>
        <v>1255</v>
      </c>
      <c r="O17" s="47">
        <f t="shared" si="1"/>
        <v>0.25343295638126012</v>
      </c>
      <c r="P17" s="2"/>
    </row>
    <row r="18" spans="1:16" ht="20.100000000000001" customHeight="1" x14ac:dyDescent="0.2">
      <c r="A18" s="46" t="s">
        <v>21</v>
      </c>
      <c r="B18" s="16">
        <v>0</v>
      </c>
      <c r="C18" s="16">
        <v>10</v>
      </c>
      <c r="D18" s="16">
        <v>124</v>
      </c>
      <c r="E18" s="16">
        <v>49</v>
      </c>
      <c r="F18" s="16">
        <v>26</v>
      </c>
      <c r="G18" s="16">
        <v>71</v>
      </c>
      <c r="H18" s="16">
        <v>378</v>
      </c>
      <c r="I18" s="16">
        <v>104</v>
      </c>
      <c r="J18" s="16">
        <v>11</v>
      </c>
      <c r="K18" s="16">
        <v>9</v>
      </c>
      <c r="L18" s="16">
        <v>2</v>
      </c>
      <c r="M18" s="17">
        <v>3</v>
      </c>
      <c r="N18" s="25">
        <f t="shared" si="0"/>
        <v>787</v>
      </c>
      <c r="O18" s="47">
        <f t="shared" si="1"/>
        <v>0.15892568659127626</v>
      </c>
      <c r="P18" s="2"/>
    </row>
    <row r="19" spans="1:16" ht="20.100000000000001" customHeight="1" x14ac:dyDescent="0.2">
      <c r="A19" s="46" t="s">
        <v>22</v>
      </c>
      <c r="B19" s="16">
        <v>0</v>
      </c>
      <c r="C19" s="16">
        <v>1</v>
      </c>
      <c r="D19" s="16">
        <v>65</v>
      </c>
      <c r="E19" s="16">
        <v>13</v>
      </c>
      <c r="F19" s="16">
        <v>13</v>
      </c>
      <c r="G19" s="16">
        <v>20</v>
      </c>
      <c r="H19" s="16">
        <v>108</v>
      </c>
      <c r="I19" s="16">
        <v>22</v>
      </c>
      <c r="J19" s="16">
        <v>1</v>
      </c>
      <c r="K19" s="16">
        <v>0</v>
      </c>
      <c r="L19" s="16">
        <v>0</v>
      </c>
      <c r="M19" s="17">
        <v>0</v>
      </c>
      <c r="N19" s="25">
        <f t="shared" si="0"/>
        <v>243</v>
      </c>
      <c r="O19" s="47">
        <f t="shared" si="1"/>
        <v>4.9071082390953147E-2</v>
      </c>
      <c r="P19" s="2"/>
    </row>
    <row r="20" spans="1:16" ht="20.100000000000001" customHeight="1" x14ac:dyDescent="0.2">
      <c r="A20" s="46" t="s">
        <v>23</v>
      </c>
      <c r="B20" s="16">
        <v>0</v>
      </c>
      <c r="C20" s="16">
        <v>0</v>
      </c>
      <c r="D20" s="16">
        <v>42</v>
      </c>
      <c r="E20" s="16">
        <v>14</v>
      </c>
      <c r="F20" s="16">
        <v>5</v>
      </c>
      <c r="G20" s="16">
        <v>1</v>
      </c>
      <c r="H20" s="16">
        <v>10</v>
      </c>
      <c r="I20" s="16">
        <v>5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77</v>
      </c>
      <c r="O20" s="47">
        <f t="shared" si="1"/>
        <v>1.5549273021001616E-2</v>
      </c>
      <c r="P20" s="2"/>
    </row>
    <row r="21" spans="1:16" ht="20.100000000000001" customHeight="1" x14ac:dyDescent="0.2">
      <c r="A21" s="48" t="s">
        <v>24</v>
      </c>
      <c r="B21" s="54">
        <v>0</v>
      </c>
      <c r="C21" s="54">
        <v>1</v>
      </c>
      <c r="D21" s="54">
        <v>1</v>
      </c>
      <c r="E21" s="54">
        <v>4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6</v>
      </c>
      <c r="O21" s="49">
        <f t="shared" si="1"/>
        <v>1.2116316639741518E-3</v>
      </c>
      <c r="P21" s="2"/>
    </row>
    <row r="22" spans="1:16" ht="15" x14ac:dyDescent="0.25">
      <c r="A22" s="34"/>
      <c r="B22" s="35">
        <f>SUM(B10:B21)</f>
        <v>0</v>
      </c>
      <c r="C22" s="35">
        <f t="shared" ref="C22:N22" si="2">SUM(C10:C21)</f>
        <v>48</v>
      </c>
      <c r="D22" s="35">
        <f t="shared" si="2"/>
        <v>824</v>
      </c>
      <c r="E22" s="35">
        <f t="shared" si="2"/>
        <v>590</v>
      </c>
      <c r="F22" s="35">
        <f t="shared" si="2"/>
        <v>221</v>
      </c>
      <c r="G22" s="35">
        <f t="shared" si="2"/>
        <v>479</v>
      </c>
      <c r="H22" s="35">
        <f t="shared" si="2"/>
        <v>2005</v>
      </c>
      <c r="I22" s="35">
        <f t="shared" si="2"/>
        <v>580</v>
      </c>
      <c r="J22" s="35">
        <f>SUM(J10:J21)</f>
        <v>69</v>
      </c>
      <c r="K22" s="35">
        <f t="shared" si="2"/>
        <v>97</v>
      </c>
      <c r="L22" s="35">
        <f t="shared" si="2"/>
        <v>17</v>
      </c>
      <c r="M22" s="35">
        <f t="shared" si="2"/>
        <v>22</v>
      </c>
      <c r="N22" s="35">
        <f t="shared" si="2"/>
        <v>4952</v>
      </c>
      <c r="O22" s="50">
        <f>SUM(O10:O21)</f>
        <v>1</v>
      </c>
    </row>
  </sheetData>
  <mergeCells count="6">
    <mergeCell ref="A5:N5"/>
    <mergeCell ref="A6:N6"/>
    <mergeCell ref="B8:M8"/>
    <mergeCell ref="N8:N9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6" x14ac:dyDescent="0.2">
      <c r="A6" s="121" t="s">
        <v>58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>
        <v>0</v>
      </c>
      <c r="C10" s="51">
        <v>0</v>
      </c>
      <c r="D10" s="51">
        <v>2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2</v>
      </c>
      <c r="M10" s="52">
        <v>0</v>
      </c>
      <c r="N10" s="53">
        <f>SUM(B10:M10)</f>
        <v>4</v>
      </c>
      <c r="O10" s="45">
        <f>+N10/$N$22</f>
        <v>9.8304251658884239E-4</v>
      </c>
      <c r="P10" s="2"/>
    </row>
    <row r="11" spans="1:16" ht="20.100000000000001" customHeight="1" x14ac:dyDescent="0.2">
      <c r="A11" s="46" t="s">
        <v>14</v>
      </c>
      <c r="B11" s="16">
        <v>0</v>
      </c>
      <c r="C11" s="16">
        <v>0</v>
      </c>
      <c r="D11" s="16">
        <v>2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 t="shared" ref="N11:N21" si="0">SUM(B11:M11)</f>
        <v>3</v>
      </c>
      <c r="O11" s="47">
        <f t="shared" ref="O11:O21" si="1">+N11/$N$22</f>
        <v>7.372818874416319E-4</v>
      </c>
      <c r="P11" s="2"/>
    </row>
    <row r="12" spans="1:16" ht="20.100000000000001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2</v>
      </c>
      <c r="G12" s="16">
        <v>1</v>
      </c>
      <c r="H12" s="16">
        <v>39</v>
      </c>
      <c r="I12" s="16">
        <v>4</v>
      </c>
      <c r="J12" s="16">
        <v>5</v>
      </c>
      <c r="K12" s="16">
        <v>0</v>
      </c>
      <c r="L12" s="16">
        <v>0</v>
      </c>
      <c r="M12" s="17">
        <v>2</v>
      </c>
      <c r="N12" s="25">
        <f t="shared" si="0"/>
        <v>53</v>
      </c>
      <c r="O12" s="47">
        <f t="shared" si="1"/>
        <v>1.3025313344802163E-2</v>
      </c>
      <c r="P12" s="2"/>
    </row>
    <row r="13" spans="1:16" ht="20.100000000000001" customHeight="1" x14ac:dyDescent="0.2">
      <c r="A13" s="46" t="s">
        <v>16</v>
      </c>
      <c r="B13" s="16">
        <v>0</v>
      </c>
      <c r="C13" s="16">
        <v>3</v>
      </c>
      <c r="D13" s="16">
        <v>9</v>
      </c>
      <c r="E13" s="16">
        <v>3</v>
      </c>
      <c r="F13" s="16">
        <v>1</v>
      </c>
      <c r="G13" s="16">
        <v>5</v>
      </c>
      <c r="H13" s="16">
        <v>35</v>
      </c>
      <c r="I13" s="16">
        <v>10</v>
      </c>
      <c r="J13" s="16">
        <v>0</v>
      </c>
      <c r="K13" s="16">
        <v>1</v>
      </c>
      <c r="L13" s="16">
        <v>0</v>
      </c>
      <c r="M13" s="17">
        <v>1</v>
      </c>
      <c r="N13" s="25">
        <f t="shared" si="0"/>
        <v>68</v>
      </c>
      <c r="O13" s="47">
        <f t="shared" si="1"/>
        <v>1.6711722782010323E-2</v>
      </c>
      <c r="P13" s="2"/>
    </row>
    <row r="14" spans="1:16" ht="20.100000000000001" customHeight="1" x14ac:dyDescent="0.2">
      <c r="A14" s="46" t="s">
        <v>17</v>
      </c>
      <c r="B14" s="16">
        <v>0</v>
      </c>
      <c r="C14" s="16">
        <v>1</v>
      </c>
      <c r="D14" s="16">
        <v>115</v>
      </c>
      <c r="E14" s="16">
        <v>48</v>
      </c>
      <c r="F14" s="16">
        <v>12</v>
      </c>
      <c r="G14" s="16">
        <v>2</v>
      </c>
      <c r="H14" s="16">
        <v>54</v>
      </c>
      <c r="I14" s="16">
        <v>8</v>
      </c>
      <c r="J14" s="16">
        <v>1</v>
      </c>
      <c r="K14" s="16">
        <v>0</v>
      </c>
      <c r="L14" s="16">
        <v>0</v>
      </c>
      <c r="M14" s="17">
        <v>1</v>
      </c>
      <c r="N14" s="25">
        <f t="shared" si="0"/>
        <v>242</v>
      </c>
      <c r="O14" s="47">
        <f t="shared" si="1"/>
        <v>5.9474072253624971E-2</v>
      </c>
      <c r="P14" s="2"/>
    </row>
    <row r="15" spans="1:16" ht="20.100000000000001" customHeight="1" x14ac:dyDescent="0.2">
      <c r="A15" s="46" t="s">
        <v>18</v>
      </c>
      <c r="B15" s="16">
        <v>0</v>
      </c>
      <c r="C15" s="16">
        <v>3</v>
      </c>
      <c r="D15" s="16">
        <v>224</v>
      </c>
      <c r="E15" s="16">
        <v>166</v>
      </c>
      <c r="F15" s="16">
        <v>55</v>
      </c>
      <c r="G15" s="16">
        <v>63</v>
      </c>
      <c r="H15" s="16">
        <v>262</v>
      </c>
      <c r="I15" s="16">
        <v>51</v>
      </c>
      <c r="J15" s="16">
        <v>6</v>
      </c>
      <c r="K15" s="16">
        <v>4</v>
      </c>
      <c r="L15" s="16">
        <v>1</v>
      </c>
      <c r="M15" s="17">
        <v>5</v>
      </c>
      <c r="N15" s="25">
        <f t="shared" si="0"/>
        <v>840</v>
      </c>
      <c r="O15" s="47">
        <f t="shared" si="1"/>
        <v>0.20643892848365691</v>
      </c>
      <c r="P15" s="2"/>
    </row>
    <row r="16" spans="1:16" ht="20.100000000000001" customHeight="1" x14ac:dyDescent="0.2">
      <c r="A16" s="46" t="s">
        <v>19</v>
      </c>
      <c r="B16" s="16">
        <v>0</v>
      </c>
      <c r="C16" s="16">
        <v>4</v>
      </c>
      <c r="D16" s="16">
        <v>124</v>
      </c>
      <c r="E16" s="16">
        <v>100</v>
      </c>
      <c r="F16" s="16">
        <v>75</v>
      </c>
      <c r="G16" s="16">
        <v>84</v>
      </c>
      <c r="H16" s="16">
        <v>665</v>
      </c>
      <c r="I16" s="16">
        <v>132</v>
      </c>
      <c r="J16" s="16">
        <v>11</v>
      </c>
      <c r="K16" s="16">
        <v>7</v>
      </c>
      <c r="L16" s="16">
        <v>0</v>
      </c>
      <c r="M16" s="17">
        <v>3</v>
      </c>
      <c r="N16" s="25">
        <f t="shared" si="0"/>
        <v>1205</v>
      </c>
      <c r="O16" s="47">
        <f t="shared" si="1"/>
        <v>0.29614155812238879</v>
      </c>
      <c r="P16" s="2"/>
    </row>
    <row r="17" spans="1:16" ht="20.100000000000001" customHeight="1" x14ac:dyDescent="0.2">
      <c r="A17" s="46" t="s">
        <v>20</v>
      </c>
      <c r="B17" s="16">
        <v>0</v>
      </c>
      <c r="C17" s="16">
        <v>7</v>
      </c>
      <c r="D17" s="16">
        <v>145</v>
      </c>
      <c r="E17" s="16">
        <v>79</v>
      </c>
      <c r="F17" s="16">
        <v>44</v>
      </c>
      <c r="G17" s="16">
        <v>76</v>
      </c>
      <c r="H17" s="16">
        <v>304</v>
      </c>
      <c r="I17" s="16">
        <v>81</v>
      </c>
      <c r="J17" s="16">
        <v>10</v>
      </c>
      <c r="K17" s="16">
        <v>4</v>
      </c>
      <c r="L17" s="16">
        <v>2</v>
      </c>
      <c r="M17" s="17">
        <v>2</v>
      </c>
      <c r="N17" s="25">
        <f t="shared" si="0"/>
        <v>754</v>
      </c>
      <c r="O17" s="47">
        <f t="shared" si="1"/>
        <v>0.1853035143769968</v>
      </c>
      <c r="P17" s="2"/>
    </row>
    <row r="18" spans="1:16" ht="20.100000000000001" customHeight="1" x14ac:dyDescent="0.2">
      <c r="A18" s="46" t="s">
        <v>21</v>
      </c>
      <c r="B18" s="16">
        <v>0</v>
      </c>
      <c r="C18" s="16">
        <v>1</v>
      </c>
      <c r="D18" s="16">
        <v>61</v>
      </c>
      <c r="E18" s="16">
        <v>34</v>
      </c>
      <c r="F18" s="16">
        <v>22</v>
      </c>
      <c r="G18" s="16">
        <v>56</v>
      </c>
      <c r="H18" s="16">
        <v>209</v>
      </c>
      <c r="I18" s="16">
        <v>69</v>
      </c>
      <c r="J18" s="16">
        <v>7</v>
      </c>
      <c r="K18" s="16">
        <v>8</v>
      </c>
      <c r="L18" s="16">
        <v>0</v>
      </c>
      <c r="M18" s="17">
        <v>3</v>
      </c>
      <c r="N18" s="25">
        <f t="shared" si="0"/>
        <v>470</v>
      </c>
      <c r="O18" s="47">
        <f t="shared" si="1"/>
        <v>0.11550749569918899</v>
      </c>
      <c r="P18" s="2"/>
    </row>
    <row r="19" spans="1:16" ht="20.100000000000001" customHeight="1" x14ac:dyDescent="0.2">
      <c r="A19" s="46" t="s">
        <v>22</v>
      </c>
      <c r="B19" s="16">
        <v>0</v>
      </c>
      <c r="C19" s="16">
        <v>0</v>
      </c>
      <c r="D19" s="16">
        <v>31</v>
      </c>
      <c r="E19" s="16">
        <v>13</v>
      </c>
      <c r="F19" s="16">
        <v>13</v>
      </c>
      <c r="G19" s="16">
        <v>33</v>
      </c>
      <c r="H19" s="16">
        <v>255</v>
      </c>
      <c r="I19" s="16">
        <v>61</v>
      </c>
      <c r="J19" s="16">
        <v>0</v>
      </c>
      <c r="K19" s="16">
        <v>0</v>
      </c>
      <c r="L19" s="16">
        <v>1</v>
      </c>
      <c r="M19" s="17">
        <v>0</v>
      </c>
      <c r="N19" s="25">
        <f t="shared" si="0"/>
        <v>407</v>
      </c>
      <c r="O19" s="47">
        <f t="shared" si="1"/>
        <v>0.10002457606291472</v>
      </c>
      <c r="P19" s="2"/>
    </row>
    <row r="20" spans="1:16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3</v>
      </c>
      <c r="F20" s="16">
        <v>1</v>
      </c>
      <c r="G20" s="16">
        <v>2</v>
      </c>
      <c r="H20" s="16">
        <v>13</v>
      </c>
      <c r="I20" s="16">
        <v>3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22</v>
      </c>
      <c r="O20" s="47">
        <f t="shared" si="1"/>
        <v>5.4067338412386338E-3</v>
      </c>
      <c r="P20" s="2"/>
    </row>
    <row r="21" spans="1:16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1</v>
      </c>
      <c r="O21" s="49">
        <f t="shared" si="1"/>
        <v>2.457606291472106E-4</v>
      </c>
      <c r="P21" s="2"/>
    </row>
    <row r="22" spans="1:16" ht="15" x14ac:dyDescent="0.25">
      <c r="A22" s="34"/>
      <c r="B22" s="35">
        <f>SUM(B10:B21)</f>
        <v>0</v>
      </c>
      <c r="C22" s="35">
        <f t="shared" ref="C22:N22" si="2">SUM(C10:C21)</f>
        <v>19</v>
      </c>
      <c r="D22" s="35">
        <f t="shared" si="2"/>
        <v>713</v>
      </c>
      <c r="E22" s="35">
        <f t="shared" si="2"/>
        <v>447</v>
      </c>
      <c r="F22" s="35">
        <f t="shared" si="2"/>
        <v>225</v>
      </c>
      <c r="G22" s="35">
        <f t="shared" si="2"/>
        <v>322</v>
      </c>
      <c r="H22" s="35">
        <f t="shared" si="2"/>
        <v>1837</v>
      </c>
      <c r="I22" s="35">
        <f t="shared" si="2"/>
        <v>419</v>
      </c>
      <c r="J22" s="35">
        <f>SUM(J10:J21)</f>
        <v>40</v>
      </c>
      <c r="K22" s="35">
        <f t="shared" si="2"/>
        <v>24</v>
      </c>
      <c r="L22" s="35">
        <f t="shared" si="2"/>
        <v>6</v>
      </c>
      <c r="M22" s="35">
        <f t="shared" si="2"/>
        <v>17</v>
      </c>
      <c r="N22" s="35">
        <f t="shared" si="2"/>
        <v>4069</v>
      </c>
      <c r="O22" s="50">
        <f>SUM(O10:O21)</f>
        <v>0.99999999999999989</v>
      </c>
    </row>
  </sheetData>
  <mergeCells count="6">
    <mergeCell ref="A5:N5"/>
    <mergeCell ref="A6:N6"/>
    <mergeCell ref="B8:M8"/>
    <mergeCell ref="N8:N9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6" x14ac:dyDescent="0.2">
      <c r="A6" s="121" t="s">
        <v>28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  <c r="P10" s="2"/>
    </row>
    <row r="11" spans="1:16" ht="20.100000000000001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</v>
      </c>
      <c r="L11" s="16">
        <v>0</v>
      </c>
      <c r="M11" s="17">
        <v>0</v>
      </c>
      <c r="N11" s="25">
        <f t="shared" ref="N11:N21" si="0">SUM(B11:M11)</f>
        <v>1</v>
      </c>
      <c r="O11" s="47">
        <f t="shared" ref="O11:O21" si="1">+N11/$N$22</f>
        <v>1.6241676140977748E-4</v>
      </c>
      <c r="P11" s="2"/>
    </row>
    <row r="12" spans="1:16" ht="20.100000000000001" customHeight="1" x14ac:dyDescent="0.2">
      <c r="A12" s="46" t="s">
        <v>15</v>
      </c>
      <c r="B12" s="16">
        <v>0</v>
      </c>
      <c r="C12" s="16">
        <v>0</v>
      </c>
      <c r="D12" s="16">
        <v>1</v>
      </c>
      <c r="E12" s="16">
        <v>0</v>
      </c>
      <c r="F12" s="16">
        <v>0</v>
      </c>
      <c r="G12" s="16">
        <v>3</v>
      </c>
      <c r="H12" s="16">
        <v>19</v>
      </c>
      <c r="I12" s="16">
        <v>3</v>
      </c>
      <c r="J12" s="16">
        <v>1</v>
      </c>
      <c r="K12" s="16">
        <v>6</v>
      </c>
      <c r="L12" s="16">
        <v>2</v>
      </c>
      <c r="M12" s="17">
        <v>2</v>
      </c>
      <c r="N12" s="25">
        <f t="shared" si="0"/>
        <v>37</v>
      </c>
      <c r="O12" s="47">
        <f t="shared" si="1"/>
        <v>6.0094201721617672E-3</v>
      </c>
      <c r="P12" s="2"/>
    </row>
    <row r="13" spans="1:16" ht="20.100000000000001" customHeight="1" x14ac:dyDescent="0.2">
      <c r="A13" s="46" t="s">
        <v>16</v>
      </c>
      <c r="B13" s="16">
        <v>0</v>
      </c>
      <c r="C13" s="16">
        <v>2</v>
      </c>
      <c r="D13" s="16">
        <v>1</v>
      </c>
      <c r="E13" s="16">
        <v>6</v>
      </c>
      <c r="F13" s="16">
        <v>3</v>
      </c>
      <c r="G13" s="16">
        <v>4</v>
      </c>
      <c r="H13" s="16">
        <v>55</v>
      </c>
      <c r="I13" s="16">
        <v>9</v>
      </c>
      <c r="J13" s="16">
        <v>1</v>
      </c>
      <c r="K13" s="16">
        <v>9</v>
      </c>
      <c r="L13" s="16">
        <v>4</v>
      </c>
      <c r="M13" s="17">
        <v>0</v>
      </c>
      <c r="N13" s="25">
        <f t="shared" si="0"/>
        <v>94</v>
      </c>
      <c r="O13" s="47">
        <f t="shared" si="1"/>
        <v>1.5267175572519083E-2</v>
      </c>
      <c r="P13" s="2"/>
    </row>
    <row r="14" spans="1:16" ht="20.100000000000001" customHeight="1" x14ac:dyDescent="0.2">
      <c r="A14" s="46" t="s">
        <v>17</v>
      </c>
      <c r="B14" s="16">
        <v>0</v>
      </c>
      <c r="C14" s="16">
        <v>3</v>
      </c>
      <c r="D14" s="16">
        <v>58</v>
      </c>
      <c r="E14" s="16">
        <v>46</v>
      </c>
      <c r="F14" s="16">
        <v>13</v>
      </c>
      <c r="G14" s="16">
        <v>16</v>
      </c>
      <c r="H14" s="16">
        <v>238</v>
      </c>
      <c r="I14" s="16">
        <v>66</v>
      </c>
      <c r="J14" s="16">
        <v>3</v>
      </c>
      <c r="K14" s="16">
        <v>10</v>
      </c>
      <c r="L14" s="16">
        <v>2</v>
      </c>
      <c r="M14" s="17">
        <v>1</v>
      </c>
      <c r="N14" s="25">
        <f t="shared" si="0"/>
        <v>456</v>
      </c>
      <c r="O14" s="47">
        <f t="shared" si="1"/>
        <v>7.406204320285853E-2</v>
      </c>
      <c r="P14" s="2"/>
    </row>
    <row r="15" spans="1:16" ht="20.100000000000001" customHeight="1" x14ac:dyDescent="0.2">
      <c r="A15" s="46" t="s">
        <v>18</v>
      </c>
      <c r="B15" s="16">
        <v>0</v>
      </c>
      <c r="C15" s="16">
        <v>12</v>
      </c>
      <c r="D15" s="16">
        <v>132</v>
      </c>
      <c r="E15" s="16">
        <v>101</v>
      </c>
      <c r="F15" s="16">
        <v>29</v>
      </c>
      <c r="G15" s="16">
        <v>35</v>
      </c>
      <c r="H15" s="16">
        <v>414</v>
      </c>
      <c r="I15" s="16">
        <v>131</v>
      </c>
      <c r="J15" s="16">
        <v>22</v>
      </c>
      <c r="K15" s="16">
        <v>85</v>
      </c>
      <c r="L15" s="16">
        <v>11</v>
      </c>
      <c r="M15" s="17">
        <v>4</v>
      </c>
      <c r="N15" s="25">
        <f t="shared" si="0"/>
        <v>976</v>
      </c>
      <c r="O15" s="47">
        <f t="shared" si="1"/>
        <v>0.15851875913594282</v>
      </c>
      <c r="P15" s="2"/>
    </row>
    <row r="16" spans="1:16" ht="20.100000000000001" customHeight="1" x14ac:dyDescent="0.2">
      <c r="A16" s="46" t="s">
        <v>19</v>
      </c>
      <c r="B16" s="16">
        <v>0</v>
      </c>
      <c r="C16" s="16">
        <v>2</v>
      </c>
      <c r="D16" s="16">
        <v>164</v>
      </c>
      <c r="E16" s="16">
        <v>114</v>
      </c>
      <c r="F16" s="16">
        <v>60</v>
      </c>
      <c r="G16" s="16">
        <v>73</v>
      </c>
      <c r="H16" s="16">
        <v>854</v>
      </c>
      <c r="I16" s="16">
        <v>330</v>
      </c>
      <c r="J16" s="16">
        <v>75</v>
      </c>
      <c r="K16" s="16">
        <v>153</v>
      </c>
      <c r="L16" s="16">
        <v>8</v>
      </c>
      <c r="M16" s="17">
        <v>9</v>
      </c>
      <c r="N16" s="25">
        <f t="shared" si="0"/>
        <v>1842</v>
      </c>
      <c r="O16" s="47">
        <f t="shared" si="1"/>
        <v>0.29917167451681015</v>
      </c>
      <c r="P16" s="2"/>
    </row>
    <row r="17" spans="1:16" ht="20.100000000000001" customHeight="1" x14ac:dyDescent="0.2">
      <c r="A17" s="46" t="s">
        <v>20</v>
      </c>
      <c r="B17" s="16">
        <v>0</v>
      </c>
      <c r="C17" s="16">
        <v>10</v>
      </c>
      <c r="D17" s="16">
        <v>132</v>
      </c>
      <c r="E17" s="16">
        <v>93</v>
      </c>
      <c r="F17" s="16">
        <v>52</v>
      </c>
      <c r="G17" s="16">
        <v>60</v>
      </c>
      <c r="H17" s="16">
        <v>578</v>
      </c>
      <c r="I17" s="16">
        <v>211</v>
      </c>
      <c r="J17" s="16">
        <v>59</v>
      </c>
      <c r="K17" s="16">
        <v>58</v>
      </c>
      <c r="L17" s="16">
        <v>0</v>
      </c>
      <c r="M17" s="17">
        <v>8</v>
      </c>
      <c r="N17" s="25">
        <f t="shared" si="0"/>
        <v>1261</v>
      </c>
      <c r="O17" s="47">
        <f t="shared" si="1"/>
        <v>0.20480753613772942</v>
      </c>
      <c r="P17" s="2"/>
    </row>
    <row r="18" spans="1:16" ht="20.100000000000001" customHeight="1" x14ac:dyDescent="0.2">
      <c r="A18" s="46" t="s">
        <v>21</v>
      </c>
      <c r="B18" s="16">
        <v>0</v>
      </c>
      <c r="C18" s="16">
        <v>2</v>
      </c>
      <c r="D18" s="16">
        <v>105</v>
      </c>
      <c r="E18" s="16">
        <v>45</v>
      </c>
      <c r="F18" s="16">
        <v>40</v>
      </c>
      <c r="G18" s="16">
        <v>41</v>
      </c>
      <c r="H18" s="16">
        <v>542</v>
      </c>
      <c r="I18" s="16">
        <v>255</v>
      </c>
      <c r="J18" s="16">
        <v>36</v>
      </c>
      <c r="K18" s="16">
        <v>17</v>
      </c>
      <c r="L18" s="16">
        <v>0</v>
      </c>
      <c r="M18" s="17">
        <v>1</v>
      </c>
      <c r="N18" s="25">
        <f t="shared" si="0"/>
        <v>1084</v>
      </c>
      <c r="O18" s="47">
        <f t="shared" si="1"/>
        <v>0.17605976936819881</v>
      </c>
      <c r="P18" s="2"/>
    </row>
    <row r="19" spans="1:16" ht="20.100000000000001" customHeight="1" x14ac:dyDescent="0.2">
      <c r="A19" s="46" t="s">
        <v>22</v>
      </c>
      <c r="B19" s="16">
        <v>0</v>
      </c>
      <c r="C19" s="16">
        <v>0</v>
      </c>
      <c r="D19" s="16">
        <v>48</v>
      </c>
      <c r="E19" s="16">
        <v>20</v>
      </c>
      <c r="F19" s="16">
        <v>18</v>
      </c>
      <c r="G19" s="16">
        <v>33</v>
      </c>
      <c r="H19" s="16">
        <v>203</v>
      </c>
      <c r="I19" s="16">
        <v>66</v>
      </c>
      <c r="J19" s="16">
        <v>1</v>
      </c>
      <c r="K19" s="16">
        <v>0</v>
      </c>
      <c r="L19" s="16">
        <v>0</v>
      </c>
      <c r="M19" s="17">
        <v>0</v>
      </c>
      <c r="N19" s="25">
        <f t="shared" si="0"/>
        <v>389</v>
      </c>
      <c r="O19" s="47">
        <f t="shared" si="1"/>
        <v>6.3180120188403438E-2</v>
      </c>
      <c r="P19" s="2"/>
    </row>
    <row r="20" spans="1:16" ht="20.100000000000001" customHeight="1" x14ac:dyDescent="0.2">
      <c r="A20" s="46" t="s">
        <v>23</v>
      </c>
      <c r="B20" s="16">
        <v>0</v>
      </c>
      <c r="C20" s="16">
        <v>0</v>
      </c>
      <c r="D20" s="16">
        <v>1</v>
      </c>
      <c r="E20" s="16">
        <v>1</v>
      </c>
      <c r="F20" s="16">
        <v>0</v>
      </c>
      <c r="G20" s="16">
        <v>0</v>
      </c>
      <c r="H20" s="16">
        <v>8</v>
      </c>
      <c r="I20" s="16">
        <v>4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14</v>
      </c>
      <c r="O20" s="47">
        <f t="shared" si="1"/>
        <v>2.2738346597368847E-3</v>
      </c>
      <c r="P20" s="2"/>
    </row>
    <row r="21" spans="1:16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3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3</v>
      </c>
      <c r="O21" s="49">
        <f t="shared" si="1"/>
        <v>4.8725028422933245E-4</v>
      </c>
      <c r="P21" s="2"/>
    </row>
    <row r="22" spans="1:16" ht="15" x14ac:dyDescent="0.25">
      <c r="A22" s="34"/>
      <c r="B22" s="35">
        <f>SUM(B10:B21)</f>
        <v>0</v>
      </c>
      <c r="C22" s="35">
        <f t="shared" ref="C22:N22" si="2">SUM(C10:C21)</f>
        <v>31</v>
      </c>
      <c r="D22" s="35">
        <f t="shared" si="2"/>
        <v>642</v>
      </c>
      <c r="E22" s="35">
        <f t="shared" si="2"/>
        <v>429</v>
      </c>
      <c r="F22" s="35">
        <f t="shared" si="2"/>
        <v>215</v>
      </c>
      <c r="G22" s="35">
        <f t="shared" si="2"/>
        <v>265</v>
      </c>
      <c r="H22" s="35">
        <f t="shared" si="2"/>
        <v>2911</v>
      </c>
      <c r="I22" s="35">
        <f t="shared" si="2"/>
        <v>1075</v>
      </c>
      <c r="J22" s="35">
        <f>SUM(J10:J21)</f>
        <v>198</v>
      </c>
      <c r="K22" s="35">
        <f t="shared" si="2"/>
        <v>339</v>
      </c>
      <c r="L22" s="35">
        <f t="shared" si="2"/>
        <v>27</v>
      </c>
      <c r="M22" s="35">
        <f t="shared" si="2"/>
        <v>25</v>
      </c>
      <c r="N22" s="35">
        <f t="shared" si="2"/>
        <v>6157</v>
      </c>
      <c r="O22" s="50">
        <f>SUM(O10:O21)</f>
        <v>1</v>
      </c>
    </row>
  </sheetData>
  <mergeCells count="6">
    <mergeCell ref="A5:N5"/>
    <mergeCell ref="A6:N6"/>
    <mergeCell ref="B8:M8"/>
    <mergeCell ref="N8:N9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6" x14ac:dyDescent="0.2">
      <c r="A6" s="121" t="s">
        <v>55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3</v>
      </c>
      <c r="F10" s="51">
        <v>2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1</v>
      </c>
      <c r="M10" s="52">
        <v>0</v>
      </c>
      <c r="N10" s="53">
        <f>SUM(B10:M10)</f>
        <v>6</v>
      </c>
      <c r="O10" s="45">
        <f>+N10/$N$22</f>
        <v>8.6021505376344086E-4</v>
      </c>
      <c r="P10" s="2"/>
    </row>
    <row r="11" spans="1:16" ht="20.100000000000001" customHeight="1" x14ac:dyDescent="0.2">
      <c r="A11" s="46" t="s">
        <v>14</v>
      </c>
      <c r="B11" s="16">
        <v>0</v>
      </c>
      <c r="C11" s="16">
        <v>0</v>
      </c>
      <c r="D11" s="16">
        <v>1</v>
      </c>
      <c r="E11" s="16">
        <v>0</v>
      </c>
      <c r="F11" s="16">
        <v>0</v>
      </c>
      <c r="G11" s="16">
        <v>1</v>
      </c>
      <c r="H11" s="16">
        <v>3</v>
      </c>
      <c r="I11" s="16">
        <v>0</v>
      </c>
      <c r="J11" s="16">
        <v>0</v>
      </c>
      <c r="K11" s="16">
        <v>0</v>
      </c>
      <c r="L11" s="16">
        <v>0</v>
      </c>
      <c r="M11" s="17">
        <v>1</v>
      </c>
      <c r="N11" s="25">
        <f t="shared" ref="N11:N21" si="0">SUM(B11:M11)</f>
        <v>6</v>
      </c>
      <c r="O11" s="47">
        <f t="shared" ref="O11:O21" si="1">+N11/$N$22</f>
        <v>8.6021505376344086E-4</v>
      </c>
      <c r="P11" s="2"/>
    </row>
    <row r="12" spans="1:16" ht="20.100000000000001" customHeight="1" x14ac:dyDescent="0.2">
      <c r="A12" s="46" t="s">
        <v>15</v>
      </c>
      <c r="B12" s="16">
        <v>0</v>
      </c>
      <c r="C12" s="16">
        <v>1</v>
      </c>
      <c r="D12" s="16">
        <v>6</v>
      </c>
      <c r="E12" s="16">
        <v>1</v>
      </c>
      <c r="F12" s="16">
        <v>2</v>
      </c>
      <c r="G12" s="16">
        <v>2</v>
      </c>
      <c r="H12" s="16">
        <v>9</v>
      </c>
      <c r="I12" s="16">
        <v>3</v>
      </c>
      <c r="J12" s="16">
        <v>0</v>
      </c>
      <c r="K12" s="16">
        <v>2</v>
      </c>
      <c r="L12" s="16">
        <v>1</v>
      </c>
      <c r="M12" s="17">
        <v>0</v>
      </c>
      <c r="N12" s="25">
        <f t="shared" si="0"/>
        <v>27</v>
      </c>
      <c r="O12" s="47">
        <f t="shared" si="1"/>
        <v>3.8709677419354839E-3</v>
      </c>
      <c r="P12" s="2"/>
    </row>
    <row r="13" spans="1:16" ht="20.100000000000001" customHeight="1" x14ac:dyDescent="0.2">
      <c r="A13" s="46" t="s">
        <v>16</v>
      </c>
      <c r="B13" s="16">
        <v>0</v>
      </c>
      <c r="C13" s="16">
        <v>2</v>
      </c>
      <c r="D13" s="16">
        <v>49</v>
      </c>
      <c r="E13" s="16">
        <v>7</v>
      </c>
      <c r="F13" s="16">
        <v>9</v>
      </c>
      <c r="G13" s="16">
        <v>11</v>
      </c>
      <c r="H13" s="16">
        <v>46</v>
      </c>
      <c r="I13" s="16">
        <v>6</v>
      </c>
      <c r="J13" s="16">
        <v>0</v>
      </c>
      <c r="K13" s="16">
        <v>2</v>
      </c>
      <c r="L13" s="16">
        <v>6</v>
      </c>
      <c r="M13" s="17">
        <v>1</v>
      </c>
      <c r="N13" s="25">
        <f t="shared" si="0"/>
        <v>139</v>
      </c>
      <c r="O13" s="47">
        <f t="shared" si="1"/>
        <v>1.9928315412186381E-2</v>
      </c>
      <c r="P13" s="2"/>
    </row>
    <row r="14" spans="1:16" ht="20.100000000000001" customHeight="1" x14ac:dyDescent="0.2">
      <c r="A14" s="46" t="s">
        <v>17</v>
      </c>
      <c r="B14" s="16">
        <v>0</v>
      </c>
      <c r="C14" s="16">
        <v>4</v>
      </c>
      <c r="D14" s="16">
        <v>122</v>
      </c>
      <c r="E14" s="16">
        <v>39</v>
      </c>
      <c r="F14" s="16">
        <v>20</v>
      </c>
      <c r="G14" s="16">
        <v>29</v>
      </c>
      <c r="H14" s="16">
        <v>269</v>
      </c>
      <c r="I14" s="16">
        <v>54</v>
      </c>
      <c r="J14" s="16">
        <v>10</v>
      </c>
      <c r="K14" s="16">
        <v>40</v>
      </c>
      <c r="L14" s="16">
        <v>5</v>
      </c>
      <c r="M14" s="17">
        <v>2</v>
      </c>
      <c r="N14" s="25">
        <f t="shared" si="0"/>
        <v>594</v>
      </c>
      <c r="O14" s="47">
        <f t="shared" si="1"/>
        <v>8.5161290322580643E-2</v>
      </c>
      <c r="P14" s="2"/>
    </row>
    <row r="15" spans="1:16" ht="20.100000000000001" customHeight="1" x14ac:dyDescent="0.2">
      <c r="A15" s="46" t="s">
        <v>18</v>
      </c>
      <c r="B15" s="16">
        <v>0</v>
      </c>
      <c r="C15" s="16">
        <v>6</v>
      </c>
      <c r="D15" s="16">
        <v>205</v>
      </c>
      <c r="E15" s="16">
        <v>68</v>
      </c>
      <c r="F15" s="16">
        <v>24</v>
      </c>
      <c r="G15" s="16">
        <v>43</v>
      </c>
      <c r="H15" s="16">
        <v>394</v>
      </c>
      <c r="I15" s="16">
        <v>125</v>
      </c>
      <c r="J15" s="16">
        <v>7</v>
      </c>
      <c r="K15" s="16">
        <v>52</v>
      </c>
      <c r="L15" s="16">
        <v>5</v>
      </c>
      <c r="M15" s="17">
        <v>2</v>
      </c>
      <c r="N15" s="25">
        <f t="shared" si="0"/>
        <v>931</v>
      </c>
      <c r="O15" s="47">
        <f t="shared" si="1"/>
        <v>0.13347670250896057</v>
      </c>
      <c r="P15" s="2"/>
    </row>
    <row r="16" spans="1:16" ht="20.100000000000001" customHeight="1" x14ac:dyDescent="0.2">
      <c r="A16" s="46" t="s">
        <v>19</v>
      </c>
      <c r="B16" s="16">
        <v>0</v>
      </c>
      <c r="C16" s="16">
        <v>23</v>
      </c>
      <c r="D16" s="16">
        <v>211</v>
      </c>
      <c r="E16" s="16">
        <v>59</v>
      </c>
      <c r="F16" s="16">
        <v>51</v>
      </c>
      <c r="G16" s="16">
        <v>76</v>
      </c>
      <c r="H16" s="16">
        <v>834</v>
      </c>
      <c r="I16" s="16">
        <v>385</v>
      </c>
      <c r="J16" s="16">
        <v>38</v>
      </c>
      <c r="K16" s="16">
        <v>117</v>
      </c>
      <c r="L16" s="16">
        <v>13</v>
      </c>
      <c r="M16" s="17">
        <v>9</v>
      </c>
      <c r="N16" s="25">
        <f t="shared" si="0"/>
        <v>1816</v>
      </c>
      <c r="O16" s="47">
        <f t="shared" si="1"/>
        <v>0.26035842293906808</v>
      </c>
      <c r="P16" s="2"/>
    </row>
    <row r="17" spans="1:16" ht="20.100000000000001" customHeight="1" x14ac:dyDescent="0.2">
      <c r="A17" s="46" t="s">
        <v>20</v>
      </c>
      <c r="B17" s="16">
        <v>0</v>
      </c>
      <c r="C17" s="16">
        <v>3</v>
      </c>
      <c r="D17" s="16">
        <v>131</v>
      </c>
      <c r="E17" s="16">
        <v>39</v>
      </c>
      <c r="F17" s="16">
        <v>40</v>
      </c>
      <c r="G17" s="16">
        <v>79</v>
      </c>
      <c r="H17" s="16">
        <v>809</v>
      </c>
      <c r="I17" s="16">
        <v>460</v>
      </c>
      <c r="J17" s="16">
        <v>51</v>
      </c>
      <c r="K17" s="16">
        <v>220</v>
      </c>
      <c r="L17" s="16">
        <v>17</v>
      </c>
      <c r="M17" s="17">
        <v>4</v>
      </c>
      <c r="N17" s="25">
        <f t="shared" si="0"/>
        <v>1853</v>
      </c>
      <c r="O17" s="47">
        <f t="shared" si="1"/>
        <v>0.26566308243727599</v>
      </c>
      <c r="P17" s="2"/>
    </row>
    <row r="18" spans="1:16" ht="20.100000000000001" customHeight="1" x14ac:dyDescent="0.2">
      <c r="A18" s="46" t="s">
        <v>21</v>
      </c>
      <c r="B18" s="16">
        <v>0</v>
      </c>
      <c r="C18" s="16">
        <v>4</v>
      </c>
      <c r="D18" s="16">
        <v>63</v>
      </c>
      <c r="E18" s="16">
        <v>28</v>
      </c>
      <c r="F18" s="16">
        <v>33</v>
      </c>
      <c r="G18" s="16">
        <v>52</v>
      </c>
      <c r="H18" s="16">
        <v>612</v>
      </c>
      <c r="I18" s="16">
        <v>312</v>
      </c>
      <c r="J18" s="16">
        <v>14</v>
      </c>
      <c r="K18" s="16">
        <v>32</v>
      </c>
      <c r="L18" s="16">
        <v>8</v>
      </c>
      <c r="M18" s="17">
        <v>1</v>
      </c>
      <c r="N18" s="25">
        <f t="shared" si="0"/>
        <v>1159</v>
      </c>
      <c r="O18" s="47">
        <f t="shared" si="1"/>
        <v>0.16616487455197132</v>
      </c>
      <c r="P18" s="2"/>
    </row>
    <row r="19" spans="1:16" ht="20.100000000000001" customHeight="1" x14ac:dyDescent="0.2">
      <c r="A19" s="46" t="s">
        <v>22</v>
      </c>
      <c r="B19" s="16">
        <v>0</v>
      </c>
      <c r="C19" s="16">
        <v>0</v>
      </c>
      <c r="D19" s="16">
        <v>55</v>
      </c>
      <c r="E19" s="16">
        <v>20</v>
      </c>
      <c r="F19" s="16">
        <v>21</v>
      </c>
      <c r="G19" s="16">
        <v>25</v>
      </c>
      <c r="H19" s="16">
        <v>195</v>
      </c>
      <c r="I19" s="16">
        <v>67</v>
      </c>
      <c r="J19" s="16">
        <v>0</v>
      </c>
      <c r="K19" s="16">
        <v>5</v>
      </c>
      <c r="L19" s="16">
        <v>1</v>
      </c>
      <c r="M19" s="17">
        <v>1</v>
      </c>
      <c r="N19" s="25">
        <f t="shared" si="0"/>
        <v>390</v>
      </c>
      <c r="O19" s="47">
        <f t="shared" si="1"/>
        <v>5.5913978494623658E-2</v>
      </c>
      <c r="P19" s="2"/>
    </row>
    <row r="20" spans="1:16" ht="20.100000000000001" customHeight="1" x14ac:dyDescent="0.2">
      <c r="A20" s="46" t="s">
        <v>23</v>
      </c>
      <c r="B20" s="16">
        <v>0</v>
      </c>
      <c r="C20" s="16">
        <v>0</v>
      </c>
      <c r="D20" s="16">
        <v>7</v>
      </c>
      <c r="E20" s="16">
        <v>3</v>
      </c>
      <c r="F20" s="16">
        <v>11</v>
      </c>
      <c r="G20" s="16">
        <v>4</v>
      </c>
      <c r="H20" s="16">
        <v>22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47</v>
      </c>
      <c r="O20" s="47">
        <f t="shared" si="1"/>
        <v>6.7383512544802867E-3</v>
      </c>
      <c r="P20" s="2"/>
    </row>
    <row r="21" spans="1:16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2</v>
      </c>
      <c r="F21" s="54">
        <v>5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7</v>
      </c>
      <c r="O21" s="49">
        <f t="shared" si="1"/>
        <v>1.003584229390681E-3</v>
      </c>
      <c r="P21" s="2"/>
    </row>
    <row r="22" spans="1:16" ht="15" x14ac:dyDescent="0.25">
      <c r="A22" s="34"/>
      <c r="B22" s="35">
        <f>SUM(B10:B21)</f>
        <v>0</v>
      </c>
      <c r="C22" s="35">
        <f t="shared" ref="C22:N22" si="2">SUM(C10:C21)</f>
        <v>43</v>
      </c>
      <c r="D22" s="35">
        <f t="shared" si="2"/>
        <v>850</v>
      </c>
      <c r="E22" s="35">
        <f t="shared" si="2"/>
        <v>269</v>
      </c>
      <c r="F22" s="35">
        <f t="shared" si="2"/>
        <v>218</v>
      </c>
      <c r="G22" s="35">
        <f t="shared" si="2"/>
        <v>322</v>
      </c>
      <c r="H22" s="35">
        <f t="shared" si="2"/>
        <v>3193</v>
      </c>
      <c r="I22" s="35">
        <f t="shared" si="2"/>
        <v>1412</v>
      </c>
      <c r="J22" s="35">
        <f>SUM(J10:J21)</f>
        <v>120</v>
      </c>
      <c r="K22" s="35">
        <f t="shared" si="2"/>
        <v>470</v>
      </c>
      <c r="L22" s="35">
        <f t="shared" si="2"/>
        <v>57</v>
      </c>
      <c r="M22" s="35">
        <f t="shared" si="2"/>
        <v>21</v>
      </c>
      <c r="N22" s="35">
        <f t="shared" si="2"/>
        <v>6975</v>
      </c>
      <c r="O22" s="50">
        <f>SUM(O10:O21)</f>
        <v>1</v>
      </c>
    </row>
  </sheetData>
  <mergeCells count="6">
    <mergeCell ref="A5:O5"/>
    <mergeCell ref="A6:O6"/>
    <mergeCell ref="B8:M8"/>
    <mergeCell ref="N8:N9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customWidth="1"/>
    <col min="2" max="13" width="5.7109375" customWidth="1"/>
    <col min="14" max="14" width="7.140625" customWidth="1"/>
    <col min="15" max="15" width="13.28515625" bestFit="1" customWidth="1"/>
  </cols>
  <sheetData>
    <row r="1" spans="1:16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6" x14ac:dyDescent="0.2">
      <c r="A6" s="121" t="s">
        <v>29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6" ht="15" x14ac:dyDescent="0.25">
      <c r="A8" s="116" t="s">
        <v>25</v>
      </c>
      <c r="B8" s="130" t="s">
        <v>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6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6" ht="20.100000000000001" customHeight="1" x14ac:dyDescent="0.2">
      <c r="A10" s="43" t="s">
        <v>13</v>
      </c>
      <c r="B10" s="51">
        <v>0</v>
      </c>
      <c r="C10" s="51">
        <v>0</v>
      </c>
      <c r="D10" s="51">
        <v>1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1</v>
      </c>
      <c r="O10" s="45">
        <f>+N10/$N$22</f>
        <v>1.9443904335990667E-4</v>
      </c>
      <c r="P10" s="2"/>
    </row>
    <row r="11" spans="1:16" ht="20.100000000000001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 t="shared" ref="N11:N21" si="0">SUM(B11:M11)</f>
        <v>1</v>
      </c>
      <c r="O11" s="47">
        <f t="shared" ref="O11:O21" si="1">+N11/$N$22</f>
        <v>1.9443904335990667E-4</v>
      </c>
      <c r="P11" s="2"/>
    </row>
    <row r="12" spans="1:16" ht="20.100000000000001" customHeight="1" x14ac:dyDescent="0.2">
      <c r="A12" s="46" t="s">
        <v>15</v>
      </c>
      <c r="B12" s="16">
        <v>0</v>
      </c>
      <c r="C12" s="16">
        <v>1</v>
      </c>
      <c r="D12" s="16">
        <v>0</v>
      </c>
      <c r="E12" s="16">
        <v>0</v>
      </c>
      <c r="F12" s="16">
        <v>2</v>
      </c>
      <c r="G12" s="16">
        <v>0</v>
      </c>
      <c r="H12" s="16">
        <v>3</v>
      </c>
      <c r="I12" s="16">
        <v>0</v>
      </c>
      <c r="J12" s="16">
        <v>0</v>
      </c>
      <c r="K12" s="16">
        <v>0</v>
      </c>
      <c r="L12" s="16">
        <v>3</v>
      </c>
      <c r="M12" s="17">
        <v>2</v>
      </c>
      <c r="N12" s="25">
        <f t="shared" si="0"/>
        <v>11</v>
      </c>
      <c r="O12" s="47">
        <f t="shared" si="1"/>
        <v>2.1388294769589733E-3</v>
      </c>
      <c r="P12" s="2"/>
    </row>
    <row r="13" spans="1:16" ht="20.100000000000001" customHeight="1" x14ac:dyDescent="0.2">
      <c r="A13" s="46" t="s">
        <v>16</v>
      </c>
      <c r="B13" s="16">
        <v>0</v>
      </c>
      <c r="C13" s="16">
        <v>1</v>
      </c>
      <c r="D13" s="16">
        <v>14</v>
      </c>
      <c r="E13" s="16">
        <v>2</v>
      </c>
      <c r="F13" s="16">
        <v>0</v>
      </c>
      <c r="G13" s="16">
        <v>5</v>
      </c>
      <c r="H13" s="16">
        <v>13</v>
      </c>
      <c r="I13" s="16">
        <v>3</v>
      </c>
      <c r="J13" s="16">
        <v>0</v>
      </c>
      <c r="K13" s="16">
        <v>0</v>
      </c>
      <c r="L13" s="16">
        <v>2</v>
      </c>
      <c r="M13" s="17">
        <v>0</v>
      </c>
      <c r="N13" s="25">
        <f t="shared" si="0"/>
        <v>40</v>
      </c>
      <c r="O13" s="47">
        <f t="shared" si="1"/>
        <v>7.7775617343962666E-3</v>
      </c>
      <c r="P13" s="2"/>
    </row>
    <row r="14" spans="1:16" ht="20.100000000000001" customHeight="1" x14ac:dyDescent="0.2">
      <c r="A14" s="46" t="s">
        <v>17</v>
      </c>
      <c r="B14" s="16">
        <v>0</v>
      </c>
      <c r="C14" s="16">
        <v>3</v>
      </c>
      <c r="D14" s="16">
        <v>54</v>
      </c>
      <c r="E14" s="16">
        <v>90</v>
      </c>
      <c r="F14" s="16">
        <v>7</v>
      </c>
      <c r="G14" s="16">
        <v>28</v>
      </c>
      <c r="H14" s="16">
        <v>173</v>
      </c>
      <c r="I14" s="16">
        <v>34</v>
      </c>
      <c r="J14" s="16">
        <v>2</v>
      </c>
      <c r="K14" s="16">
        <v>10</v>
      </c>
      <c r="L14" s="16">
        <v>0</v>
      </c>
      <c r="M14" s="17">
        <v>2</v>
      </c>
      <c r="N14" s="25">
        <f t="shared" si="0"/>
        <v>403</v>
      </c>
      <c r="O14" s="47">
        <f t="shared" si="1"/>
        <v>7.8358934474042394E-2</v>
      </c>
      <c r="P14" s="2"/>
    </row>
    <row r="15" spans="1:16" ht="20.100000000000001" customHeight="1" x14ac:dyDescent="0.2">
      <c r="A15" s="46" t="s">
        <v>18</v>
      </c>
      <c r="B15" s="16">
        <v>0</v>
      </c>
      <c r="C15" s="16">
        <v>11</v>
      </c>
      <c r="D15" s="16">
        <v>245</v>
      </c>
      <c r="E15" s="16">
        <v>171</v>
      </c>
      <c r="F15" s="16">
        <v>48</v>
      </c>
      <c r="G15" s="16">
        <v>45</v>
      </c>
      <c r="H15" s="16">
        <v>243</v>
      </c>
      <c r="I15" s="16">
        <v>79</v>
      </c>
      <c r="J15" s="16">
        <v>4</v>
      </c>
      <c r="K15" s="16">
        <v>2</v>
      </c>
      <c r="L15" s="16">
        <v>3</v>
      </c>
      <c r="M15" s="17">
        <v>4</v>
      </c>
      <c r="N15" s="25">
        <f t="shared" si="0"/>
        <v>855</v>
      </c>
      <c r="O15" s="47">
        <f t="shared" si="1"/>
        <v>0.16624538207272022</v>
      </c>
      <c r="P15" s="2"/>
    </row>
    <row r="16" spans="1:16" ht="20.100000000000001" customHeight="1" x14ac:dyDescent="0.2">
      <c r="A16" s="46" t="s">
        <v>19</v>
      </c>
      <c r="B16" s="16">
        <v>0</v>
      </c>
      <c r="C16" s="16">
        <v>4</v>
      </c>
      <c r="D16" s="16">
        <v>248</v>
      </c>
      <c r="E16" s="16">
        <v>116</v>
      </c>
      <c r="F16" s="16">
        <v>54</v>
      </c>
      <c r="G16" s="16">
        <v>85</v>
      </c>
      <c r="H16" s="16">
        <v>455</v>
      </c>
      <c r="I16" s="16">
        <v>226</v>
      </c>
      <c r="J16" s="16">
        <v>20</v>
      </c>
      <c r="K16" s="16">
        <v>39</v>
      </c>
      <c r="L16" s="16">
        <v>4</v>
      </c>
      <c r="M16" s="17">
        <v>4</v>
      </c>
      <c r="N16" s="25">
        <f t="shared" si="0"/>
        <v>1255</v>
      </c>
      <c r="O16" s="47">
        <f t="shared" si="1"/>
        <v>0.24402099941668287</v>
      </c>
      <c r="P16" s="2"/>
    </row>
    <row r="17" spans="1:16" ht="20.100000000000001" customHeight="1" x14ac:dyDescent="0.2">
      <c r="A17" s="46" t="s">
        <v>20</v>
      </c>
      <c r="B17" s="16">
        <v>0</v>
      </c>
      <c r="C17" s="16">
        <v>2</v>
      </c>
      <c r="D17" s="16">
        <v>116</v>
      </c>
      <c r="E17" s="16">
        <v>65</v>
      </c>
      <c r="F17" s="16">
        <v>44</v>
      </c>
      <c r="G17" s="16">
        <v>80</v>
      </c>
      <c r="H17" s="16">
        <v>491</v>
      </c>
      <c r="I17" s="16">
        <v>320</v>
      </c>
      <c r="J17" s="16">
        <v>25</v>
      </c>
      <c r="K17" s="16">
        <v>78</v>
      </c>
      <c r="L17" s="16">
        <v>7</v>
      </c>
      <c r="M17" s="17">
        <v>1</v>
      </c>
      <c r="N17" s="25">
        <f t="shared" si="0"/>
        <v>1229</v>
      </c>
      <c r="O17" s="47">
        <f t="shared" si="1"/>
        <v>0.23896558428932529</v>
      </c>
      <c r="P17" s="2"/>
    </row>
    <row r="18" spans="1:16" ht="20.100000000000001" customHeight="1" x14ac:dyDescent="0.2">
      <c r="A18" s="46" t="s">
        <v>21</v>
      </c>
      <c r="B18" s="16">
        <v>0</v>
      </c>
      <c r="C18" s="16">
        <v>1</v>
      </c>
      <c r="D18" s="16">
        <v>101</v>
      </c>
      <c r="E18" s="16">
        <v>62</v>
      </c>
      <c r="F18" s="16">
        <v>38</v>
      </c>
      <c r="G18" s="16">
        <v>39</v>
      </c>
      <c r="H18" s="16">
        <v>446</v>
      </c>
      <c r="I18" s="16">
        <v>251</v>
      </c>
      <c r="J18" s="16">
        <v>10</v>
      </c>
      <c r="K18" s="16">
        <v>25</v>
      </c>
      <c r="L18" s="16">
        <v>1</v>
      </c>
      <c r="M18" s="17">
        <v>1</v>
      </c>
      <c r="N18" s="25">
        <f t="shared" si="0"/>
        <v>975</v>
      </c>
      <c r="O18" s="47">
        <f t="shared" si="1"/>
        <v>0.18957806727590901</v>
      </c>
      <c r="P18" s="2"/>
    </row>
    <row r="19" spans="1:16" ht="20.100000000000001" customHeight="1" x14ac:dyDescent="0.2">
      <c r="A19" s="46" t="s">
        <v>22</v>
      </c>
      <c r="B19" s="16">
        <v>0</v>
      </c>
      <c r="C19" s="16">
        <v>1</v>
      </c>
      <c r="D19" s="16">
        <v>62</v>
      </c>
      <c r="E19" s="16">
        <v>22</v>
      </c>
      <c r="F19" s="16">
        <v>29</v>
      </c>
      <c r="G19" s="16">
        <v>13</v>
      </c>
      <c r="H19" s="16">
        <v>117</v>
      </c>
      <c r="I19" s="16">
        <v>60</v>
      </c>
      <c r="J19" s="16">
        <v>9</v>
      </c>
      <c r="K19" s="16">
        <v>4</v>
      </c>
      <c r="L19" s="16">
        <v>0</v>
      </c>
      <c r="M19" s="17">
        <v>0</v>
      </c>
      <c r="N19" s="25">
        <f t="shared" si="0"/>
        <v>317</v>
      </c>
      <c r="O19" s="47">
        <f t="shared" si="1"/>
        <v>6.1637176745090415E-2</v>
      </c>
      <c r="P19" s="2"/>
    </row>
    <row r="20" spans="1:16" ht="20.100000000000001" customHeight="1" x14ac:dyDescent="0.2">
      <c r="A20" s="46" t="s">
        <v>23</v>
      </c>
      <c r="B20" s="16">
        <v>0</v>
      </c>
      <c r="C20" s="16">
        <v>1</v>
      </c>
      <c r="D20" s="16">
        <v>30</v>
      </c>
      <c r="E20" s="16">
        <v>3</v>
      </c>
      <c r="F20" s="16">
        <v>10</v>
      </c>
      <c r="G20" s="16">
        <v>0</v>
      </c>
      <c r="H20" s="16">
        <v>1</v>
      </c>
      <c r="I20" s="16">
        <v>1</v>
      </c>
      <c r="J20" s="16">
        <v>0</v>
      </c>
      <c r="K20" s="16">
        <v>0</v>
      </c>
      <c r="L20" s="16">
        <v>0</v>
      </c>
      <c r="M20" s="17">
        <v>1</v>
      </c>
      <c r="N20" s="25">
        <f t="shared" si="0"/>
        <v>47</v>
      </c>
      <c r="O20" s="47">
        <f t="shared" si="1"/>
        <v>9.1386350379156142E-3</v>
      </c>
      <c r="P20" s="2"/>
    </row>
    <row r="21" spans="1:16" ht="20.100000000000001" customHeight="1" x14ac:dyDescent="0.2">
      <c r="A21" s="48" t="s">
        <v>24</v>
      </c>
      <c r="B21" s="54">
        <v>0</v>
      </c>
      <c r="C21" s="54">
        <v>0</v>
      </c>
      <c r="D21" s="54">
        <v>3</v>
      </c>
      <c r="E21" s="54">
        <v>3</v>
      </c>
      <c r="F21" s="54">
        <v>2</v>
      </c>
      <c r="G21" s="54">
        <v>0</v>
      </c>
      <c r="H21" s="54">
        <v>1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9</v>
      </c>
      <c r="O21" s="49">
        <f t="shared" si="1"/>
        <v>1.74995139023916E-3</v>
      </c>
      <c r="P21" s="2"/>
    </row>
    <row r="22" spans="1:16" ht="15" x14ac:dyDescent="0.25">
      <c r="A22" s="34"/>
      <c r="B22" s="35">
        <f>SUM(B10:B21)</f>
        <v>0</v>
      </c>
      <c r="C22" s="35">
        <f>SUM(C10:C21)</f>
        <v>25</v>
      </c>
      <c r="D22" s="35">
        <f t="shared" ref="D22:N22" si="2">SUM(D10:D21)</f>
        <v>874</v>
      </c>
      <c r="E22" s="35">
        <f t="shared" si="2"/>
        <v>534</v>
      </c>
      <c r="F22" s="35">
        <f t="shared" si="2"/>
        <v>235</v>
      </c>
      <c r="G22" s="35">
        <f t="shared" si="2"/>
        <v>295</v>
      </c>
      <c r="H22" s="35">
        <f t="shared" si="2"/>
        <v>1943</v>
      </c>
      <c r="I22" s="35">
        <f t="shared" si="2"/>
        <v>974</v>
      </c>
      <c r="J22" s="35">
        <f>SUM(J10:J21)</f>
        <v>70</v>
      </c>
      <c r="K22" s="35">
        <f t="shared" si="2"/>
        <v>158</v>
      </c>
      <c r="L22" s="35">
        <f t="shared" si="2"/>
        <v>20</v>
      </c>
      <c r="M22" s="35">
        <f t="shared" si="2"/>
        <v>15</v>
      </c>
      <c r="N22" s="35">
        <f t="shared" si="2"/>
        <v>5143</v>
      </c>
      <c r="O22" s="50">
        <f>SUM(O10:O21)</f>
        <v>1</v>
      </c>
    </row>
  </sheetData>
  <mergeCells count="6">
    <mergeCell ref="B8:M8"/>
    <mergeCell ref="N8:N9"/>
    <mergeCell ref="A5:O5"/>
    <mergeCell ref="A6:O6"/>
    <mergeCell ref="A8:A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53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20.100000000000001" customHeight="1" x14ac:dyDescent="0.2">
      <c r="A10" s="43" t="s">
        <v>13</v>
      </c>
      <c r="B10" s="51">
        <v>2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1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 t="shared" ref="N10:N21" si="0">SUM(B10:M10)</f>
        <v>3</v>
      </c>
      <c r="O10" s="45">
        <f>+N10/$N$22</f>
        <v>5.559673832468495E-4</v>
      </c>
    </row>
    <row r="11" spans="1:15" ht="20.100000000000001" customHeight="1" x14ac:dyDescent="0.2">
      <c r="A11" s="46" t="s">
        <v>14</v>
      </c>
      <c r="B11" s="16">
        <v>2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 t="shared" si="0"/>
        <v>2</v>
      </c>
      <c r="O11" s="47">
        <f t="shared" ref="O11:O21" si="1">+N11/$N$22</f>
        <v>3.7064492216456633E-4</v>
      </c>
    </row>
    <row r="12" spans="1:15" ht="20.100000000000001" customHeight="1" x14ac:dyDescent="0.2">
      <c r="A12" s="46" t="s">
        <v>15</v>
      </c>
      <c r="B12" s="16">
        <v>1</v>
      </c>
      <c r="C12" s="16">
        <v>0</v>
      </c>
      <c r="D12" s="16">
        <v>4</v>
      </c>
      <c r="E12" s="16">
        <v>0</v>
      </c>
      <c r="F12" s="16">
        <v>0</v>
      </c>
      <c r="G12" s="16">
        <v>0</v>
      </c>
      <c r="H12" s="16">
        <v>28</v>
      </c>
      <c r="I12" s="16">
        <v>2</v>
      </c>
      <c r="J12" s="16">
        <v>0</v>
      </c>
      <c r="K12" s="16">
        <v>0</v>
      </c>
      <c r="L12" s="16">
        <v>1</v>
      </c>
      <c r="M12" s="17">
        <v>3</v>
      </c>
      <c r="N12" s="25">
        <f t="shared" si="0"/>
        <v>39</v>
      </c>
      <c r="O12" s="47">
        <f t="shared" si="1"/>
        <v>7.2275759822090441E-3</v>
      </c>
    </row>
    <row r="13" spans="1:15" ht="20.100000000000001" customHeight="1" x14ac:dyDescent="0.2">
      <c r="A13" s="46" t="s">
        <v>16</v>
      </c>
      <c r="B13" s="16">
        <v>1</v>
      </c>
      <c r="C13" s="16">
        <v>0</v>
      </c>
      <c r="D13" s="16">
        <v>4</v>
      </c>
      <c r="E13" s="16">
        <v>2</v>
      </c>
      <c r="F13" s="16">
        <v>1</v>
      </c>
      <c r="G13" s="16">
        <v>0</v>
      </c>
      <c r="H13" s="16">
        <v>77</v>
      </c>
      <c r="I13" s="16">
        <v>7</v>
      </c>
      <c r="J13" s="16">
        <v>4</v>
      </c>
      <c r="K13" s="16">
        <v>1</v>
      </c>
      <c r="L13" s="16">
        <v>3</v>
      </c>
      <c r="M13" s="17">
        <v>5</v>
      </c>
      <c r="N13" s="25">
        <f t="shared" si="0"/>
        <v>105</v>
      </c>
      <c r="O13" s="47">
        <f t="shared" si="1"/>
        <v>1.9458858413639733E-2</v>
      </c>
    </row>
    <row r="14" spans="1:15" ht="20.100000000000001" customHeight="1" x14ac:dyDescent="0.2">
      <c r="A14" s="46" t="s">
        <v>17</v>
      </c>
      <c r="B14" s="16">
        <v>3</v>
      </c>
      <c r="C14" s="16">
        <v>6</v>
      </c>
      <c r="D14" s="16">
        <v>47</v>
      </c>
      <c r="E14" s="16">
        <v>81</v>
      </c>
      <c r="F14" s="16">
        <v>10</v>
      </c>
      <c r="G14" s="16">
        <v>16</v>
      </c>
      <c r="H14" s="16">
        <v>142</v>
      </c>
      <c r="I14" s="16">
        <v>51</v>
      </c>
      <c r="J14" s="16">
        <v>6</v>
      </c>
      <c r="K14" s="16">
        <v>5</v>
      </c>
      <c r="L14" s="16">
        <v>0</v>
      </c>
      <c r="M14" s="17">
        <v>2</v>
      </c>
      <c r="N14" s="25">
        <f t="shared" si="0"/>
        <v>369</v>
      </c>
      <c r="O14" s="47">
        <f t="shared" si="1"/>
        <v>6.8383988139362487E-2</v>
      </c>
    </row>
    <row r="15" spans="1:15" ht="20.100000000000001" customHeight="1" x14ac:dyDescent="0.2">
      <c r="A15" s="46" t="s">
        <v>18</v>
      </c>
      <c r="B15" s="16">
        <v>3</v>
      </c>
      <c r="C15" s="16">
        <v>11</v>
      </c>
      <c r="D15" s="16">
        <v>138</v>
      </c>
      <c r="E15" s="16">
        <v>181</v>
      </c>
      <c r="F15" s="16">
        <v>33</v>
      </c>
      <c r="G15" s="16">
        <v>38</v>
      </c>
      <c r="H15" s="16">
        <v>208</v>
      </c>
      <c r="I15" s="16">
        <v>93</v>
      </c>
      <c r="J15" s="16">
        <v>15</v>
      </c>
      <c r="K15" s="16">
        <v>43</v>
      </c>
      <c r="L15" s="16">
        <v>10</v>
      </c>
      <c r="M15" s="17">
        <v>2</v>
      </c>
      <c r="N15" s="25">
        <f t="shared" si="0"/>
        <v>775</v>
      </c>
      <c r="O15" s="47">
        <f t="shared" si="1"/>
        <v>0.14362490733876945</v>
      </c>
    </row>
    <row r="16" spans="1:15" ht="20.100000000000001" customHeight="1" x14ac:dyDescent="0.2">
      <c r="A16" s="46" t="s">
        <v>19</v>
      </c>
      <c r="B16" s="16">
        <v>9</v>
      </c>
      <c r="C16" s="16">
        <v>4</v>
      </c>
      <c r="D16" s="16">
        <v>237</v>
      </c>
      <c r="E16" s="16">
        <v>165</v>
      </c>
      <c r="F16" s="16">
        <v>43</v>
      </c>
      <c r="G16" s="16">
        <v>138</v>
      </c>
      <c r="H16" s="16">
        <v>400</v>
      </c>
      <c r="I16" s="16">
        <v>205</v>
      </c>
      <c r="J16" s="16">
        <v>11</v>
      </c>
      <c r="K16" s="16">
        <v>29</v>
      </c>
      <c r="L16" s="16">
        <v>3</v>
      </c>
      <c r="M16" s="17">
        <v>3</v>
      </c>
      <c r="N16" s="25">
        <f t="shared" si="0"/>
        <v>1247</v>
      </c>
      <c r="O16" s="47">
        <f t="shared" si="1"/>
        <v>0.23109710896960711</v>
      </c>
    </row>
    <row r="17" spans="1:15" ht="20.100000000000001" customHeight="1" x14ac:dyDescent="0.2">
      <c r="A17" s="46" t="s">
        <v>20</v>
      </c>
      <c r="B17" s="16">
        <v>9</v>
      </c>
      <c r="C17" s="16">
        <v>14</v>
      </c>
      <c r="D17" s="16">
        <v>184</v>
      </c>
      <c r="E17" s="16">
        <v>64</v>
      </c>
      <c r="F17" s="16">
        <v>34</v>
      </c>
      <c r="G17" s="16">
        <v>84</v>
      </c>
      <c r="H17" s="16">
        <v>584</v>
      </c>
      <c r="I17" s="16">
        <v>273</v>
      </c>
      <c r="J17" s="16">
        <v>33</v>
      </c>
      <c r="K17" s="16">
        <v>78</v>
      </c>
      <c r="L17" s="16">
        <v>14</v>
      </c>
      <c r="M17" s="17">
        <v>4</v>
      </c>
      <c r="N17" s="25">
        <f t="shared" si="0"/>
        <v>1375</v>
      </c>
      <c r="O17" s="47">
        <f t="shared" si="1"/>
        <v>0.25481838398813939</v>
      </c>
    </row>
    <row r="18" spans="1:15" ht="20.100000000000001" customHeight="1" x14ac:dyDescent="0.2">
      <c r="A18" s="46" t="s">
        <v>21</v>
      </c>
      <c r="B18" s="16">
        <v>5</v>
      </c>
      <c r="C18" s="16">
        <v>4</v>
      </c>
      <c r="D18" s="16">
        <v>187</v>
      </c>
      <c r="E18" s="16">
        <v>103</v>
      </c>
      <c r="F18" s="16">
        <v>33</v>
      </c>
      <c r="G18" s="16">
        <v>110</v>
      </c>
      <c r="H18" s="16">
        <v>443</v>
      </c>
      <c r="I18" s="16">
        <v>126</v>
      </c>
      <c r="J18" s="16">
        <v>2</v>
      </c>
      <c r="K18" s="16">
        <v>8</v>
      </c>
      <c r="L18" s="16">
        <v>0</v>
      </c>
      <c r="M18" s="17">
        <v>2</v>
      </c>
      <c r="N18" s="25">
        <f t="shared" si="0"/>
        <v>1023</v>
      </c>
      <c r="O18" s="47">
        <f t="shared" si="1"/>
        <v>0.18958487768717569</v>
      </c>
    </row>
    <row r="19" spans="1:15" ht="20.100000000000001" customHeight="1" x14ac:dyDescent="0.2">
      <c r="A19" s="46" t="s">
        <v>22</v>
      </c>
      <c r="B19" s="16">
        <v>2</v>
      </c>
      <c r="C19" s="16">
        <v>0</v>
      </c>
      <c r="D19" s="16">
        <v>60</v>
      </c>
      <c r="E19" s="16">
        <v>13</v>
      </c>
      <c r="F19" s="16">
        <v>8</v>
      </c>
      <c r="G19" s="16">
        <v>18</v>
      </c>
      <c r="H19" s="16">
        <v>214</v>
      </c>
      <c r="I19" s="16">
        <v>83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398</v>
      </c>
      <c r="O19" s="47">
        <f t="shared" si="1"/>
        <v>7.3758339510748699E-2</v>
      </c>
    </row>
    <row r="20" spans="1:15" ht="20.100000000000001" customHeight="1" x14ac:dyDescent="0.2">
      <c r="A20" s="46" t="s">
        <v>23</v>
      </c>
      <c r="B20" s="16">
        <v>5</v>
      </c>
      <c r="C20" s="16">
        <v>0</v>
      </c>
      <c r="D20" s="16">
        <v>5</v>
      </c>
      <c r="E20" s="16">
        <v>20</v>
      </c>
      <c r="F20" s="16">
        <v>14</v>
      </c>
      <c r="G20" s="16">
        <v>0</v>
      </c>
      <c r="H20" s="16">
        <v>11</v>
      </c>
      <c r="I20" s="16">
        <v>0</v>
      </c>
      <c r="J20" s="16">
        <v>0</v>
      </c>
      <c r="K20" s="16">
        <v>0</v>
      </c>
      <c r="L20" s="16">
        <v>0</v>
      </c>
      <c r="M20" s="17">
        <v>2</v>
      </c>
      <c r="N20" s="25">
        <f t="shared" si="0"/>
        <v>57</v>
      </c>
      <c r="O20" s="47">
        <f t="shared" si="1"/>
        <v>1.0563380281690141E-2</v>
      </c>
    </row>
    <row r="21" spans="1:15" ht="20.100000000000001" customHeight="1" x14ac:dyDescent="0.2">
      <c r="A21" s="48" t="s">
        <v>24</v>
      </c>
      <c r="B21" s="54">
        <v>3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3</v>
      </c>
      <c r="O21" s="49">
        <f t="shared" si="1"/>
        <v>5.559673832468495E-4</v>
      </c>
    </row>
    <row r="22" spans="1:15" ht="15" x14ac:dyDescent="0.25">
      <c r="A22" s="34" t="s">
        <v>1</v>
      </c>
      <c r="B22" s="35">
        <f t="shared" ref="B22:N22" si="2">SUM(B10:B21)</f>
        <v>45</v>
      </c>
      <c r="C22" s="35">
        <f t="shared" si="2"/>
        <v>39</v>
      </c>
      <c r="D22" s="35">
        <f t="shared" si="2"/>
        <v>866</v>
      </c>
      <c r="E22" s="35">
        <f t="shared" si="2"/>
        <v>629</v>
      </c>
      <c r="F22" s="35">
        <f t="shared" si="2"/>
        <v>176</v>
      </c>
      <c r="G22" s="35">
        <f t="shared" si="2"/>
        <v>404</v>
      </c>
      <c r="H22" s="35">
        <f t="shared" si="2"/>
        <v>2108</v>
      </c>
      <c r="I22" s="35">
        <f t="shared" si="2"/>
        <v>840</v>
      </c>
      <c r="J22" s="35">
        <f>SUM(J10:J21)</f>
        <v>71</v>
      </c>
      <c r="K22" s="35">
        <f t="shared" si="2"/>
        <v>164</v>
      </c>
      <c r="L22" s="35">
        <f t="shared" si="2"/>
        <v>31</v>
      </c>
      <c r="M22" s="35">
        <f t="shared" si="2"/>
        <v>23</v>
      </c>
      <c r="N22" s="35">
        <f t="shared" si="2"/>
        <v>5396</v>
      </c>
      <c r="O22" s="50">
        <f>SUM(O10:O21)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52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20.100000000000001" customHeight="1" x14ac:dyDescent="0.2">
      <c r="A10" s="43" t="s">
        <v>13</v>
      </c>
      <c r="B10" s="51">
        <v>0</v>
      </c>
      <c r="C10" s="51">
        <v>0</v>
      </c>
      <c r="D10" s="51">
        <v>2</v>
      </c>
      <c r="E10" s="51">
        <v>2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 t="shared" ref="N10:N21" si="0">SUM(B10:M10)</f>
        <v>4</v>
      </c>
      <c r="O10" s="45">
        <f>+N10/$N$22</f>
        <v>6.0123252667969339E-4</v>
      </c>
    </row>
    <row r="11" spans="1:15" ht="20.100000000000001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3</v>
      </c>
      <c r="F11" s="16">
        <v>0</v>
      </c>
      <c r="G11" s="16">
        <v>0</v>
      </c>
      <c r="H11" s="16">
        <v>2</v>
      </c>
      <c r="I11" s="16">
        <v>0</v>
      </c>
      <c r="J11" s="16">
        <v>0</v>
      </c>
      <c r="K11" s="16">
        <v>1</v>
      </c>
      <c r="L11" s="16">
        <v>0</v>
      </c>
      <c r="M11" s="17">
        <v>0</v>
      </c>
      <c r="N11" s="25">
        <f t="shared" si="0"/>
        <v>6</v>
      </c>
      <c r="O11" s="47">
        <f t="shared" ref="O11:O21" si="1">+N11/$N$22</f>
        <v>9.0184879001954004E-4</v>
      </c>
    </row>
    <row r="12" spans="1:15" ht="20.100000000000001" customHeight="1" x14ac:dyDescent="0.2">
      <c r="A12" s="46" t="s">
        <v>15</v>
      </c>
      <c r="B12" s="16">
        <v>0</v>
      </c>
      <c r="C12" s="16">
        <v>0</v>
      </c>
      <c r="D12" s="16">
        <v>4</v>
      </c>
      <c r="E12" s="16">
        <v>3</v>
      </c>
      <c r="F12" s="16">
        <v>0</v>
      </c>
      <c r="G12" s="16">
        <v>1</v>
      </c>
      <c r="H12" s="16">
        <v>3</v>
      </c>
      <c r="I12" s="16">
        <v>0</v>
      </c>
      <c r="J12" s="16">
        <v>0</v>
      </c>
      <c r="K12" s="16">
        <v>0</v>
      </c>
      <c r="L12" s="16">
        <v>1</v>
      </c>
      <c r="M12" s="17">
        <v>2</v>
      </c>
      <c r="N12" s="25">
        <f t="shared" si="0"/>
        <v>14</v>
      </c>
      <c r="O12" s="47">
        <f t="shared" si="1"/>
        <v>2.1043138433789266E-3</v>
      </c>
    </row>
    <row r="13" spans="1:15" ht="20.100000000000001" customHeight="1" x14ac:dyDescent="0.2">
      <c r="A13" s="46" t="s">
        <v>16</v>
      </c>
      <c r="B13" s="16">
        <v>1</v>
      </c>
      <c r="C13" s="16">
        <v>0</v>
      </c>
      <c r="D13" s="16">
        <v>0</v>
      </c>
      <c r="E13" s="16">
        <v>7</v>
      </c>
      <c r="F13" s="16">
        <v>0</v>
      </c>
      <c r="G13" s="16">
        <v>2</v>
      </c>
      <c r="H13" s="16">
        <v>11</v>
      </c>
      <c r="I13" s="16">
        <v>1</v>
      </c>
      <c r="J13" s="16">
        <v>0</v>
      </c>
      <c r="K13" s="16">
        <v>0</v>
      </c>
      <c r="L13" s="16">
        <v>1</v>
      </c>
      <c r="M13" s="17">
        <v>2</v>
      </c>
      <c r="N13" s="25">
        <f t="shared" si="0"/>
        <v>25</v>
      </c>
      <c r="O13" s="47">
        <f t="shared" si="1"/>
        <v>3.7577032917480834E-3</v>
      </c>
    </row>
    <row r="14" spans="1:15" ht="20.100000000000001" customHeight="1" x14ac:dyDescent="0.2">
      <c r="A14" s="46" t="s">
        <v>17</v>
      </c>
      <c r="B14" s="16">
        <v>1</v>
      </c>
      <c r="C14" s="16">
        <v>3</v>
      </c>
      <c r="D14" s="16">
        <v>74</v>
      </c>
      <c r="E14" s="16">
        <v>51</v>
      </c>
      <c r="F14" s="16">
        <v>11</v>
      </c>
      <c r="G14" s="16">
        <v>18</v>
      </c>
      <c r="H14" s="16">
        <v>79</v>
      </c>
      <c r="I14" s="16">
        <v>32</v>
      </c>
      <c r="J14" s="16">
        <v>7</v>
      </c>
      <c r="K14" s="16">
        <v>15</v>
      </c>
      <c r="L14" s="16">
        <v>2</v>
      </c>
      <c r="M14" s="17">
        <v>2</v>
      </c>
      <c r="N14" s="25">
        <f t="shared" si="0"/>
        <v>295</v>
      </c>
      <c r="O14" s="47">
        <f t="shared" si="1"/>
        <v>4.4340898842627388E-2</v>
      </c>
    </row>
    <row r="15" spans="1:15" ht="20.100000000000001" customHeight="1" x14ac:dyDescent="0.2">
      <c r="A15" s="46" t="s">
        <v>18</v>
      </c>
      <c r="B15" s="16">
        <v>1</v>
      </c>
      <c r="C15" s="16">
        <v>8</v>
      </c>
      <c r="D15" s="16">
        <v>290</v>
      </c>
      <c r="E15" s="16">
        <v>125</v>
      </c>
      <c r="F15" s="16">
        <v>57</v>
      </c>
      <c r="G15" s="16">
        <v>66</v>
      </c>
      <c r="H15" s="16">
        <v>286</v>
      </c>
      <c r="I15" s="16">
        <v>111</v>
      </c>
      <c r="J15" s="16">
        <v>3</v>
      </c>
      <c r="K15" s="16">
        <v>6</v>
      </c>
      <c r="L15" s="16">
        <v>0</v>
      </c>
      <c r="M15" s="17">
        <v>4</v>
      </c>
      <c r="N15" s="25">
        <f t="shared" si="0"/>
        <v>957</v>
      </c>
      <c r="O15" s="47">
        <f t="shared" si="1"/>
        <v>0.14384488200811663</v>
      </c>
    </row>
    <row r="16" spans="1:15" ht="20.100000000000001" customHeight="1" x14ac:dyDescent="0.2">
      <c r="A16" s="46" t="s">
        <v>19</v>
      </c>
      <c r="B16" s="16">
        <v>3</v>
      </c>
      <c r="C16" s="16">
        <v>13</v>
      </c>
      <c r="D16" s="16">
        <v>288</v>
      </c>
      <c r="E16" s="16">
        <v>153</v>
      </c>
      <c r="F16" s="16">
        <v>82</v>
      </c>
      <c r="G16" s="16">
        <v>140</v>
      </c>
      <c r="H16" s="16">
        <v>792</v>
      </c>
      <c r="I16" s="16">
        <v>389</v>
      </c>
      <c r="J16" s="16">
        <v>23</v>
      </c>
      <c r="K16" s="16">
        <v>30</v>
      </c>
      <c r="L16" s="16">
        <v>1</v>
      </c>
      <c r="M16" s="17">
        <v>6</v>
      </c>
      <c r="N16" s="25">
        <f t="shared" si="0"/>
        <v>1920</v>
      </c>
      <c r="O16" s="47">
        <f t="shared" si="1"/>
        <v>0.28859161280625284</v>
      </c>
    </row>
    <row r="17" spans="1:15" ht="20.100000000000001" customHeight="1" x14ac:dyDescent="0.2">
      <c r="A17" s="46" t="s">
        <v>20</v>
      </c>
      <c r="B17" s="16">
        <v>15</v>
      </c>
      <c r="C17" s="16">
        <v>13</v>
      </c>
      <c r="D17" s="16">
        <v>147</v>
      </c>
      <c r="E17" s="16">
        <v>72</v>
      </c>
      <c r="F17" s="16">
        <v>58</v>
      </c>
      <c r="G17" s="16">
        <v>98</v>
      </c>
      <c r="H17" s="16">
        <v>774</v>
      </c>
      <c r="I17" s="16">
        <v>463</v>
      </c>
      <c r="J17" s="16">
        <v>65</v>
      </c>
      <c r="K17" s="16">
        <v>77</v>
      </c>
      <c r="L17" s="16">
        <v>20</v>
      </c>
      <c r="M17" s="17">
        <v>12</v>
      </c>
      <c r="N17" s="25">
        <f t="shared" si="0"/>
        <v>1814</v>
      </c>
      <c r="O17" s="47">
        <f t="shared" si="1"/>
        <v>0.27265895084924097</v>
      </c>
    </row>
    <row r="18" spans="1:15" ht="20.100000000000001" customHeight="1" x14ac:dyDescent="0.2">
      <c r="A18" s="46" t="s">
        <v>21</v>
      </c>
      <c r="B18" s="16">
        <v>6</v>
      </c>
      <c r="C18" s="16">
        <v>5</v>
      </c>
      <c r="D18" s="16">
        <v>116</v>
      </c>
      <c r="E18" s="16">
        <v>57</v>
      </c>
      <c r="F18" s="16">
        <v>44</v>
      </c>
      <c r="G18" s="16">
        <v>43</v>
      </c>
      <c r="H18" s="16">
        <v>475</v>
      </c>
      <c r="I18" s="16">
        <v>280</v>
      </c>
      <c r="J18" s="16">
        <v>11</v>
      </c>
      <c r="K18" s="16">
        <v>7</v>
      </c>
      <c r="L18" s="16">
        <v>0</v>
      </c>
      <c r="M18" s="17">
        <v>0</v>
      </c>
      <c r="N18" s="25">
        <f t="shared" si="0"/>
        <v>1044</v>
      </c>
      <c r="O18" s="47">
        <f t="shared" si="1"/>
        <v>0.15692168946339996</v>
      </c>
    </row>
    <row r="19" spans="1:15" ht="20.100000000000001" customHeight="1" x14ac:dyDescent="0.2">
      <c r="A19" s="46" t="s">
        <v>22</v>
      </c>
      <c r="B19" s="16">
        <v>2</v>
      </c>
      <c r="C19" s="16">
        <v>0</v>
      </c>
      <c r="D19" s="16">
        <v>35</v>
      </c>
      <c r="E19" s="16">
        <v>21</v>
      </c>
      <c r="F19" s="16">
        <v>26</v>
      </c>
      <c r="G19" s="16">
        <v>34</v>
      </c>
      <c r="H19" s="16">
        <v>323</v>
      </c>
      <c r="I19" s="16">
        <v>114</v>
      </c>
      <c r="J19" s="16">
        <v>0</v>
      </c>
      <c r="K19" s="16">
        <v>4</v>
      </c>
      <c r="L19" s="16">
        <v>7</v>
      </c>
      <c r="M19" s="17">
        <v>1</v>
      </c>
      <c r="N19" s="25">
        <f t="shared" si="0"/>
        <v>567</v>
      </c>
      <c r="O19" s="47">
        <f t="shared" si="1"/>
        <v>8.5224710656846531E-2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2</v>
      </c>
      <c r="F20" s="16">
        <v>1</v>
      </c>
      <c r="G20" s="16">
        <v>1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5</v>
      </c>
      <c r="O20" s="47">
        <f t="shared" si="1"/>
        <v>7.5154065834961666E-4</v>
      </c>
    </row>
    <row r="21" spans="1:15" ht="20.100000000000001" customHeight="1" x14ac:dyDescent="0.2">
      <c r="A21" s="48" t="s">
        <v>24</v>
      </c>
      <c r="B21" s="54">
        <v>2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2</v>
      </c>
      <c r="O21" s="49">
        <f t="shared" si="1"/>
        <v>3.006162633398467E-4</v>
      </c>
    </row>
    <row r="22" spans="1:15" ht="15" x14ac:dyDescent="0.25">
      <c r="A22" s="34" t="s">
        <v>1</v>
      </c>
      <c r="B22" s="35">
        <f t="shared" ref="B22:N22" si="2">SUM(B10:B21)</f>
        <v>31</v>
      </c>
      <c r="C22" s="35">
        <f t="shared" si="2"/>
        <v>42</v>
      </c>
      <c r="D22" s="35">
        <f t="shared" si="2"/>
        <v>956</v>
      </c>
      <c r="E22" s="35">
        <f t="shared" si="2"/>
        <v>496</v>
      </c>
      <c r="F22" s="35">
        <f t="shared" si="2"/>
        <v>279</v>
      </c>
      <c r="G22" s="35">
        <f t="shared" si="2"/>
        <v>403</v>
      </c>
      <c r="H22" s="35">
        <f t="shared" si="2"/>
        <v>2745</v>
      </c>
      <c r="I22" s="35">
        <f t="shared" si="2"/>
        <v>1391</v>
      </c>
      <c r="J22" s="35">
        <f>SUM(J10:J21)</f>
        <v>109</v>
      </c>
      <c r="K22" s="35">
        <f t="shared" si="2"/>
        <v>140</v>
      </c>
      <c r="L22" s="35">
        <f t="shared" si="2"/>
        <v>32</v>
      </c>
      <c r="M22" s="35">
        <f t="shared" si="2"/>
        <v>29</v>
      </c>
      <c r="N22" s="35">
        <f t="shared" si="2"/>
        <v>6653</v>
      </c>
      <c r="O22" s="50">
        <f>SUM(O10:O21)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51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20.100000000000001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 t="shared" ref="N10:N21" si="0">SUM(B10:M10)</f>
        <v>0</v>
      </c>
      <c r="O10" s="45">
        <f>+N10/$N$22</f>
        <v>0</v>
      </c>
    </row>
    <row r="11" spans="1:15" ht="20.100000000000001" customHeight="1" x14ac:dyDescent="0.2">
      <c r="A11" s="46" t="s">
        <v>14</v>
      </c>
      <c r="B11" s="16">
        <v>2</v>
      </c>
      <c r="C11" s="16">
        <v>0</v>
      </c>
      <c r="D11" s="16">
        <v>0</v>
      </c>
      <c r="E11" s="16">
        <v>6</v>
      </c>
      <c r="F11" s="16">
        <v>1</v>
      </c>
      <c r="G11" s="16">
        <v>5</v>
      </c>
      <c r="H11" s="16">
        <v>8</v>
      </c>
      <c r="I11" s="16">
        <v>1</v>
      </c>
      <c r="J11" s="16">
        <v>4</v>
      </c>
      <c r="K11" s="16">
        <v>0</v>
      </c>
      <c r="L11" s="16">
        <v>2</v>
      </c>
      <c r="M11" s="17">
        <v>0</v>
      </c>
      <c r="N11" s="25">
        <f t="shared" si="0"/>
        <v>29</v>
      </c>
      <c r="O11" s="47">
        <f t="shared" ref="O11:O21" si="1">+N11/$N$22</f>
        <v>4.510108864696734E-3</v>
      </c>
    </row>
    <row r="12" spans="1:15" ht="20.100000000000001" customHeight="1" x14ac:dyDescent="0.2">
      <c r="A12" s="46" t="s">
        <v>15</v>
      </c>
      <c r="B12" s="16">
        <v>7</v>
      </c>
      <c r="C12" s="16">
        <v>0</v>
      </c>
      <c r="D12" s="16">
        <v>1</v>
      </c>
      <c r="E12" s="16">
        <v>9</v>
      </c>
      <c r="F12" s="16">
        <v>0</v>
      </c>
      <c r="G12" s="16">
        <v>1</v>
      </c>
      <c r="H12" s="16">
        <v>2</v>
      </c>
      <c r="I12" s="16">
        <v>0</v>
      </c>
      <c r="J12" s="16">
        <v>0</v>
      </c>
      <c r="K12" s="16">
        <v>0</v>
      </c>
      <c r="L12" s="16">
        <v>0</v>
      </c>
      <c r="M12" s="17">
        <v>1</v>
      </c>
      <c r="N12" s="25">
        <f t="shared" si="0"/>
        <v>21</v>
      </c>
      <c r="O12" s="47">
        <f t="shared" si="1"/>
        <v>3.265940902021773E-3</v>
      </c>
    </row>
    <row r="13" spans="1:15" ht="20.100000000000001" customHeight="1" x14ac:dyDescent="0.2">
      <c r="A13" s="46" t="s">
        <v>16</v>
      </c>
      <c r="B13" s="16">
        <v>2</v>
      </c>
      <c r="C13" s="16">
        <v>7</v>
      </c>
      <c r="D13" s="16">
        <v>6</v>
      </c>
      <c r="E13" s="16">
        <v>60</v>
      </c>
      <c r="F13" s="16">
        <v>4</v>
      </c>
      <c r="G13" s="16">
        <v>9</v>
      </c>
      <c r="H13" s="16">
        <v>24</v>
      </c>
      <c r="I13" s="16">
        <v>16</v>
      </c>
      <c r="J13" s="16">
        <v>0</v>
      </c>
      <c r="K13" s="16">
        <v>1</v>
      </c>
      <c r="L13" s="16">
        <v>0</v>
      </c>
      <c r="M13" s="17">
        <v>2</v>
      </c>
      <c r="N13" s="25">
        <f t="shared" si="0"/>
        <v>131</v>
      </c>
      <c r="O13" s="47">
        <f t="shared" si="1"/>
        <v>2.0373250388802489E-2</v>
      </c>
    </row>
    <row r="14" spans="1:15" ht="20.100000000000001" customHeight="1" x14ac:dyDescent="0.2">
      <c r="A14" s="46" t="s">
        <v>17</v>
      </c>
      <c r="B14" s="16">
        <v>0</v>
      </c>
      <c r="C14" s="16">
        <v>14</v>
      </c>
      <c r="D14" s="16">
        <v>105</v>
      </c>
      <c r="E14" s="16">
        <v>131</v>
      </c>
      <c r="F14" s="16">
        <v>20</v>
      </c>
      <c r="G14" s="16">
        <v>14</v>
      </c>
      <c r="H14" s="16">
        <v>123</v>
      </c>
      <c r="I14" s="16">
        <v>52</v>
      </c>
      <c r="J14" s="16">
        <v>0</v>
      </c>
      <c r="K14" s="16">
        <v>0</v>
      </c>
      <c r="L14" s="16">
        <v>0</v>
      </c>
      <c r="M14" s="17">
        <v>0</v>
      </c>
      <c r="N14" s="25">
        <f t="shared" si="0"/>
        <v>459</v>
      </c>
      <c r="O14" s="47">
        <f t="shared" si="1"/>
        <v>7.1384136858475888E-2</v>
      </c>
    </row>
    <row r="15" spans="1:15" ht="20.100000000000001" customHeight="1" x14ac:dyDescent="0.2">
      <c r="A15" s="46" t="s">
        <v>18</v>
      </c>
      <c r="B15" s="16">
        <v>0</v>
      </c>
      <c r="C15" s="16">
        <v>21</v>
      </c>
      <c r="D15" s="16">
        <v>263</v>
      </c>
      <c r="E15" s="16">
        <v>238</v>
      </c>
      <c r="F15" s="16">
        <v>62</v>
      </c>
      <c r="G15" s="16">
        <v>65</v>
      </c>
      <c r="H15" s="16">
        <v>342</v>
      </c>
      <c r="I15" s="16">
        <v>94</v>
      </c>
      <c r="J15" s="16">
        <v>1</v>
      </c>
      <c r="K15" s="16">
        <v>6</v>
      </c>
      <c r="L15" s="16">
        <v>0</v>
      </c>
      <c r="M15" s="17">
        <v>2</v>
      </c>
      <c r="N15" s="25">
        <f t="shared" si="0"/>
        <v>1094</v>
      </c>
      <c r="O15" s="47">
        <f t="shared" si="1"/>
        <v>0.17013996889580094</v>
      </c>
    </row>
    <row r="16" spans="1:15" ht="20.100000000000001" customHeight="1" x14ac:dyDescent="0.2">
      <c r="A16" s="46" t="s">
        <v>19</v>
      </c>
      <c r="B16" s="16">
        <v>3</v>
      </c>
      <c r="C16" s="16">
        <v>14</v>
      </c>
      <c r="D16" s="16">
        <v>203</v>
      </c>
      <c r="E16" s="16">
        <v>140</v>
      </c>
      <c r="F16" s="16">
        <v>62</v>
      </c>
      <c r="G16" s="16">
        <v>137</v>
      </c>
      <c r="H16" s="16">
        <v>638</v>
      </c>
      <c r="I16" s="16">
        <v>373</v>
      </c>
      <c r="J16" s="16">
        <v>20</v>
      </c>
      <c r="K16" s="16">
        <v>54</v>
      </c>
      <c r="L16" s="16">
        <v>10</v>
      </c>
      <c r="M16" s="17">
        <v>1</v>
      </c>
      <c r="N16" s="25">
        <f t="shared" si="0"/>
        <v>1655</v>
      </c>
      <c r="O16" s="47">
        <f t="shared" si="1"/>
        <v>0.25738724727838258</v>
      </c>
    </row>
    <row r="17" spans="1:15" ht="20.100000000000001" customHeight="1" x14ac:dyDescent="0.2">
      <c r="A17" s="46" t="s">
        <v>20</v>
      </c>
      <c r="B17" s="16">
        <v>4</v>
      </c>
      <c r="C17" s="16">
        <v>19</v>
      </c>
      <c r="D17" s="16">
        <v>161</v>
      </c>
      <c r="E17" s="16">
        <v>88</v>
      </c>
      <c r="F17" s="16">
        <v>59</v>
      </c>
      <c r="G17" s="16">
        <v>149</v>
      </c>
      <c r="H17" s="16">
        <v>691</v>
      </c>
      <c r="I17" s="16">
        <v>506</v>
      </c>
      <c r="J17" s="16">
        <v>63</v>
      </c>
      <c r="K17" s="16">
        <v>148</v>
      </c>
      <c r="L17" s="16">
        <v>23</v>
      </c>
      <c r="M17" s="17">
        <v>7</v>
      </c>
      <c r="N17" s="25">
        <f t="shared" si="0"/>
        <v>1918</v>
      </c>
      <c r="O17" s="47">
        <f t="shared" si="1"/>
        <v>0.29828926905132191</v>
      </c>
    </row>
    <row r="18" spans="1:15" ht="20.100000000000001" customHeight="1" x14ac:dyDescent="0.2">
      <c r="A18" s="46" t="s">
        <v>21</v>
      </c>
      <c r="B18" s="16">
        <v>3</v>
      </c>
      <c r="C18" s="16">
        <v>3</v>
      </c>
      <c r="D18" s="16">
        <v>101</v>
      </c>
      <c r="E18" s="16">
        <v>50</v>
      </c>
      <c r="F18" s="16">
        <v>61</v>
      </c>
      <c r="G18" s="16">
        <v>79</v>
      </c>
      <c r="H18" s="16">
        <v>438</v>
      </c>
      <c r="I18" s="16">
        <v>232</v>
      </c>
      <c r="J18" s="16">
        <v>23</v>
      </c>
      <c r="K18" s="16">
        <v>26</v>
      </c>
      <c r="L18" s="16">
        <v>2</v>
      </c>
      <c r="M18" s="17">
        <v>1</v>
      </c>
      <c r="N18" s="25">
        <f t="shared" si="0"/>
        <v>1019</v>
      </c>
      <c r="O18" s="47">
        <f t="shared" si="1"/>
        <v>0.15847589424572317</v>
      </c>
    </row>
    <row r="19" spans="1:15" ht="20.100000000000001" customHeight="1" x14ac:dyDescent="0.2">
      <c r="A19" s="46" t="s">
        <v>22</v>
      </c>
      <c r="B19" s="16">
        <v>2</v>
      </c>
      <c r="C19" s="16">
        <v>1</v>
      </c>
      <c r="D19" s="16">
        <v>34</v>
      </c>
      <c r="E19" s="16">
        <v>21</v>
      </c>
      <c r="F19" s="16">
        <v>19</v>
      </c>
      <c r="G19" s="16">
        <v>6</v>
      </c>
      <c r="H19" s="16">
        <v>10</v>
      </c>
      <c r="I19" s="16">
        <v>1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94</v>
      </c>
      <c r="O19" s="47">
        <f t="shared" si="1"/>
        <v>1.4618973561430793E-2</v>
      </c>
    </row>
    <row r="20" spans="1:15" ht="20.100000000000001" customHeight="1" x14ac:dyDescent="0.2">
      <c r="A20" s="46" t="s">
        <v>23</v>
      </c>
      <c r="B20" s="16">
        <v>1</v>
      </c>
      <c r="C20" s="16">
        <v>1</v>
      </c>
      <c r="D20" s="16">
        <v>1</v>
      </c>
      <c r="E20" s="16">
        <v>0</v>
      </c>
      <c r="F20" s="16">
        <v>2</v>
      </c>
      <c r="G20" s="16">
        <v>0</v>
      </c>
      <c r="H20" s="16">
        <v>1</v>
      </c>
      <c r="I20" s="16">
        <v>2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8</v>
      </c>
      <c r="O20" s="47">
        <f t="shared" si="1"/>
        <v>1.244167962674961E-3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2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2</v>
      </c>
      <c r="O21" s="49">
        <f t="shared" si="1"/>
        <v>3.1104199066874026E-4</v>
      </c>
    </row>
    <row r="22" spans="1:15" ht="15" x14ac:dyDescent="0.25">
      <c r="A22" s="34" t="s">
        <v>1</v>
      </c>
      <c r="B22" s="35">
        <f t="shared" ref="B22:N22" si="2">SUM(B10:B21)</f>
        <v>24</v>
      </c>
      <c r="C22" s="35">
        <f t="shared" si="2"/>
        <v>80</v>
      </c>
      <c r="D22" s="35">
        <f t="shared" si="2"/>
        <v>875</v>
      </c>
      <c r="E22" s="35">
        <f t="shared" si="2"/>
        <v>743</v>
      </c>
      <c r="F22" s="35">
        <f t="shared" si="2"/>
        <v>292</v>
      </c>
      <c r="G22" s="35">
        <f t="shared" si="2"/>
        <v>465</v>
      </c>
      <c r="H22" s="35">
        <f t="shared" si="2"/>
        <v>2277</v>
      </c>
      <c r="I22" s="35">
        <f t="shared" si="2"/>
        <v>1277</v>
      </c>
      <c r="J22" s="35">
        <f>SUM(J10:J21)</f>
        <v>111</v>
      </c>
      <c r="K22" s="35">
        <f t="shared" si="2"/>
        <v>235</v>
      </c>
      <c r="L22" s="35">
        <f t="shared" si="2"/>
        <v>37</v>
      </c>
      <c r="M22" s="35">
        <f t="shared" si="2"/>
        <v>14</v>
      </c>
      <c r="N22" s="35">
        <f t="shared" si="2"/>
        <v>6430</v>
      </c>
      <c r="O22" s="50">
        <f>SUM(O10:O21)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49"/>
  <sheetViews>
    <sheetView showGridLines="0" tabSelected="1" zoomScale="80" zoomScaleNormal="80" workbookViewId="0">
      <selection activeCell="M14" sqref="M14"/>
    </sheetView>
  </sheetViews>
  <sheetFormatPr baseColWidth="10" defaultRowHeight="12.75" x14ac:dyDescent="0.2"/>
  <cols>
    <col min="1" max="1" width="13" bestFit="1" customWidth="1"/>
    <col min="2" max="2" width="5.28515625" customWidth="1"/>
    <col min="3" max="3" width="6.28515625" customWidth="1"/>
    <col min="4" max="4" width="6.7109375" customWidth="1"/>
    <col min="5" max="5" width="7.7109375" customWidth="1"/>
    <col min="6" max="6" width="7.85546875" customWidth="1"/>
    <col min="7" max="8" width="9.140625" customWidth="1"/>
    <col min="9" max="9" width="7.28515625" customWidth="1"/>
    <col min="10" max="11" width="8.5703125" customWidth="1"/>
    <col min="12" max="12" width="8.42578125" customWidth="1"/>
    <col min="13" max="13" width="8" customWidth="1"/>
    <col min="14" max="14" width="7.28515625" customWidth="1"/>
    <col min="15" max="15" width="7.5703125" customWidth="1"/>
    <col min="16" max="16" width="7.42578125" customWidth="1"/>
    <col min="17" max="17" width="7.5703125" bestFit="1" customWidth="1"/>
    <col min="18" max="18" width="8.140625" bestFit="1" customWidth="1"/>
    <col min="19" max="19" width="13.28515625" bestFit="1" customWidth="1"/>
  </cols>
  <sheetData>
    <row r="1" spans="1:19" ht="15" x14ac:dyDescent="0.2">
      <c r="A1" s="24" t="s">
        <v>27</v>
      </c>
      <c r="B1" s="24"/>
      <c r="C1" s="24"/>
      <c r="D1" s="2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" x14ac:dyDescent="0.2">
      <c r="A2" s="24" t="s">
        <v>118</v>
      </c>
      <c r="B2" s="24"/>
      <c r="C2" s="24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" x14ac:dyDescent="0.2">
      <c r="A3" s="24" t="s">
        <v>137</v>
      </c>
      <c r="B3" s="24"/>
      <c r="C3" s="24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5.75" x14ac:dyDescent="0.25">
      <c r="A5" s="120" t="s">
        <v>56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</row>
    <row r="6" spans="1:19" x14ac:dyDescent="0.2">
      <c r="A6" s="121" t="s">
        <v>139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</row>
    <row r="8" spans="1:19" ht="19.5" customHeight="1" x14ac:dyDescent="0.25">
      <c r="A8" s="116" t="s">
        <v>25</v>
      </c>
      <c r="B8" s="123" t="s">
        <v>0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5"/>
      <c r="R8" s="106" t="s">
        <v>1</v>
      </c>
      <c r="S8" s="118" t="s">
        <v>37</v>
      </c>
    </row>
    <row r="9" spans="1:19" ht="19.5" customHeight="1" x14ac:dyDescent="0.2">
      <c r="A9" s="117"/>
      <c r="B9" s="71" t="s">
        <v>125</v>
      </c>
      <c r="C9" s="71" t="s">
        <v>126</v>
      </c>
      <c r="D9" s="71" t="s">
        <v>127</v>
      </c>
      <c r="E9" s="71" t="s">
        <v>2</v>
      </c>
      <c r="F9" s="71" t="s">
        <v>3</v>
      </c>
      <c r="G9" s="71" t="s">
        <v>4</v>
      </c>
      <c r="H9" s="71" t="s">
        <v>5</v>
      </c>
      <c r="I9" s="71" t="s">
        <v>6</v>
      </c>
      <c r="J9" s="71" t="s">
        <v>7</v>
      </c>
      <c r="K9" s="71" t="s">
        <v>134</v>
      </c>
      <c r="L9" s="71" t="s">
        <v>8</v>
      </c>
      <c r="M9" s="71" t="s">
        <v>9</v>
      </c>
      <c r="N9" s="71" t="s">
        <v>54</v>
      </c>
      <c r="O9" s="71" t="s">
        <v>10</v>
      </c>
      <c r="P9" s="71" t="s">
        <v>11</v>
      </c>
      <c r="Q9" s="71" t="s">
        <v>12</v>
      </c>
      <c r="R9" s="122"/>
      <c r="S9" s="119"/>
    </row>
    <row r="10" spans="1:19" ht="19.5" customHeight="1" x14ac:dyDescent="0.2">
      <c r="A10" s="43" t="s">
        <v>13</v>
      </c>
      <c r="B10" s="44">
        <f>'2017'!B11+'2018'!B11+'2019'!B11+'2020'!B11</f>
        <v>1</v>
      </c>
      <c r="C10" s="44">
        <f>'2017'!C11+'2018'!C11+'2019'!C11+'2020'!C11</f>
        <v>2</v>
      </c>
      <c r="D10" s="44">
        <f>'2017'!D11+'2018'!D11+'2019'!D11+'2020'!D11</f>
        <v>0</v>
      </c>
      <c r="E10" s="44">
        <f>+'2009'!B10+'2008'!B10+'2007'!B10+'2006'!B10+'2005'!B10+'2004'!B10+'2003'!B10+'2002'!B10+'2001'!B10+'2000'!B10+'1999'!B10+'1998'!B10+'1997'!B10+'1996'!B10+'1995'!B10+'1994'!B10+'1993'!B10+'1992'!B10+'1991'!B10+'1990'!B10+'1989'!B10+'1988'!B10+'1987'!B10+'1986'!B10+'1985'!B10+'2010'!B10+'2011'!B10+'2012'!B10+'2013'!B11+'2014'!B11+'2015'!B11+'2016'!B11+'2017'!E11+'2018'!E11+'2019'!E11+'2020'!E11</f>
        <v>4</v>
      </c>
      <c r="F10" s="44">
        <f>+'2009'!C10+'2008'!C10+'2007'!C10+'2006'!C10+'2005'!C10+'2004'!C10+'2003'!C10+'2002'!C10+'2001'!C10+'2000'!C10+'1999'!C10+'1998'!C10+'1997'!C10+'1996'!C10+'1995'!C10+'1994'!C10+'1993'!C10+'1992'!C10+'1991'!C10+'1990'!C10+'1989'!C10+'1988'!C10+'1987'!C10+'1986'!C10+'1985'!C10+'2010'!C10+'2011'!C10+'2012'!C10+'2013'!C11+'2014'!C11+'2015'!C11+'2016'!C11+'2017'!F11+'2018'!F11+'2019'!F11+'2020'!F11</f>
        <v>2</v>
      </c>
      <c r="G10" s="44">
        <f>+'2009'!D10+'2008'!D10+'2007'!D10+'2006'!D10+'2005'!D10+'2004'!D10+'2003'!D10+'2002'!D10+'2001'!D10+'2000'!D10+'1999'!D10+'1998'!D10+'1997'!D10+'1996'!D10+'1995'!D10+'1994'!D10+'1993'!D10+'1992'!D10+'1991'!D10+'1990'!D10+'1989'!D10+'1988'!D10+'1987'!D10+'1986'!D10+'1985'!D10+'2010'!D10+'2011'!D10+'2012'!D10+'2013'!D11+'2014'!D11+'2015'!D11+'2016'!D11+'2017'!G11+'2018'!G11+'2019'!G11+'2020'!G11</f>
        <v>37</v>
      </c>
      <c r="H10" s="44">
        <f>+'2009'!E10+'2008'!E10+'2007'!E10+'2006'!E10+'2005'!E10+'2004'!E10+'2003'!E10+'2002'!E10+'2001'!E10+'2000'!E10+'1999'!E10+'1998'!E10+'1997'!E10+'1996'!E10+'1995'!E10+'1994'!E10+'1993'!E10+'1992'!E10+'1991'!E10+'1990'!E10+'1989'!E10+'1988'!E10+'1987'!E10+'1986'!E10+'1985'!E10+'2010'!E10+'2011'!E10+'2012'!E10+'2013'!E11+'2014'!E11+'2015'!E11+'2016'!E11+'2017'!H11+'2018'!H11+'2019'!H11+'2020'!H11</f>
        <v>18</v>
      </c>
      <c r="I10" s="44">
        <f>+'2009'!F10+'2008'!F10+'2007'!F10+'2006'!F10+'2005'!F10+'2004'!F10+'2003'!F10+'2002'!F10+'2001'!F10+'2000'!F10+'1999'!F10+'1998'!F10+'1997'!F10+'1996'!F10+'1995'!F10+'1994'!F10+'1993'!F10+'1992'!F10+'1991'!F10+'1990'!F10+'1989'!F10+'1988'!F10+'1987'!F10+'1986'!F10+'1985'!F10+'2010'!F10+'2011'!F10+'2012'!F10+'2013'!F11+'2014'!F11+'2015'!F11+'2016'!F11+'2017'!I11+'2018'!I11+'2019'!I11+'2020'!I11</f>
        <v>8</v>
      </c>
      <c r="J10" s="44">
        <f>+'2009'!G10+'2008'!G10+'2007'!G10+'2006'!G10+'2005'!G10+'2004'!G10+'2003'!G10+'2002'!G10+'2001'!G10+'2000'!G10+'1999'!G10+'1998'!G10+'1997'!G10+'1996'!G10+'1995'!G10+'1994'!G10+'1993'!G10+'1992'!G10+'1991'!G10+'1990'!G10+'1989'!G10+'1988'!G10+'1987'!G10+'1986'!G10+'1985'!G10+'2010'!G10+'2011'!G10+'2012'!G10+'2013'!G11+'2014'!G11+'2015'!G11+'2016'!G11+'2017'!J11+'2018'!J11+'2019'!J11+'2020'!J11</f>
        <v>7</v>
      </c>
      <c r="K10" s="44">
        <f>'2019'!K11+'2020'!K11</f>
        <v>1</v>
      </c>
      <c r="L10" s="44">
        <f>+'2009'!H10+'2008'!H10+'2007'!H10+'2006'!H10+'2005'!H10+'2004'!H10+'2003'!H10+'2002'!H10+'2001'!H10+'2000'!H10+'1999'!H10+'1998'!H10+'1997'!H10+'1996'!H10+'1995'!H10+'1994'!H10+'1993'!H10+'1992'!H10+'1991'!H10+'1990'!H10+'1989'!H10+'1988'!H10+'1987'!H10+'1986'!H10+'1985'!H10+'2010'!H10+'2011'!H10+'2012'!H10+'2013'!H11+'2014'!H11+'2015'!H11+'2016'!H11+'2017'!K11+'2018'!K11+'2019'!L11+'2020'!L11</f>
        <v>10</v>
      </c>
      <c r="M10" s="44">
        <f>+'2009'!I10+'2008'!I10+'2007'!I10+'2006'!I10+'2005'!I10+'2004'!I10+'2003'!I10+'2002'!I10+'2001'!I10+'2000'!I10+'1999'!I10+'1998'!I10+'1997'!I10+'1996'!I10+'1995'!I10+'1994'!I10+'1993'!I10+'1992'!I10+'1991'!I10+'1990'!I10+'1989'!I10+'1988'!I10+'1987'!I10+'1986'!I10+'1985'!I10+'2010'!I10+'2011'!I10+'2012'!I10+'2013'!I11+'2014'!I11+'2015'!I11+'2016'!I11+'2017'!L11+'2018'!L11+'2019'!M11+'2020'!M11</f>
        <v>3</v>
      </c>
      <c r="N10" s="44">
        <f>+'2009'!J10+'2008'!J10+'2007'!J10+'2006'!J10+'2005'!J10+'2004'!J10+'2003'!J10+'2002'!J10+'2001'!J10+'2000'!J10+'1999'!J10+'1998'!J10+'1997'!J10+'1996'!J10+'1995'!J10+'1994'!J10+'1993'!J10+'1992'!J10+'1991'!J10+'1990'!J10+'1989'!J10+'1988'!J10+'1987'!J10+'1986'!J10+'1985'!J10+'2010'!J10+'2011'!J10+'2012'!J10+'2013'!J11+'2014'!J11+'2015'!J11+'2016'!J11+'2017'!M11+'2018'!M11+'2019'!N11+'2020'!N11</f>
        <v>0</v>
      </c>
      <c r="O10" s="44">
        <f>+'2009'!K10+'2008'!K10+'2007'!K10+'2006'!K10+'2005'!K10+'2004'!K10+'2003'!K10+'2002'!K10+'2001'!K10+'2000'!K10+'1999'!K10+'1998'!K10+'1997'!K10+'1996'!K10+'1995'!K10+'1994'!K10+'1993'!K10+'1992'!K10+'1991'!K10+'1990'!K10+'1989'!K10+'1988'!K10+'1987'!K10+'1986'!K10+'1985'!K10+'2010'!K10+'2011'!K10+'2012'!K10+'2013'!K11+'2014'!K11+'2015'!K11+'2016'!K11+'2017'!N11+'2018'!N11+'2019'!O11+'2020'!O11</f>
        <v>1</v>
      </c>
      <c r="P10" s="44">
        <f>+'2009'!L10+'2008'!L10+'2007'!L10+'2006'!L10+'2005'!L10+'2004'!L10+'2003'!L10+'2002'!L10+'2001'!L10+'2000'!L10+'1999'!L10+'1998'!L10+'1997'!L10+'1996'!L10+'1995'!L10+'1994'!L10+'1993'!L10+'1992'!L10+'1991'!L10+'1990'!L10+'1989'!L10+'1988'!L10+'1987'!L10+'1986'!L10+'1985'!L10+'2010'!L10+'2011'!L10+'2012'!L10+'2013'!L11+'2014'!L11+'2015'!L11+'2016'!L11+'2017'!O11+'2018'!O11+'2019'!P11+'2020'!P11</f>
        <v>7</v>
      </c>
      <c r="Q10" s="67">
        <f>+'2009'!M10+'2008'!M10+'2007'!M10+'2006'!M10+'2005'!M10+'2004'!M10+'2003'!M10+'2002'!M10+'2001'!M10+'2000'!M10+'1999'!M10+'1998'!M10+'1997'!M10+'1996'!M10+'1995'!M10+'1994'!M10+'1993'!M10+'1992'!M10+'1991'!M10+'1990'!M10+'1989'!M10+'1988'!M10+'1987'!M10+'1986'!M10+'1985'!M10+'2010'!M10+'2011'!M10+'2012'!M10+'2013'!M11+'2014'!M11+'2015'!M11+'2016'!M11+'2017'!P11+'2018'!P11+'2019'!Q11+'2020'!Q11</f>
        <v>0</v>
      </c>
      <c r="R10" s="67">
        <f>SUM(B10:Q10)</f>
        <v>101</v>
      </c>
      <c r="S10" s="45">
        <f>+R10/$R$22</f>
        <v>4.7796623002952979E-4</v>
      </c>
    </row>
    <row r="11" spans="1:19" ht="19.5" customHeight="1" x14ac:dyDescent="0.2">
      <c r="A11" s="46" t="s">
        <v>14</v>
      </c>
      <c r="B11" s="4">
        <f>'2017'!B12+'2018'!B12+'2019'!B12+'2020'!B12</f>
        <v>4</v>
      </c>
      <c r="C11" s="4">
        <f>'2017'!C12+'2018'!C12+'2019'!C12+'2020'!C12</f>
        <v>2</v>
      </c>
      <c r="D11" s="4">
        <f>'2017'!D12+'2018'!D12+'2019'!D12+'2020'!D12</f>
        <v>2</v>
      </c>
      <c r="E11" s="4">
        <f>+'2009'!B11+'2008'!B11+'2007'!B11+'2006'!B11+'2005'!B11+'2004'!B11+'2003'!B11+'2002'!B11+'2001'!B11+'2000'!B11+'1999'!B11+'1998'!B11+'1997'!B11+'1996'!B11+'1995'!B11+'1994'!B11+'1993'!B11+'1992'!B11+'1991'!B11+'1990'!B11+'1989'!B11+'1988'!B11+'1987'!B11+'1986'!B11+'1985'!B11+'2010'!B11+'2011'!B11+'2012'!B11+'2013'!B12+'2014'!B12+'2015'!B12+'2016'!B12+'2017'!E12+'2018'!E12+'2019'!E12+'2020'!E12</f>
        <v>11</v>
      </c>
      <c r="F11" s="4">
        <f>+'2009'!C11+'2008'!C11+'2007'!C11+'2006'!C11+'2005'!C11+'2004'!C11+'2003'!C11+'2002'!C11+'2001'!C11+'2000'!C11+'1999'!C11+'1998'!C11+'1997'!C11+'1996'!C11+'1995'!C11+'1994'!C11+'1993'!C11+'1992'!C11+'1991'!C11+'1990'!C11+'1989'!C11+'1988'!C11+'1987'!C11+'1986'!C11+'1985'!C11+'2010'!C11+'2011'!C11+'2012'!C11+'2013'!C12+'2014'!C12+'2015'!C12+'2016'!C12+'2017'!F12+'2018'!F12+'2019'!F12+'2020'!F12</f>
        <v>12</v>
      </c>
      <c r="G11" s="4">
        <f>+'2009'!D11+'2008'!D11+'2007'!D11+'2006'!D11+'2005'!D11+'2004'!D11+'2003'!D11+'2002'!D11+'2001'!D11+'2000'!D11+'1999'!D11+'1998'!D11+'1997'!D11+'1996'!D11+'1995'!D11+'1994'!D11+'1993'!D11+'1992'!D11+'1991'!D11+'1990'!D11+'1989'!D11+'1988'!D11+'1987'!D11+'1986'!D11+'1985'!D11+'2010'!D11+'2011'!D11+'2012'!D11+'2013'!D12+'2014'!D12+'2015'!D12+'2016'!D12+'2017'!G12+'2018'!G12+'2019'!G12+'2020'!G12</f>
        <v>64</v>
      </c>
      <c r="H11" s="4">
        <f>+'2009'!E11+'2008'!E11+'2007'!E11+'2006'!E11+'2005'!E11+'2004'!E11+'2003'!E11+'2002'!E11+'2001'!E11+'2000'!E11+'1999'!E11+'1998'!E11+'1997'!E11+'1996'!E11+'1995'!E11+'1994'!E11+'1993'!E11+'1992'!E11+'1991'!E11+'1990'!E11+'1989'!E11+'1988'!E11+'1987'!E11+'1986'!E11+'1985'!E11+'2010'!E11+'2011'!E11+'2012'!E11+'2013'!E12+'2014'!E12+'2015'!E12+'2016'!E12+'2017'!H12+'2018'!H12+'2019'!H12+'2020'!H12</f>
        <v>26</v>
      </c>
      <c r="I11" s="4">
        <f>+'2009'!F11+'2008'!F11+'2007'!F11+'2006'!F11+'2005'!F11+'2004'!F11+'2003'!F11+'2002'!F11+'2001'!F11+'2000'!F11+'1999'!F11+'1998'!F11+'1997'!F11+'1996'!F11+'1995'!F11+'1994'!F11+'1993'!F11+'1992'!F11+'1991'!F11+'1990'!F11+'1989'!F11+'1988'!F11+'1987'!F11+'1986'!F11+'1985'!F11+'2010'!F11+'2011'!F11+'2012'!F11+'2013'!F12+'2014'!F12+'2015'!F12+'2016'!F12+'2017'!I12+'2018'!I12+'2019'!I12+'2020'!I12</f>
        <v>11</v>
      </c>
      <c r="J11" s="4">
        <f>+'2009'!G11+'2008'!G11+'2007'!G11+'2006'!G11+'2005'!G11+'2004'!G11+'2003'!G11+'2002'!G11+'2001'!G11+'2000'!G11+'1999'!G11+'1998'!G11+'1997'!G11+'1996'!G11+'1995'!G11+'1994'!G11+'1993'!G11+'1992'!G11+'1991'!G11+'1990'!G11+'1989'!G11+'1988'!G11+'1987'!G11+'1986'!G11+'1985'!G11+'2010'!G11+'2011'!G11+'2012'!G11+'2013'!G12+'2014'!G12+'2015'!G12+'2016'!G12+'2017'!J12+'2018'!J12+'2019'!J12+'2020'!J12</f>
        <v>26</v>
      </c>
      <c r="K11" s="4">
        <f>'2019'!K12+'2020'!K12</f>
        <v>1</v>
      </c>
      <c r="L11" s="4">
        <f>+'2009'!H11+'2008'!H11+'2007'!H11+'2006'!H11+'2005'!H11+'2004'!H11+'2003'!H11+'2002'!H11+'2001'!H11+'2000'!H11+'1999'!H11+'1998'!H11+'1997'!H11+'1996'!H11+'1995'!H11+'1994'!H11+'1993'!H11+'1992'!H11+'1991'!H11+'1990'!H11+'1989'!H11+'1988'!H11+'1987'!H11+'1986'!H11+'1985'!H11+'2010'!H11+'2011'!H11+'2012'!H11+'2013'!H12+'2014'!H12+'2015'!H12+'2016'!H12+'2017'!K12+'2018'!K12+'2019'!L12+'2020'!L12</f>
        <v>23</v>
      </c>
      <c r="M11" s="4">
        <f>+'2009'!I11+'2008'!I11+'2007'!I11+'2006'!I11+'2005'!I11+'2004'!I11+'2003'!I11+'2002'!I11+'2001'!I11+'2000'!I11+'1999'!I11+'1998'!I11+'1997'!I11+'1996'!I11+'1995'!I11+'1994'!I11+'1993'!I11+'1992'!I11+'1991'!I11+'1990'!I11+'1989'!I11+'1988'!I11+'1987'!I11+'1986'!I11+'1985'!I11+'2010'!I11+'2011'!I11+'2012'!I11+'2013'!I12+'2014'!I12+'2015'!I12+'2016'!I12+'2017'!L12+'2018'!L12+'2019'!M12+'2020'!M12</f>
        <v>8</v>
      </c>
      <c r="N11" s="4">
        <f>+'2009'!J11+'2008'!J11+'2007'!J11+'2006'!J11+'2005'!J11+'2004'!J11+'2003'!J11+'2002'!J11+'2001'!J11+'2000'!J11+'1999'!J11+'1998'!J11+'1997'!J11+'1996'!J11+'1995'!J11+'1994'!J11+'1993'!J11+'1992'!J11+'1991'!J11+'1990'!J11+'1989'!J11+'1988'!J11+'1987'!J11+'1986'!J11+'1985'!J11+'2010'!J11+'2011'!J11+'2012'!J11+'2013'!J12+'2014'!J12+'2015'!J12+'2016'!J12+'2017'!M12+'2018'!M12+'2019'!N12+'2020'!N12</f>
        <v>4</v>
      </c>
      <c r="O11" s="4">
        <f>+'2009'!K11+'2008'!K11+'2007'!K11+'2006'!K11+'2005'!K11+'2004'!K11+'2003'!K11+'2002'!K11+'2001'!K11+'2000'!K11+'1999'!K11+'1998'!K11+'1997'!K11+'1996'!K11+'1995'!K11+'1994'!K11+'1993'!K11+'1992'!K11+'1991'!K11+'1990'!K11+'1989'!K11+'1988'!K11+'1987'!K11+'1986'!K11+'1985'!K11+'2010'!K11+'2011'!K11+'2012'!K11+'2013'!K12+'2014'!K12+'2015'!K12+'2016'!K12+'2017'!N12+'2018'!N12+'2019'!O12+'2020'!O12</f>
        <v>4</v>
      </c>
      <c r="P11" s="4">
        <f>+'2009'!L11+'2008'!L11+'2007'!L11+'2006'!L11+'2005'!L11+'2004'!L11+'2003'!L11+'2002'!L11+'2001'!L11+'2000'!L11+'1999'!L11+'1998'!L11+'1997'!L11+'1996'!L11+'1995'!L11+'1994'!L11+'1993'!L11+'1992'!L11+'1991'!L11+'1990'!L11+'1989'!L11+'1988'!L11+'1987'!L11+'1986'!L11+'1985'!L11+'2010'!L11+'2011'!L11+'2012'!L11+'2013'!L12+'2014'!L12+'2015'!L12+'2016'!L12+'2017'!O12+'2018'!O12+'2019'!P12+'2020'!P12</f>
        <v>5</v>
      </c>
      <c r="Q11" s="68">
        <f>+'2009'!M11+'2008'!M11+'2007'!M11+'2006'!M11+'2005'!M11+'2004'!M11+'2003'!M11+'2002'!M11+'2001'!M11+'2000'!M11+'1999'!M11+'1998'!M11+'1997'!M11+'1996'!M11+'1995'!M11+'1994'!M11+'1993'!M11+'1992'!M11+'1991'!M11+'1990'!M11+'1989'!M11+'1988'!M11+'1987'!M11+'1986'!M11+'1985'!M11+'2010'!M11+'2011'!M11+'2012'!M11+'2013'!M12+'2014'!M12+'2015'!M12+'2016'!M12+'2017'!P12+'2018'!P12+'2019'!Q12+'2020'!Q12</f>
        <v>4</v>
      </c>
      <c r="R11" s="68">
        <f t="shared" ref="R11:R21" si="0">SUM(B11:Q11)</f>
        <v>207</v>
      </c>
      <c r="S11" s="47">
        <f>+R11/$R$22</f>
        <v>9.7959415461497694E-4</v>
      </c>
    </row>
    <row r="12" spans="1:19" ht="19.5" customHeight="1" x14ac:dyDescent="0.2">
      <c r="A12" s="46" t="s">
        <v>15</v>
      </c>
      <c r="B12" s="4">
        <f>'2017'!B13+'2018'!B13+'2019'!B13+'2020'!B13</f>
        <v>3</v>
      </c>
      <c r="C12" s="4">
        <f>'2017'!C13+'2018'!C13+'2019'!C13+'2020'!C13</f>
        <v>0</v>
      </c>
      <c r="D12" s="4">
        <f>'2017'!D13+'2018'!D13+'2019'!D13+'2020'!D13</f>
        <v>2</v>
      </c>
      <c r="E12" s="4">
        <f>+'2009'!B12+'2008'!B12+'2007'!B12+'2006'!B12+'2005'!B12+'2004'!B12+'2003'!B12+'2002'!B12+'2001'!B12+'2000'!B12+'1999'!B12+'1998'!B12+'1997'!B12+'1996'!B12+'1995'!B12+'1994'!B12+'1993'!B12+'1992'!B12+'1991'!B12+'1990'!B12+'1989'!B12+'1988'!B12+'1987'!B12+'1986'!B12+'1985'!B12+'2010'!B12+'2011'!B12+'2012'!B12+'2013'!B13+'2014'!B13+'2015'!B13+'2016'!B13+'2017'!E13+'2018'!E13+'2019'!E13+'2020'!E13</f>
        <v>14</v>
      </c>
      <c r="F12" s="4">
        <f>+'2009'!C12+'2008'!C12+'2007'!C12+'2006'!C12+'2005'!C12+'2004'!C12+'2003'!C12+'2002'!C12+'2001'!C12+'2000'!C12+'1999'!C12+'1998'!C12+'1997'!C12+'1996'!C12+'1995'!C12+'1994'!C12+'1993'!C12+'1992'!C12+'1991'!C12+'1990'!C12+'1989'!C12+'1988'!C12+'1987'!C12+'1986'!C12+'1985'!C12+'2010'!C12+'2011'!C12+'2012'!C12+'2013'!C13+'2014'!C13+'2015'!C13+'2016'!C13+'2017'!F13+'2018'!F13+'2019'!F13+'2020'!F13</f>
        <v>28</v>
      </c>
      <c r="G12" s="4">
        <f>+'2009'!D12+'2008'!D12+'2007'!D12+'2006'!D12+'2005'!D12+'2004'!D12+'2003'!D12+'2002'!D12+'2001'!D12+'2000'!D12+'1999'!D12+'1998'!D12+'1997'!D12+'1996'!D12+'1995'!D12+'1994'!D12+'1993'!D12+'1992'!D12+'1991'!D12+'1990'!D12+'1989'!D12+'1988'!D12+'1987'!D12+'1986'!D12+'1985'!D12+'2010'!D12+'2011'!D12+'2012'!D12+'2013'!D13+'2014'!D13+'2015'!D13+'2016'!D13+'2017'!G13+'2018'!G13+'2019'!G13+'2020'!G13</f>
        <v>159</v>
      </c>
      <c r="H12" s="4">
        <f>+'2009'!E12+'2008'!E12+'2007'!E12+'2006'!E12+'2005'!E12+'2004'!E12+'2003'!E12+'2002'!E12+'2001'!E12+'2000'!E12+'1999'!E12+'1998'!E12+'1997'!E12+'1996'!E12+'1995'!E12+'1994'!E12+'1993'!E12+'1992'!E12+'1991'!E12+'1990'!E12+'1989'!E12+'1988'!E12+'1987'!E12+'1986'!E12+'1985'!E12+'2010'!E12+'2011'!E12+'2012'!E12+'2013'!E13+'2014'!E13+'2015'!E13+'2016'!E13+'2017'!H13+'2018'!H13+'2019'!H13+'2020'!H13</f>
        <v>64</v>
      </c>
      <c r="I12" s="4">
        <f>+'2009'!F12+'2008'!F12+'2007'!F12+'2006'!F12+'2005'!F12+'2004'!F12+'2003'!F12+'2002'!F12+'2001'!F12+'2000'!F12+'1999'!F12+'1998'!F12+'1997'!F12+'1996'!F12+'1995'!F12+'1994'!F12+'1993'!F12+'1992'!F12+'1991'!F12+'1990'!F12+'1989'!F12+'1988'!F12+'1987'!F12+'1986'!F12+'1985'!F12+'2010'!F12+'2011'!F12+'2012'!F12+'2013'!F13+'2014'!F13+'2015'!F13+'2016'!F13+'2017'!I13+'2018'!I13+'2019'!I13+'2020'!I13</f>
        <v>34</v>
      </c>
      <c r="J12" s="4">
        <f>+'2009'!G12+'2008'!G12+'2007'!G12+'2006'!G12+'2005'!G12+'2004'!G12+'2003'!G12+'2002'!G12+'2001'!G12+'2000'!G12+'1999'!G12+'1998'!G12+'1997'!G12+'1996'!G12+'1995'!G12+'1994'!G12+'1993'!G12+'1992'!G12+'1991'!G12+'1990'!G12+'1989'!G12+'1988'!G12+'1987'!G12+'1986'!G12+'1985'!G12+'2010'!G12+'2011'!G12+'2012'!G12+'2013'!G13+'2014'!G13+'2015'!G13+'2016'!G13+'2017'!J13+'2018'!J13+'2019'!J13+'2020'!J13</f>
        <v>90</v>
      </c>
      <c r="K12" s="4">
        <f>'2019'!K13+'2020'!K13</f>
        <v>7</v>
      </c>
      <c r="L12" s="4">
        <f>+'2009'!H12+'2008'!H12+'2007'!H12+'2006'!H12+'2005'!H12+'2004'!H12+'2003'!H12+'2002'!H12+'2001'!H12+'2000'!H12+'1999'!H12+'1998'!H12+'1997'!H12+'1996'!H12+'1995'!H12+'1994'!H12+'1993'!H12+'1992'!H12+'1991'!H12+'1990'!H12+'1989'!H12+'1988'!H12+'1987'!H12+'1986'!H12+'1985'!H12+'2010'!H12+'2011'!H12+'2012'!H12+'2013'!H13+'2014'!H13+'2015'!H13+'2016'!H13+'2017'!K13+'2018'!K13+'2019'!L13+'2020'!L13</f>
        <v>256</v>
      </c>
      <c r="M12" s="4">
        <f>+'2009'!I12+'2008'!I12+'2007'!I12+'2006'!I12+'2005'!I12+'2004'!I12+'2003'!I12+'2002'!I12+'2001'!I12+'2000'!I12+'1999'!I12+'1998'!I12+'1997'!I12+'1996'!I12+'1995'!I12+'1994'!I12+'1993'!I12+'1992'!I12+'1991'!I12+'1990'!I12+'1989'!I12+'1988'!I12+'1987'!I12+'1986'!I12+'1985'!I12+'2010'!I12+'2011'!I12+'2012'!I12+'2013'!I13+'2014'!I13+'2015'!I13+'2016'!I13+'2017'!L13+'2018'!L13+'2019'!M13+'2020'!M13</f>
        <v>78</v>
      </c>
      <c r="N12" s="4">
        <f>+'2009'!J12+'2008'!J12+'2007'!J12+'2006'!J12+'2005'!J12+'2004'!J12+'2003'!J12+'2002'!J12+'2001'!J12+'2000'!J12+'1999'!J12+'1998'!J12+'1997'!J12+'1996'!J12+'1995'!J12+'1994'!J12+'1993'!J12+'1992'!J12+'1991'!J12+'1990'!J12+'1989'!J12+'1988'!J12+'1987'!J12+'1986'!J12+'1985'!J12+'2010'!J12+'2011'!J12+'2012'!J12+'2013'!J13+'2014'!J13+'2015'!J13+'2016'!J13+'2017'!M13+'2018'!M13+'2019'!N13+'2020'!N13</f>
        <v>18</v>
      </c>
      <c r="O12" s="4">
        <f>+'2009'!K12+'2008'!K12+'2007'!K12+'2006'!K12+'2005'!K12+'2004'!K12+'2003'!K12+'2002'!K12+'2001'!K12+'2000'!K12+'1999'!K12+'1998'!K12+'1997'!K12+'1996'!K12+'1995'!K12+'1994'!K12+'1993'!K12+'1992'!K12+'1991'!K12+'1990'!K12+'1989'!K12+'1988'!K12+'1987'!K12+'1986'!K12+'1985'!K12+'2010'!K12+'2011'!K12+'2012'!K12+'2013'!K13+'2014'!K13+'2015'!K13+'2016'!K13+'2017'!N13+'2018'!N13+'2019'!O13+'2020'!O13</f>
        <v>27</v>
      </c>
      <c r="P12" s="4">
        <f>+'2009'!L12+'2008'!L12+'2007'!L12+'2006'!L12+'2005'!L12+'2004'!L12+'2003'!L12+'2002'!L12+'2001'!L12+'2000'!L12+'1999'!L12+'1998'!L12+'1997'!L12+'1996'!L12+'1995'!L12+'1994'!L12+'1993'!L12+'1992'!L12+'1991'!L12+'1990'!L12+'1989'!L12+'1988'!L12+'1987'!L12+'1986'!L12+'1985'!L12+'2010'!L12+'2011'!L12+'2012'!L12+'2013'!L13+'2014'!L13+'2015'!L13+'2016'!L13+'2017'!O13+'2018'!O13+'2019'!P13+'2020'!P13</f>
        <v>27</v>
      </c>
      <c r="Q12" s="68">
        <f>+'2009'!M12+'2008'!M12+'2007'!M12+'2006'!M12+'2005'!M12+'2004'!M12+'2003'!M12+'2002'!M12+'2001'!M12+'2000'!M12+'1999'!M12+'1998'!M12+'1997'!M12+'1996'!M12+'1995'!M12+'1994'!M12+'1993'!M12+'1992'!M12+'1991'!M12+'1990'!M12+'1989'!M12+'1988'!M12+'1987'!M12+'1986'!M12+'1985'!M12+'2010'!M12+'2011'!M12+'2012'!M12+'2013'!M13+'2014'!M13+'2015'!M13+'2016'!M13+'2017'!P13+'2018'!P13+'2019'!Q13+'2020'!Q13</f>
        <v>22</v>
      </c>
      <c r="R12" s="68">
        <f t="shared" si="0"/>
        <v>829</v>
      </c>
      <c r="S12" s="47">
        <f t="shared" ref="S12:S21" si="1">+R12/$R$22</f>
        <v>3.9231089573710911E-3</v>
      </c>
    </row>
    <row r="13" spans="1:19" ht="19.5" customHeight="1" x14ac:dyDescent="0.2">
      <c r="A13" s="46" t="s">
        <v>16</v>
      </c>
      <c r="B13" s="4">
        <f>'2017'!B14+'2018'!B14+'2019'!B14+'2020'!B14</f>
        <v>0</v>
      </c>
      <c r="C13" s="4">
        <f>'2017'!C14+'2018'!C14+'2019'!C14+'2020'!C14</f>
        <v>1</v>
      </c>
      <c r="D13" s="4">
        <f>'2017'!D14+'2018'!D14+'2019'!D14+'2020'!D14</f>
        <v>1</v>
      </c>
      <c r="E13" s="4">
        <f>+'2009'!B13+'2008'!B13+'2007'!B13+'2006'!B13+'2005'!B13+'2004'!B13+'2003'!B13+'2002'!B13+'2001'!B13+'2000'!B13+'1999'!B13+'1998'!B13+'1997'!B13+'1996'!B13+'1995'!B13+'1994'!B13+'1993'!B13+'1992'!B13+'1991'!B13+'1990'!B13+'1989'!B13+'1988'!B13+'1987'!B13+'1986'!B13+'1985'!B13+'2010'!B13+'2011'!B13+'2012'!B13+'2013'!B14+'2014'!B14+'2015'!B14+'2016'!B14+'2017'!E14+'2018'!E14+'2019'!E14+'2020'!E14</f>
        <v>50</v>
      </c>
      <c r="F13" s="4">
        <f>+'2009'!C13+'2008'!C13+'2007'!C13+'2006'!C13+'2005'!C13+'2004'!C13+'2003'!C13+'2002'!C13+'2001'!C13+'2000'!C13+'1999'!C13+'1998'!C13+'1997'!C13+'1996'!C13+'1995'!C13+'1994'!C13+'1993'!C13+'1992'!C13+'1991'!C13+'1990'!C13+'1989'!C13+'1988'!C13+'1987'!C13+'1986'!C13+'1985'!C13+'2010'!C13+'2011'!C13+'2012'!C13+'2013'!C14+'2014'!C14+'2015'!C14+'2016'!C14+'2017'!F14+'2018'!F14+'2019'!F14+'2020'!F14</f>
        <v>121</v>
      </c>
      <c r="G13" s="4">
        <f>+'2009'!D13+'2008'!D13+'2007'!D13+'2006'!D13+'2005'!D13+'2004'!D13+'2003'!D13+'2002'!D13+'2001'!D13+'2000'!D13+'1999'!D13+'1998'!D13+'1997'!D13+'1996'!D13+'1995'!D13+'1994'!D13+'1993'!D13+'1992'!D13+'1991'!D13+'1990'!D13+'1989'!D13+'1988'!D13+'1987'!D13+'1986'!D13+'1985'!D13+'2010'!D13+'2011'!D13+'2012'!D13+'2013'!D14+'2014'!D14+'2015'!D14+'2016'!D14+'2017'!G14+'2018'!G14+'2019'!G14+'2020'!G14</f>
        <v>605</v>
      </c>
      <c r="H13" s="4">
        <f>+'2009'!E13+'2008'!E13+'2007'!E13+'2006'!E13+'2005'!E13+'2004'!E13+'2003'!E13+'2002'!E13+'2001'!E13+'2000'!E13+'1999'!E13+'1998'!E13+'1997'!E13+'1996'!E13+'1995'!E13+'1994'!E13+'1993'!E13+'1992'!E13+'1991'!E13+'1990'!E13+'1989'!E13+'1988'!E13+'1987'!E13+'1986'!E13+'1985'!E13+'2010'!E13+'2011'!E13+'2012'!E13+'2013'!E14+'2014'!E14+'2015'!E14+'2016'!E14+'2017'!H14+'2018'!H14+'2019'!H14+'2020'!H14</f>
        <v>377</v>
      </c>
      <c r="I13" s="4">
        <f>+'2009'!F13+'2008'!F13+'2007'!F13+'2006'!F13+'2005'!F13+'2004'!F13+'2003'!F13+'2002'!F13+'2001'!F13+'2000'!F13+'1999'!F13+'1998'!F13+'1997'!F13+'1996'!F13+'1995'!F13+'1994'!F13+'1993'!F13+'1992'!F13+'1991'!F13+'1990'!F13+'1989'!F13+'1988'!F13+'1987'!F13+'1986'!F13+'1985'!F13+'2010'!F13+'2011'!F13+'2012'!F13+'2013'!F14+'2014'!F14+'2015'!F14+'2016'!F14+'2017'!I14+'2018'!I14+'2019'!I14+'2020'!I14</f>
        <v>152</v>
      </c>
      <c r="J13" s="4">
        <f>+'2009'!G13+'2008'!G13+'2007'!G13+'2006'!G13+'2005'!G13+'2004'!G13+'2003'!G13+'2002'!G13+'2001'!G13+'2000'!G13+'1999'!G13+'1998'!G13+'1997'!G13+'1996'!G13+'1995'!G13+'1994'!G13+'1993'!G13+'1992'!G13+'1991'!G13+'1990'!G13+'1989'!G13+'1988'!G13+'1987'!G13+'1986'!G13+'1985'!G13+'2010'!G13+'2011'!G13+'2012'!G13+'2013'!G14+'2014'!G14+'2015'!G14+'2016'!G14+'2017'!J14+'2018'!J14+'2019'!J14+'2020'!J14</f>
        <v>283</v>
      </c>
      <c r="K13" s="4">
        <f>'2019'!K14+'2020'!K14</f>
        <v>13</v>
      </c>
      <c r="L13" s="4">
        <f>+'2009'!H13+'2008'!H13+'2007'!H13+'2006'!H13+'2005'!H13+'2004'!H13+'2003'!H13+'2002'!H13+'2001'!H13+'2000'!H13+'1999'!H13+'1998'!H13+'1997'!H13+'1996'!H13+'1995'!H13+'1994'!H13+'1993'!H13+'1992'!H13+'1991'!H13+'1990'!H13+'1989'!H13+'1988'!H13+'1987'!H13+'1986'!H13+'1985'!H13+'2010'!H13+'2011'!H13+'2012'!H13+'2013'!H14+'2014'!H14+'2015'!H14+'2016'!H14+'2017'!K14+'2018'!K14+'2019'!L14+'2020'!L14</f>
        <v>1761</v>
      </c>
      <c r="M13" s="4">
        <f>+'2009'!I13+'2008'!I13+'2007'!I13+'2006'!I13+'2005'!I13+'2004'!I13+'2003'!I13+'2002'!I13+'2001'!I13+'2000'!I13+'1999'!I13+'1998'!I13+'1997'!I13+'1996'!I13+'1995'!I13+'1994'!I13+'1993'!I13+'1992'!I13+'1991'!I13+'1990'!I13+'1989'!I13+'1988'!I13+'1987'!I13+'1986'!I13+'1985'!I13+'2010'!I13+'2011'!I13+'2012'!I13+'2013'!I14+'2014'!I14+'2015'!I14+'2016'!I14+'2017'!L14+'2018'!L14+'2019'!M14+'2020'!M14</f>
        <v>430</v>
      </c>
      <c r="N13" s="4">
        <f>+'2009'!J13+'2008'!J13+'2007'!J13+'2006'!J13+'2005'!J13+'2004'!J13+'2003'!J13+'2002'!J13+'2001'!J13+'2000'!J13+'1999'!J13+'1998'!J13+'1997'!J13+'1996'!J13+'1995'!J13+'1994'!J13+'1993'!J13+'1992'!J13+'1991'!J13+'1990'!J13+'1989'!J13+'1988'!J13+'1987'!J13+'1986'!J13+'1985'!J13+'2010'!J13+'2011'!J13+'2012'!J13+'2013'!J14+'2014'!J14+'2015'!J14+'2016'!J14+'2017'!M14+'2018'!M14+'2019'!N14+'2020'!N14</f>
        <v>49</v>
      </c>
      <c r="O13" s="4">
        <f>+'2009'!K13+'2008'!K13+'2007'!K13+'2006'!K13+'2005'!K13+'2004'!K13+'2003'!K13+'2002'!K13+'2001'!K13+'2000'!K13+'1999'!K13+'1998'!K13+'1997'!K13+'1996'!K13+'1995'!K13+'1994'!K13+'1993'!K13+'1992'!K13+'1991'!K13+'1990'!K13+'1989'!K13+'1988'!K13+'1987'!K13+'1986'!K13+'1985'!K13+'2010'!K13+'2011'!K13+'2012'!K13+'2013'!K14+'2014'!K14+'2015'!K14+'2016'!K14+'2017'!N14+'2018'!N14+'2019'!O14+'2020'!O14</f>
        <v>137</v>
      </c>
      <c r="P13" s="4">
        <f>+'2009'!L13+'2008'!L13+'2007'!L13+'2006'!L13+'2005'!L13+'2004'!L13+'2003'!L13+'2002'!L13+'2001'!L13+'2000'!L13+'1999'!L13+'1998'!L13+'1997'!L13+'1996'!L13+'1995'!L13+'1994'!L13+'1993'!L13+'1992'!L13+'1991'!L13+'1990'!L13+'1989'!L13+'1988'!L13+'1987'!L13+'1986'!L13+'1985'!L13+'2010'!L13+'2011'!L13+'2012'!L13+'2013'!L14+'2014'!L14+'2015'!L14+'2016'!L14+'2017'!O14+'2018'!O14+'2019'!P14+'2020'!P14</f>
        <v>105</v>
      </c>
      <c r="Q13" s="68">
        <f>+'2009'!M13+'2008'!M13+'2007'!M13+'2006'!M13+'2005'!M13+'2004'!M13+'2003'!M13+'2002'!M13+'2001'!M13+'2000'!M13+'1999'!M13+'1998'!M13+'1997'!M13+'1996'!M13+'1995'!M13+'1994'!M13+'1993'!M13+'1992'!M13+'1991'!M13+'1990'!M13+'1989'!M13+'1988'!M13+'1987'!M13+'1986'!M13+'1985'!M13+'2010'!M13+'2011'!M13+'2012'!M13+'2013'!M14+'2014'!M14+'2015'!M14+'2016'!M14+'2017'!P14+'2018'!P14+'2019'!Q14+'2020'!Q14</f>
        <v>53</v>
      </c>
      <c r="R13" s="68">
        <f t="shared" si="0"/>
        <v>4138</v>
      </c>
      <c r="S13" s="47">
        <f t="shared" si="1"/>
        <v>1.9582418414477172E-2</v>
      </c>
    </row>
    <row r="14" spans="1:19" ht="19.5" customHeight="1" x14ac:dyDescent="0.2">
      <c r="A14" s="46" t="s">
        <v>17</v>
      </c>
      <c r="B14" s="4">
        <f>'2017'!B15+'2018'!B15+'2019'!B15+'2020'!B15</f>
        <v>3</v>
      </c>
      <c r="C14" s="4">
        <f>'2017'!C15+'2018'!C15+'2019'!C15+'2020'!C15</f>
        <v>4</v>
      </c>
      <c r="D14" s="4">
        <f>'2017'!D15+'2018'!D15+'2019'!D15+'2020'!D15</f>
        <v>3</v>
      </c>
      <c r="E14" s="4">
        <f>+'2009'!B14+'2008'!B14+'2007'!B14+'2006'!B14+'2005'!B14+'2004'!B14+'2003'!B14+'2002'!B14+'2001'!B14+'2000'!B14+'1999'!B14+'1998'!B14+'1997'!B14+'1996'!B14+'1995'!B14+'1994'!B14+'1993'!B14+'1992'!B14+'1991'!B14+'1990'!B14+'1989'!B14+'1988'!B14+'1987'!B14+'1986'!B14+'1985'!B14+'2010'!B14+'2011'!B14+'2012'!B14+'2013'!B15+'2014'!B15+'2015'!B15+'2016'!B15+'2017'!E15+'2018'!E15+'2019'!E15+'2020'!E15</f>
        <v>58</v>
      </c>
      <c r="F14" s="4">
        <f>+'2009'!C14+'2008'!C14+'2007'!C14+'2006'!C14+'2005'!C14+'2004'!C14+'2003'!C14+'2002'!C14+'2001'!C14+'2000'!C14+'1999'!C14+'1998'!C14+'1997'!C14+'1996'!C14+'1995'!C14+'1994'!C14+'1993'!C14+'1992'!C14+'1991'!C14+'1990'!C14+'1989'!C14+'1988'!C14+'1987'!C14+'1986'!C14+'1985'!C14+'2010'!C14+'2011'!C14+'2012'!C14+'2013'!C15+'2014'!C15+'2015'!C15+'2016'!C15+'2017'!F15+'2018'!F15+'2019'!F15+'2020'!F15</f>
        <v>248</v>
      </c>
      <c r="G14" s="4">
        <f>+'2009'!D14+'2008'!D14+'2007'!D14+'2006'!D14+'2005'!D14+'2004'!D14+'2003'!D14+'2002'!D14+'2001'!D14+'2000'!D14+'1999'!D14+'1998'!D14+'1997'!D14+'1996'!D14+'1995'!D14+'1994'!D14+'1993'!D14+'1992'!D14+'1991'!D14+'1990'!D14+'1989'!D14+'1988'!D14+'1987'!D14+'1986'!D14+'1985'!D14+'2010'!D14+'2011'!D14+'2012'!D14+'2013'!D15+'2014'!D15+'2015'!D15+'2016'!D15+'2017'!G15+'2018'!G15+'2019'!G15+'2020'!G15</f>
        <v>3302</v>
      </c>
      <c r="H14" s="4">
        <f>+'2009'!E14+'2008'!E14+'2007'!E14+'2006'!E14+'2005'!E14+'2004'!E14+'2003'!E14+'2002'!E14+'2001'!E14+'2000'!E14+'1999'!E14+'1998'!E14+'1997'!E14+'1996'!E14+'1995'!E14+'1994'!E14+'1993'!E14+'1992'!E14+'1991'!E14+'1990'!E14+'1989'!E14+'1988'!E14+'1987'!E14+'1986'!E14+'1985'!E14+'2010'!E14+'2011'!E14+'2012'!E14+'2013'!E15+'2014'!E15+'2015'!E15+'2016'!E15+'2017'!H15+'2018'!H15+'2019'!H15+'2020'!H15</f>
        <v>2434</v>
      </c>
      <c r="I14" s="4">
        <f>+'2009'!F14+'2008'!F14+'2007'!F14+'2006'!F14+'2005'!F14+'2004'!F14+'2003'!F14+'2002'!F14+'2001'!F14+'2000'!F14+'1999'!F14+'1998'!F14+'1997'!F14+'1996'!F14+'1995'!F14+'1994'!F14+'1993'!F14+'1992'!F14+'1991'!F14+'1990'!F14+'1989'!F14+'1988'!F14+'1987'!F14+'1986'!F14+'1985'!F14+'2010'!F14+'2011'!F14+'2012'!F14+'2013'!F15+'2014'!F15+'2015'!F15+'2016'!F15+'2017'!I15+'2018'!I15+'2019'!I15+'2020'!I15</f>
        <v>613</v>
      </c>
      <c r="J14" s="4">
        <f>+'2009'!G14+'2008'!G14+'2007'!G14+'2006'!G14+'2005'!G14+'2004'!G14+'2003'!G14+'2002'!G14+'2001'!G14+'2000'!G14+'1999'!G14+'1998'!G14+'1997'!G14+'1996'!G14+'1995'!G14+'1994'!G14+'1993'!G14+'1992'!G14+'1991'!G14+'1990'!G14+'1989'!G14+'1988'!G14+'1987'!G14+'1986'!G14+'1985'!G14+'2010'!G14+'2011'!G14+'2012'!G14+'2013'!G15+'2014'!G15+'2015'!G15+'2016'!G15+'2017'!J15+'2018'!J15+'2019'!J15+'2020'!J15</f>
        <v>1058</v>
      </c>
      <c r="K14" s="4">
        <f>'2019'!K15+'2020'!K15</f>
        <v>40</v>
      </c>
      <c r="L14" s="4">
        <f>+'2009'!H14+'2008'!H14+'2007'!H14+'2006'!H14+'2005'!H14+'2004'!H14+'2003'!H14+'2002'!H14+'2001'!H14+'2000'!H14+'1999'!H14+'1998'!H14+'1997'!H14+'1996'!H14+'1995'!H14+'1994'!H14+'1993'!H14+'1992'!H14+'1991'!H14+'1990'!H14+'1989'!H14+'1988'!H14+'1987'!H14+'1986'!H14+'1985'!H14+'2010'!H14+'2011'!H14+'2012'!H14+'2013'!H15+'2014'!H15+'2015'!H15+'2016'!H15+'2017'!K15+'2018'!K15+'2019'!L15+'2020'!L15</f>
        <v>5454</v>
      </c>
      <c r="M14" s="4">
        <f>+'2009'!I14+'2008'!I14+'2007'!I14+'2006'!I14+'2005'!I14+'2004'!I14+'2003'!I14+'2002'!I14+'2001'!I14+'2000'!I14+'1999'!I14+'1998'!I14+'1997'!I14+'1996'!I14+'1995'!I14+'1994'!I14+'1993'!I14+'1992'!I14+'1991'!I14+'1990'!I14+'1989'!I14+'1988'!I14+'1987'!I14+'1986'!I14+'1985'!I14+'2010'!I14+'2011'!I14+'2012'!I14+'2013'!I15+'2014'!I15+'2015'!I15+'2016'!I15+'2017'!L15+'2018'!L15+'2019'!M15+'2020'!M15</f>
        <v>1438</v>
      </c>
      <c r="N14" s="4">
        <f>+'2009'!J14+'2008'!J14+'2007'!J14+'2006'!J14+'2005'!J14+'2004'!J14+'2003'!J14+'2002'!J14+'2001'!J14+'2000'!J14+'1999'!J14+'1998'!J14+'1997'!J14+'1996'!J14+'1995'!J14+'1994'!J14+'1993'!J14+'1992'!J14+'1991'!J14+'1990'!J14+'1989'!J14+'1988'!J14+'1987'!J14+'1986'!J14+'1985'!J14+'2010'!J14+'2011'!J14+'2012'!J14+'2013'!J15+'2014'!J15+'2015'!J15+'2016'!J15+'2017'!M15+'2018'!M15+'2019'!N15+'2020'!N15</f>
        <v>140</v>
      </c>
      <c r="O14" s="4">
        <f>+'2009'!K14+'2008'!K14+'2007'!K14+'2006'!K14+'2005'!K14+'2004'!K14+'2003'!K14+'2002'!K14+'2001'!K14+'2000'!K14+'1999'!K14+'1998'!K14+'1997'!K14+'1996'!K14+'1995'!K14+'1994'!K14+'1993'!K14+'1992'!K14+'1991'!K14+'1990'!K14+'1989'!K14+'1988'!K14+'1987'!K14+'1986'!K14+'1985'!K14+'2010'!K14+'2011'!K14+'2012'!K14+'2013'!K15+'2014'!K15+'2015'!K15+'2016'!K15+'2017'!N15+'2018'!N15+'2019'!O15+'2020'!O15</f>
        <v>377</v>
      </c>
      <c r="P14" s="4">
        <f>+'2009'!L14+'2008'!L14+'2007'!L14+'2006'!L14+'2005'!L14+'2004'!L14+'2003'!L14+'2002'!L14+'2001'!L14+'2000'!L14+'1999'!L14+'1998'!L14+'1997'!L14+'1996'!L14+'1995'!L14+'1994'!L14+'1993'!L14+'1992'!L14+'1991'!L14+'1990'!L14+'1989'!L14+'1988'!L14+'1987'!L14+'1986'!L14+'1985'!L14+'2010'!L14+'2011'!L14+'2012'!L14+'2013'!L15+'2014'!L15+'2015'!L15+'2016'!L15+'2017'!O15+'2018'!O15+'2019'!P15+'2020'!P15</f>
        <v>108</v>
      </c>
      <c r="Q14" s="68">
        <f>+'2009'!M14+'2008'!M14+'2007'!M14+'2006'!M14+'2005'!M14+'2004'!M14+'2003'!M14+'2002'!M14+'2001'!M14+'2000'!M14+'1999'!M14+'1998'!M14+'1997'!M14+'1996'!M14+'1995'!M14+'1994'!M14+'1993'!M14+'1992'!M14+'1991'!M14+'1990'!M14+'1989'!M14+'1988'!M14+'1987'!M14+'1986'!M14+'1985'!M14+'2010'!M14+'2011'!M14+'2012'!M14+'2013'!M15+'2014'!M15+'2015'!M15+'2016'!M15+'2017'!P15+'2018'!P15+'2019'!Q15+'2020'!Q15</f>
        <v>72</v>
      </c>
      <c r="R14" s="68">
        <f t="shared" si="0"/>
        <v>15352</v>
      </c>
      <c r="S14" s="47">
        <f t="shared" si="1"/>
        <v>7.2650866964488525E-2</v>
      </c>
    </row>
    <row r="15" spans="1:19" ht="19.5" customHeight="1" x14ac:dyDescent="0.2">
      <c r="A15" s="46" t="s">
        <v>18</v>
      </c>
      <c r="B15" s="4">
        <f>'2017'!B16+'2018'!B16+'2019'!B16+'2020'!B16</f>
        <v>4</v>
      </c>
      <c r="C15" s="4">
        <f>'2017'!C16+'2018'!C16+'2019'!C16+'2020'!C16</f>
        <v>0</v>
      </c>
      <c r="D15" s="4">
        <f>'2017'!D16+'2018'!D16+'2019'!D16+'2020'!D16</f>
        <v>2</v>
      </c>
      <c r="E15" s="4">
        <f>+'2009'!B15+'2008'!B15+'2007'!B15+'2006'!B15+'2005'!B15+'2004'!B15+'2003'!B15+'2002'!B15+'2001'!B15+'2000'!B15+'1999'!B15+'1998'!B15+'1997'!B15+'1996'!B15+'1995'!B15+'1994'!B15+'1993'!B15+'1992'!B15+'1991'!B15+'1990'!B15+'1989'!B15+'1988'!B15+'1987'!B15+'1986'!B15+'1985'!B15+'2010'!B15+'2011'!B15+'2012'!B15+'2013'!B16+'2014'!B16+'2015'!B16+'2016'!B16+'2017'!E16+'2018'!E16+'2019'!E16+'2020'!E16</f>
        <v>68</v>
      </c>
      <c r="F15" s="4">
        <f>+'2009'!C15+'2008'!C15+'2007'!C15+'2006'!C15+'2005'!C15+'2004'!C15+'2003'!C15+'2002'!C15+'2001'!C15+'2000'!C15+'1999'!C15+'1998'!C15+'1997'!C15+'1996'!C15+'1995'!C15+'1994'!C15+'1993'!C15+'1992'!C15+'1991'!C15+'1990'!C15+'1989'!C15+'1988'!C15+'1987'!C15+'1986'!C15+'1985'!C15+'2010'!C15+'2011'!C15+'2012'!C15+'2013'!C16+'2014'!C16+'2015'!C16+'2016'!C16+'2017'!F16+'2018'!F16+'2019'!F16+'2020'!F16</f>
        <v>373</v>
      </c>
      <c r="G15" s="4">
        <f>+'2009'!D15+'2008'!D15+'2007'!D15+'2006'!D15+'2005'!D15+'2004'!D15+'2003'!D15+'2002'!D15+'2001'!D15+'2000'!D15+'1999'!D15+'1998'!D15+'1997'!D15+'1996'!D15+'1995'!D15+'1994'!D15+'1993'!D15+'1992'!D15+'1991'!D15+'1990'!D15+'1989'!D15+'1988'!D15+'1987'!D15+'1986'!D15+'1985'!D15+'2010'!D15+'2011'!D15+'2012'!D15+'2013'!D16+'2014'!D16+'2015'!D16+'2016'!D16+'2017'!G16+'2018'!G16+'2019'!G16+'2020'!G16</f>
        <v>8084</v>
      </c>
      <c r="H15" s="4">
        <f>+'2009'!E15+'2008'!E15+'2007'!E15+'2006'!E15+'2005'!E15+'2004'!E15+'2003'!E15+'2002'!E15+'2001'!E15+'2000'!E15+'1999'!E15+'1998'!E15+'1997'!E15+'1996'!E15+'1995'!E15+'1994'!E15+'1993'!E15+'1992'!E15+'1991'!E15+'1990'!E15+'1989'!E15+'1988'!E15+'1987'!E15+'1986'!E15+'1985'!E15+'2010'!E15+'2011'!E15+'2012'!E15+'2013'!E16+'2014'!E16+'2015'!E16+'2016'!E16+'2017'!H16+'2018'!H16+'2019'!H16+'2020'!H16</f>
        <v>4448</v>
      </c>
      <c r="I15" s="4">
        <f>+'2009'!F15+'2008'!F15+'2007'!F15+'2006'!F15+'2005'!F15+'2004'!F15+'2003'!F15+'2002'!F15+'2001'!F15+'2000'!F15+'1999'!F15+'1998'!F15+'1997'!F15+'1996'!F15+'1995'!F15+'1994'!F15+'1993'!F15+'1992'!F15+'1991'!F15+'1990'!F15+'1989'!F15+'1988'!F15+'1987'!F15+'1986'!F15+'1985'!F15+'2010'!F15+'2011'!F15+'2012'!F15+'2013'!F16+'2014'!F16+'2015'!F16+'2016'!F16+'2017'!I16+'2018'!I16+'2019'!I16+'2020'!I16</f>
        <v>1585</v>
      </c>
      <c r="J15" s="4">
        <f>+'2009'!G15+'2008'!G15+'2007'!G15+'2006'!G15+'2005'!G15+'2004'!G15+'2003'!G15+'2002'!G15+'2001'!G15+'2000'!G15+'1999'!G15+'1998'!G15+'1997'!G15+'1996'!G15+'1995'!G15+'1994'!G15+'1993'!G15+'1992'!G15+'1991'!G15+'1990'!G15+'1989'!G15+'1988'!G15+'1987'!G15+'1986'!G15+'1985'!G15+'2010'!G15+'2011'!G15+'2012'!G15+'2013'!G16+'2014'!G16+'2015'!G16+'2016'!G16+'2017'!J16+'2018'!J16+'2019'!J16+'2020'!J16</f>
        <v>2884</v>
      </c>
      <c r="K15" s="4">
        <f>'2019'!K16+'2020'!K16</f>
        <v>103</v>
      </c>
      <c r="L15" s="4">
        <f>+'2009'!H15+'2008'!H15+'2007'!H15+'2006'!H15+'2005'!H15+'2004'!H15+'2003'!H15+'2002'!H15+'2001'!H15+'2000'!H15+'1999'!H15+'1998'!H15+'1997'!H15+'1996'!H15+'1995'!H15+'1994'!H15+'1993'!H15+'1992'!H15+'1991'!H15+'1990'!H15+'1989'!H15+'1988'!H15+'1987'!H15+'1986'!H15+'1985'!H15+'2010'!H15+'2011'!H15+'2012'!H15+'2013'!H16+'2014'!H16+'2015'!H16+'2016'!H16+'2017'!K16+'2018'!K16+'2019'!L16+'2020'!L16</f>
        <v>12009</v>
      </c>
      <c r="M15" s="4">
        <f>+'2009'!I15+'2008'!I15+'2007'!I15+'2006'!I15+'2005'!I15+'2004'!I15+'2003'!I15+'2002'!I15+'2001'!I15+'2000'!I15+'1999'!I15+'1998'!I15+'1997'!I15+'1996'!I15+'1995'!I15+'1994'!I15+'1993'!I15+'1992'!I15+'1991'!I15+'1990'!I15+'1989'!I15+'1988'!I15+'1987'!I15+'1986'!I15+'1985'!I15+'2010'!I15+'2011'!I15+'2012'!I15+'2013'!I16+'2014'!I16+'2015'!I16+'2016'!I16+'2017'!L16+'2018'!L16+'2019'!M16+'2020'!M16</f>
        <v>3772</v>
      </c>
      <c r="N15" s="4">
        <f>+'2009'!J15+'2008'!J15+'2007'!J15+'2006'!J15+'2005'!J15+'2004'!J15+'2003'!J15+'2002'!J15+'2001'!J15+'2000'!J15+'1999'!J15+'1998'!J15+'1997'!J15+'1996'!J15+'1995'!J15+'1994'!J15+'1993'!J15+'1992'!J15+'1991'!J15+'1990'!J15+'1989'!J15+'1988'!J15+'1987'!J15+'1986'!J15+'1985'!J15+'2010'!J15+'2011'!J15+'2012'!J15+'2013'!J16+'2014'!J16+'2015'!J16+'2016'!J16+'2017'!M16+'2018'!M16+'2019'!N16+'2020'!N16</f>
        <v>429</v>
      </c>
      <c r="O15" s="4">
        <f>+'2009'!K15+'2008'!K15+'2007'!K15+'2006'!K15+'2005'!K15+'2004'!K15+'2003'!K15+'2002'!K15+'2001'!K15+'2000'!K15+'1999'!K15+'1998'!K15+'1997'!K15+'1996'!K15+'1995'!K15+'1994'!K15+'1993'!K15+'1992'!K15+'1991'!K15+'1990'!K15+'1989'!K15+'1988'!K15+'1987'!K15+'1986'!K15+'1985'!K15+'2010'!K15+'2011'!K15+'2012'!K15+'2013'!K16+'2014'!K16+'2015'!K16+'2016'!K16+'2017'!N16+'2018'!N16+'2019'!O16+'2020'!O16</f>
        <v>1307</v>
      </c>
      <c r="P15" s="4">
        <f>+'2009'!L15+'2008'!L15+'2007'!L15+'2006'!L15+'2005'!L15+'2004'!L15+'2003'!L15+'2002'!L15+'2001'!L15+'2000'!L15+'1999'!L15+'1998'!L15+'1997'!L15+'1996'!L15+'1995'!L15+'1994'!L15+'1993'!L15+'1992'!L15+'1991'!L15+'1990'!L15+'1989'!L15+'1988'!L15+'1987'!L15+'1986'!L15+'1985'!L15+'2010'!L15+'2011'!L15+'2012'!L15+'2013'!L16+'2014'!L16+'2015'!L16+'2016'!L16+'2017'!O16+'2018'!O16+'2019'!P16+'2020'!P16</f>
        <v>272</v>
      </c>
      <c r="Q15" s="68">
        <f>+'2009'!M15+'2008'!M15+'2007'!M15+'2006'!M15+'2005'!M15+'2004'!M15+'2003'!M15+'2002'!M15+'2001'!M15+'2000'!M15+'1999'!M15+'1998'!M15+'1997'!M15+'1996'!M15+'1995'!M15+'1994'!M15+'1993'!M15+'1992'!M15+'1991'!M15+'1990'!M15+'1989'!M15+'1988'!M15+'1987'!M15+'1986'!M15+'1985'!M15+'2010'!M15+'2011'!M15+'2012'!M15+'2013'!M16+'2014'!M16+'2015'!M16+'2016'!M16+'2017'!P16+'2018'!P16+'2019'!Q16+'2020'!Q16</f>
        <v>114</v>
      </c>
      <c r="R15" s="68">
        <f t="shared" si="0"/>
        <v>35454</v>
      </c>
      <c r="S15" s="47">
        <f t="shared" si="1"/>
        <v>0.16778034375709852</v>
      </c>
    </row>
    <row r="16" spans="1:19" ht="19.5" customHeight="1" x14ac:dyDescent="0.2">
      <c r="A16" s="46" t="s">
        <v>19</v>
      </c>
      <c r="B16" s="4">
        <f>'2017'!B17+'2018'!B17+'2019'!B17+'2020'!B17</f>
        <v>5</v>
      </c>
      <c r="C16" s="4">
        <f>'2017'!C17+'2018'!C17+'2019'!C17+'2020'!C17</f>
        <v>0</v>
      </c>
      <c r="D16" s="4">
        <f>'2017'!D17+'2018'!D17+'2019'!D17+'2020'!D17</f>
        <v>0</v>
      </c>
      <c r="E16" s="4">
        <f>+'2009'!B16+'2008'!B16+'2007'!B16+'2006'!B16+'2005'!B16+'2004'!B16+'2003'!B16+'2002'!B16+'2001'!B16+'2000'!B16+'1999'!B16+'1998'!B16+'1997'!B16+'1996'!B16+'1995'!B16+'1994'!B16+'1993'!B16+'1992'!B16+'1991'!B16+'1990'!B16+'1989'!B16+'1988'!B16+'1987'!B16+'1986'!B16+'1985'!B16+'2010'!B16+'2011'!B16+'2012'!B16+'2013'!B17+'2014'!B17+'2015'!B17+'2016'!B17+'2017'!E17+'2018'!E17+'2019'!E17+'2020'!E17</f>
        <v>114</v>
      </c>
      <c r="F16" s="4">
        <f>+'2009'!C16+'2008'!C16+'2007'!C16+'2006'!C16+'2005'!C16+'2004'!C16+'2003'!C16+'2002'!C16+'2001'!C16+'2000'!C16+'1999'!C16+'1998'!C16+'1997'!C16+'1996'!C16+'1995'!C16+'1994'!C16+'1993'!C16+'1992'!C16+'1991'!C16+'1990'!C16+'1989'!C16+'1988'!C16+'1987'!C16+'1986'!C16+'1985'!C16+'2010'!C16+'2011'!C16+'2012'!C16+'2013'!C17+'2014'!C17+'2015'!C17+'2016'!C17+'2017'!F17+'2018'!F17+'2019'!F17+'2020'!F17</f>
        <v>512</v>
      </c>
      <c r="G16" s="4">
        <f>+'2009'!D16+'2008'!D16+'2007'!D16+'2006'!D16+'2005'!D16+'2004'!D16+'2003'!D16+'2002'!D16+'2001'!D16+'2000'!D16+'1999'!D16+'1998'!D16+'1997'!D16+'1996'!D16+'1995'!D16+'1994'!D16+'1993'!D16+'1992'!D16+'1991'!D16+'1990'!D16+'1989'!D16+'1988'!D16+'1987'!D16+'1986'!D16+'1985'!D16+'2010'!D16+'2011'!D16+'2012'!D16+'2013'!D17+'2014'!D17+'2015'!D17+'2016'!D17+'2017'!G17+'2018'!G17+'2019'!G17+'2020'!G17</f>
        <v>8979</v>
      </c>
      <c r="H16" s="4">
        <f>+'2009'!E16+'2008'!E16+'2007'!E16+'2006'!E16+'2005'!E16+'2004'!E16+'2003'!E16+'2002'!E16+'2001'!E16+'2000'!E16+'1999'!E16+'1998'!E16+'1997'!E16+'1996'!E16+'1995'!E16+'1994'!E16+'1993'!E16+'1992'!E16+'1991'!E16+'1990'!E16+'1989'!E16+'1988'!E16+'1987'!E16+'1986'!E16+'1985'!E16+'2010'!E16+'2011'!E16+'2012'!E16+'2013'!E17+'2014'!E17+'2015'!E17+'2016'!E17+'2017'!H17+'2018'!H17+'2019'!H17+'2020'!H17</f>
        <v>4019</v>
      </c>
      <c r="I16" s="4">
        <f>+'2009'!F16+'2008'!F16+'2007'!F16+'2006'!F16+'2005'!F16+'2004'!F16+'2003'!F16+'2002'!F16+'2001'!F16+'2000'!F16+'1999'!F16+'1998'!F16+'1997'!F16+'1996'!F16+'1995'!F16+'1994'!F16+'1993'!F16+'1992'!F16+'1991'!F16+'1990'!F16+'1989'!F16+'1988'!F16+'1987'!F16+'1986'!F16+'1985'!F16+'2010'!F16+'2011'!F16+'2012'!F16+'2013'!F17+'2014'!F17+'2015'!F17+'2016'!F17+'2017'!I17+'2018'!I17+'2019'!I17+'2020'!I17</f>
        <v>2409</v>
      </c>
      <c r="J16" s="4">
        <f>+'2009'!G16+'2008'!G16+'2007'!G16+'2006'!G16+'2005'!G16+'2004'!G16+'2003'!G16+'2002'!G16+'2001'!G16+'2000'!G16+'1999'!G16+'1998'!G16+'1997'!G16+'1996'!G16+'1995'!G16+'1994'!G16+'1993'!G16+'1992'!G16+'1991'!G16+'1990'!G16+'1989'!G16+'1988'!G16+'1987'!G16+'1986'!G16+'1985'!G16+'2010'!G16+'2011'!G16+'2012'!G16+'2013'!G17+'2014'!G17+'2015'!G17+'2016'!G17+'2017'!J17+'2018'!J17+'2019'!J17+'2020'!J17</f>
        <v>4478</v>
      </c>
      <c r="K16" s="4">
        <f>'2019'!K17+'2020'!K17</f>
        <v>242</v>
      </c>
      <c r="L16" s="4">
        <f>+'2009'!H16+'2008'!H16+'2007'!H16+'2006'!H16+'2005'!H16+'2004'!H16+'2003'!H16+'2002'!H16+'2001'!H16+'2000'!H16+'1999'!H16+'1998'!H16+'1997'!H16+'1996'!H16+'1995'!H16+'1994'!H16+'1993'!H16+'1992'!H16+'1991'!H16+'1990'!H16+'1989'!H16+'1988'!H16+'1987'!H16+'1986'!H16+'1985'!H16+'2010'!H16+'2011'!H16+'2012'!H16+'2013'!H17+'2014'!H17+'2015'!H17+'2016'!H17+'2017'!K17+'2018'!K17+'2019'!L17+'2020'!L17</f>
        <v>21399</v>
      </c>
      <c r="M16" s="4">
        <f>+'2009'!I16+'2008'!I16+'2007'!I16+'2006'!I16+'2005'!I16+'2004'!I16+'2003'!I16+'2002'!I16+'2001'!I16+'2000'!I16+'1999'!I16+'1998'!I16+'1997'!I16+'1996'!I16+'1995'!I16+'1994'!I16+'1993'!I16+'1992'!I16+'1991'!I16+'1990'!I16+'1989'!I16+'1988'!I16+'1987'!I16+'1986'!I16+'1985'!I16+'2010'!I16+'2011'!I16+'2012'!I16+'2013'!I17+'2014'!I17+'2015'!I17+'2016'!I17+'2017'!L17+'2018'!L17+'2019'!M17+'2020'!M17</f>
        <v>8691</v>
      </c>
      <c r="N16" s="4">
        <f>+'2009'!J16+'2008'!J16+'2007'!J16+'2006'!J16+'2005'!J16+'2004'!J16+'2003'!J16+'2002'!J16+'2001'!J16+'2000'!J16+'1999'!J16+'1998'!J16+'1997'!J16+'1996'!J16+'1995'!J16+'1994'!J16+'1993'!J16+'1992'!J16+'1991'!J16+'1990'!J16+'1989'!J16+'1988'!J16+'1987'!J16+'1986'!J16+'1985'!J16+'2010'!J16+'2011'!J16+'2012'!J16+'2013'!J17+'2014'!J17+'2015'!J17+'2016'!J17+'2017'!M17+'2018'!M17+'2019'!N17+'2020'!N17</f>
        <v>1080</v>
      </c>
      <c r="O16" s="4">
        <f>+'2009'!K16+'2008'!K16+'2007'!K16+'2006'!K16+'2005'!K16+'2004'!K16+'2003'!K16+'2002'!K16+'2001'!K16+'2000'!K16+'1999'!K16+'1998'!K16+'1997'!K16+'1996'!K16+'1995'!K16+'1994'!K16+'1993'!K16+'1992'!K16+'1991'!K16+'1990'!K16+'1989'!K16+'1988'!K16+'1987'!K16+'1986'!K16+'1985'!K16+'2010'!K16+'2011'!K16+'2012'!K16+'2013'!K17+'2014'!K17+'2015'!K17+'2016'!K17+'2017'!N17+'2018'!N17+'2019'!O17+'2020'!O17</f>
        <v>2470</v>
      </c>
      <c r="P16" s="4">
        <f>+'2009'!L16+'2008'!L16+'2007'!L16+'2006'!L16+'2005'!L16+'2004'!L16+'2003'!L16+'2002'!L16+'2001'!L16+'2000'!L16+'1999'!L16+'1998'!L16+'1997'!L16+'1996'!L16+'1995'!L16+'1994'!L16+'1993'!L16+'1992'!L16+'1991'!L16+'1990'!L16+'1989'!L16+'1988'!L16+'1987'!L16+'1986'!L16+'1985'!L16+'2010'!L16+'2011'!L16+'2012'!L16+'2013'!L17+'2014'!L17+'2015'!L17+'2016'!L17+'2017'!O17+'2018'!O17+'2019'!P17+'2020'!P17</f>
        <v>364</v>
      </c>
      <c r="Q16" s="68">
        <f>+'2009'!M16+'2008'!M16+'2007'!M16+'2006'!M16+'2005'!M16+'2004'!M16+'2003'!M16+'2002'!M16+'2001'!M16+'2000'!M16+'1999'!M16+'1998'!M16+'1997'!M16+'1996'!M16+'1995'!M16+'1994'!M16+'1993'!M16+'1992'!M16+'1991'!M16+'1990'!M16+'1989'!M16+'1988'!M16+'1987'!M16+'1986'!M16+'1985'!M16+'2010'!M16+'2011'!M16+'2012'!M16+'2013'!M17+'2014'!M17+'2015'!M17+'2016'!M17+'2017'!P17+'2018'!P17+'2019'!Q17+'2020'!Q17</f>
        <v>236</v>
      </c>
      <c r="R16" s="68">
        <f t="shared" si="0"/>
        <v>54998</v>
      </c>
      <c r="S16" s="47">
        <f t="shared" si="1"/>
        <v>0.26026917543726813</v>
      </c>
    </row>
    <row r="17" spans="1:19" ht="19.5" customHeight="1" x14ac:dyDescent="0.2">
      <c r="A17" s="46" t="s">
        <v>20</v>
      </c>
      <c r="B17" s="4">
        <f>'2017'!B18+'2018'!B18+'2019'!B18+'2020'!B18</f>
        <v>2</v>
      </c>
      <c r="C17" s="4">
        <f>'2017'!C18+'2018'!C18+'2019'!C18+'2020'!C18</f>
        <v>0</v>
      </c>
      <c r="D17" s="4">
        <f>'2017'!D18+'2018'!D18+'2019'!D18+'2020'!D18</f>
        <v>1</v>
      </c>
      <c r="E17" s="4">
        <f>+'2009'!B17+'2008'!B17+'2007'!B17+'2006'!B17+'2005'!B17+'2004'!B17+'2003'!B17+'2002'!B17+'2001'!B17+'2000'!B17+'1999'!B17+'1998'!B17+'1997'!B17+'1996'!B17+'1995'!B17+'1994'!B17+'1993'!B17+'1992'!B17+'1991'!B17+'1990'!B17+'1989'!B17+'1988'!B17+'1987'!B17+'1986'!B17+'1985'!B17+'2010'!B17+'2011'!B17+'2012'!B17+'2013'!B18+'2014'!B18+'2015'!B18+'2016'!B18+'2017'!E18+'2018'!E18+'2019'!E18+'2020'!E18</f>
        <v>111</v>
      </c>
      <c r="F17" s="4">
        <f>+'2009'!C17+'2008'!C17+'2007'!C17+'2006'!C17+'2005'!C17+'2004'!C17+'2003'!C17+'2002'!C17+'2001'!C17+'2000'!C17+'1999'!C17+'1998'!C17+'1997'!C17+'1996'!C17+'1995'!C17+'1994'!C17+'1993'!C17+'1992'!C17+'1991'!C17+'1990'!C17+'1989'!C17+'1988'!C17+'1987'!C17+'1986'!C17+'1985'!C17+'2010'!C17+'2011'!C17+'2012'!C17+'2013'!C18+'2014'!C18+'2015'!C18+'2016'!C18+'2017'!F18+'2018'!F18+'2019'!F18+'2020'!F18</f>
        <v>474</v>
      </c>
      <c r="G17" s="4">
        <f>+'2009'!D17+'2008'!D17+'2007'!D17+'2006'!D17+'2005'!D17+'2004'!D17+'2003'!D17+'2002'!D17+'2001'!D17+'2000'!D17+'1999'!D17+'1998'!D17+'1997'!D17+'1996'!D17+'1995'!D17+'1994'!D17+'1993'!D17+'1992'!D17+'1991'!D17+'1990'!D17+'1989'!D17+'1988'!D17+'1987'!D17+'1986'!D17+'1985'!D17+'2010'!D17+'2011'!D17+'2012'!D17+'2013'!D18+'2014'!D18+'2015'!D18+'2016'!D18+'2017'!G18+'2018'!G18+'2019'!G18+'2020'!G18</f>
        <v>5586</v>
      </c>
      <c r="H17" s="4">
        <f>+'2009'!E17+'2008'!E17+'2007'!E17+'2006'!E17+'2005'!E17+'2004'!E17+'2003'!E17+'2002'!E17+'2001'!E17+'2000'!E17+'1999'!E17+'1998'!E17+'1997'!E17+'1996'!E17+'1995'!E17+'1994'!E17+'1993'!E17+'1992'!E17+'1991'!E17+'1990'!E17+'1989'!E17+'1988'!E17+'1987'!E17+'1986'!E17+'1985'!E17+'2010'!E17+'2011'!E17+'2012'!E17+'2013'!E18+'2014'!E18+'2015'!E18+'2016'!E18+'2017'!H18+'2018'!H18+'2019'!H18+'2020'!H18</f>
        <v>2500</v>
      </c>
      <c r="I17" s="4">
        <f>+'2009'!F17+'2008'!F17+'2007'!F17+'2006'!F17+'2005'!F17+'2004'!F17+'2003'!F17+'2002'!F17+'2001'!F17+'2000'!F17+'1999'!F17+'1998'!F17+'1997'!F17+'1996'!F17+'1995'!F17+'1994'!F17+'1993'!F17+'1992'!F17+'1991'!F17+'1990'!F17+'1989'!F17+'1988'!F17+'1987'!F17+'1986'!F17+'1985'!F17+'2010'!F17+'2011'!F17+'2012'!F17+'2013'!F18+'2014'!F18+'2015'!F18+'2016'!F18+'2017'!I18+'2018'!I18+'2019'!I18+'2020'!I18</f>
        <v>1865</v>
      </c>
      <c r="J17" s="4">
        <f>+'2009'!G17+'2008'!G17+'2007'!G17+'2006'!G17+'2005'!G17+'2004'!G17+'2003'!G17+'2002'!G17+'2001'!G17+'2000'!G17+'1999'!G17+'1998'!G17+'1997'!G17+'1996'!G17+'1995'!G17+'1994'!G17+'1993'!G17+'1992'!G17+'1991'!G17+'1990'!G17+'1989'!G17+'1988'!G17+'1987'!G17+'1986'!G17+'1985'!G17+'2010'!G17+'2011'!G17+'2012'!G17+'2013'!G18+'2014'!G18+'2015'!G18+'2016'!G18+'2017'!J18+'2018'!J18+'2019'!J18+'2020'!J18</f>
        <v>3771</v>
      </c>
      <c r="K17" s="4">
        <f>'2019'!K18+'2020'!K18</f>
        <v>250</v>
      </c>
      <c r="L17" s="4">
        <f>+'2009'!H17+'2008'!H17+'2007'!H17+'2006'!H17+'2005'!H17+'2004'!H17+'2003'!H17+'2002'!H17+'2001'!H17+'2000'!H17+'1999'!H17+'1998'!H17+'1997'!H17+'1996'!H17+'1995'!H17+'1994'!H17+'1993'!H17+'1992'!H17+'1991'!H17+'1990'!H17+'1989'!H17+'1988'!H17+'1987'!H17+'1986'!H17+'1985'!H17+'2010'!H17+'2011'!H17+'2012'!H17+'2013'!H18+'2014'!H18+'2015'!H18+'2016'!H18+'2017'!K18+'2018'!K18+'2019'!L18+'2020'!L18</f>
        <v>20132</v>
      </c>
      <c r="M17" s="4">
        <f>+'2009'!I17+'2008'!I17+'2007'!I17+'2006'!I17+'2005'!I17+'2004'!I17+'2003'!I17+'2002'!I17+'2001'!I17+'2000'!I17+'1999'!I17+'1998'!I17+'1997'!I17+'1996'!I17+'1995'!I17+'1994'!I17+'1993'!I17+'1992'!I17+'1991'!I17+'1990'!I17+'1989'!I17+'1988'!I17+'1987'!I17+'1986'!I17+'1985'!I17+'2010'!I17+'2011'!I17+'2012'!I17+'2013'!I18+'2014'!I18+'2015'!I18+'2016'!I18+'2017'!L18+'2018'!L18+'2019'!M18+'2020'!M18</f>
        <v>10073</v>
      </c>
      <c r="N17" s="4">
        <f>+'2009'!J17+'2008'!J17+'2007'!J17+'2006'!J17+'2005'!J17+'2004'!J17+'2003'!J17+'2002'!J17+'2001'!J17+'2000'!J17+'1999'!J17+'1998'!J17+'1997'!J17+'1996'!J17+'1995'!J17+'1994'!J17+'1993'!J17+'1992'!J17+'1991'!J17+'1990'!J17+'1989'!J17+'1988'!J17+'1987'!J17+'1986'!J17+'1985'!J17+'2010'!J17+'2011'!J17+'2012'!J17+'2013'!J18+'2014'!J18+'2015'!J18+'2016'!J18+'2017'!M18+'2018'!M18+'2019'!N18+'2020'!N18</f>
        <v>1390</v>
      </c>
      <c r="O17" s="4">
        <f>+'2009'!K17+'2008'!K17+'2007'!K17+'2006'!K17+'2005'!K17+'2004'!K17+'2003'!K17+'2002'!K17+'2001'!K17+'2000'!K17+'1999'!K17+'1998'!K17+'1997'!K17+'1996'!K17+'1995'!K17+'1994'!K17+'1993'!K17+'1992'!K17+'1991'!K17+'1990'!K17+'1989'!K17+'1988'!K17+'1987'!K17+'1986'!K17+'1985'!K17+'2010'!K17+'2011'!K17+'2012'!K17+'2013'!K18+'2014'!K18+'2015'!K18+'2016'!K18+'2017'!N18+'2018'!N18+'2019'!O18+'2020'!O18</f>
        <v>3047</v>
      </c>
      <c r="P17" s="4">
        <f>+'2009'!L17+'2008'!L17+'2007'!L17+'2006'!L17+'2005'!L17+'2004'!L17+'2003'!L17+'2002'!L17+'2001'!L17+'2000'!L17+'1999'!L17+'1998'!L17+'1997'!L17+'1996'!L17+'1995'!L17+'1994'!L17+'1993'!L17+'1992'!L17+'1991'!L17+'1990'!L17+'1989'!L17+'1988'!L17+'1987'!L17+'1986'!L17+'1985'!L17+'2010'!L17+'2011'!L17+'2012'!L17+'2013'!L18+'2014'!L18+'2015'!L18+'2016'!L18+'2017'!O18+'2018'!O18+'2019'!P18+'2020'!P18</f>
        <v>443</v>
      </c>
      <c r="Q17" s="68">
        <f>+'2009'!M17+'2008'!M17+'2007'!M17+'2006'!M17+'2005'!M17+'2004'!M17+'2003'!M17+'2002'!M17+'2001'!M17+'2000'!M17+'1999'!M17+'1998'!M17+'1997'!M17+'1996'!M17+'1995'!M17+'1994'!M17+'1993'!M17+'1992'!M17+'1991'!M17+'1990'!M17+'1989'!M17+'1988'!M17+'1987'!M17+'1986'!M17+'1985'!M17+'2010'!M17+'2011'!M17+'2012'!M17+'2013'!M18+'2014'!M18+'2015'!M18+'2016'!M18+'2017'!P18+'2018'!P18+'2019'!Q18+'2020'!Q18</f>
        <v>205</v>
      </c>
      <c r="R17" s="68">
        <f t="shared" si="0"/>
        <v>49850</v>
      </c>
      <c r="S17" s="47">
        <f t="shared" si="1"/>
        <v>0.23590709472249566</v>
      </c>
    </row>
    <row r="18" spans="1:19" ht="19.5" customHeight="1" x14ac:dyDescent="0.2">
      <c r="A18" s="46" t="s">
        <v>21</v>
      </c>
      <c r="B18" s="4">
        <f>'2017'!B19+'2018'!B19+'2019'!B19+'2020'!B19</f>
        <v>2</v>
      </c>
      <c r="C18" s="4">
        <f>'2017'!C19+'2018'!C19+'2019'!C19+'2020'!C19</f>
        <v>0</v>
      </c>
      <c r="D18" s="4">
        <f>'2017'!D19+'2018'!D19+'2019'!D19+'2020'!D19</f>
        <v>0</v>
      </c>
      <c r="E18" s="4">
        <f>+'2009'!B18+'2008'!B18+'2007'!B18+'2006'!B18+'2005'!B18+'2004'!B18+'2003'!B18+'2002'!B18+'2001'!B18+'2000'!B18+'1999'!B18+'1998'!B18+'1997'!B18+'1996'!B18+'1995'!B18+'1994'!B18+'1993'!B18+'1992'!B18+'1991'!B18+'1990'!B18+'1989'!B18+'1988'!B18+'1987'!B18+'1986'!B18+'1985'!B18+'2010'!B18+'2011'!B18+'2012'!B18+'2013'!B19+'2014'!B19+'2015'!B19+'2016'!B19+'2017'!E19+'2018'!E19+'2019'!E19+'2020'!E19</f>
        <v>85</v>
      </c>
      <c r="F18" s="4">
        <f>+'2009'!C18+'2008'!C18+'2007'!C18+'2006'!C18+'2005'!C18+'2004'!C18+'2003'!C18+'2002'!C18+'2001'!C18+'2000'!C18+'1999'!C18+'1998'!C18+'1997'!C18+'1996'!C18+'1995'!C18+'1994'!C18+'1993'!C18+'1992'!C18+'1991'!C18+'1990'!C18+'1989'!C18+'1988'!C18+'1987'!C18+'1986'!C18+'1985'!C18+'2010'!C18+'2011'!C18+'2012'!C18+'2013'!C19+'2014'!C19+'2015'!C19+'2016'!C19+'2017'!F19+'2018'!F19+'2019'!F19+'2020'!F19</f>
        <v>217</v>
      </c>
      <c r="G18" s="4">
        <f>+'2009'!D18+'2008'!D18+'2007'!D18+'2006'!D18+'2005'!D18+'2004'!D18+'2003'!D18+'2002'!D18+'2001'!D18+'2000'!D18+'1999'!D18+'1998'!D18+'1997'!D18+'1996'!D18+'1995'!D18+'1994'!D18+'1993'!D18+'1992'!D18+'1991'!D18+'1990'!D18+'1989'!D18+'1988'!D18+'1987'!D18+'1986'!D18+'1985'!D18+'2010'!D18+'2011'!D18+'2012'!D18+'2013'!D19+'2014'!D19+'2015'!D19+'2016'!D19+'2017'!G19+'2018'!G19+'2019'!G19+'2020'!G19</f>
        <v>4060</v>
      </c>
      <c r="H18" s="4">
        <f>+'2009'!E18+'2008'!E18+'2007'!E18+'2006'!E18+'2005'!E18+'2004'!E18+'2003'!E18+'2002'!E18+'2001'!E18+'2000'!E18+'1999'!E18+'1998'!E18+'1997'!E18+'1996'!E18+'1995'!E18+'1994'!E18+'1993'!E18+'1992'!E18+'1991'!E18+'1990'!E18+'1989'!E18+'1988'!E18+'1987'!E18+'1986'!E18+'1985'!E18+'2010'!E18+'2011'!E18+'2012'!E18+'2013'!E19+'2014'!E19+'2015'!E19+'2016'!E19+'2017'!H19+'2018'!H19+'2019'!H19+'2020'!H19</f>
        <v>1673</v>
      </c>
      <c r="I18" s="4">
        <f>+'2009'!F18+'2008'!F18+'2007'!F18+'2006'!F18+'2005'!F18+'2004'!F18+'2003'!F18+'2002'!F18+'2001'!F18+'2000'!F18+'1999'!F18+'1998'!F18+'1997'!F18+'1996'!F18+'1995'!F18+'1994'!F18+'1993'!F18+'1992'!F18+'1991'!F18+'1990'!F18+'1989'!F18+'1988'!F18+'1987'!F18+'1986'!F18+'1985'!F18+'2010'!F18+'2011'!F18+'2012'!F18+'2013'!F19+'2014'!F19+'2015'!F19+'2016'!F19+'2017'!I19+'2018'!I19+'2019'!I19+'2020'!I19</f>
        <v>1458</v>
      </c>
      <c r="J18" s="4">
        <f>+'2009'!G18+'2008'!G18+'2007'!G18+'2006'!G18+'2005'!G18+'2004'!G18+'2003'!G18+'2002'!G18+'2001'!G18+'2000'!G18+'1999'!G18+'1998'!G18+'1997'!G18+'1996'!G18+'1995'!G18+'1994'!G18+'1993'!G18+'1992'!G18+'1991'!G18+'1990'!G18+'1989'!G18+'1988'!G18+'1987'!G18+'1986'!G18+'1985'!G18+'2010'!G18+'2011'!G18+'2012'!G18+'2013'!G19+'2014'!G19+'2015'!G19+'2016'!G19+'2017'!J19+'2018'!J19+'2019'!J19+'2020'!J19</f>
        <v>2815</v>
      </c>
      <c r="K18" s="4">
        <f>'2019'!K19+'2020'!K19</f>
        <v>178</v>
      </c>
      <c r="L18" s="4">
        <f>+'2009'!H18+'2008'!H18+'2007'!H18+'2006'!H18+'2005'!H18+'2004'!H18+'2003'!H18+'2002'!H18+'2001'!H18+'2000'!H18+'1999'!H18+'1998'!H18+'1997'!H18+'1996'!H18+'1995'!H18+'1994'!H18+'1993'!H18+'1992'!H18+'1991'!H18+'1990'!H18+'1989'!H18+'1988'!H18+'1987'!H18+'1986'!H18+'1985'!H18+'2010'!H18+'2011'!H18+'2012'!H18+'2013'!H19+'2014'!H19+'2015'!H19+'2016'!H19+'2017'!K19+'2018'!K19+'2019'!L19+'2020'!L19</f>
        <v>15936</v>
      </c>
      <c r="M18" s="4">
        <f>+'2009'!I18+'2008'!I18+'2007'!I18+'2006'!I18+'2005'!I18+'2004'!I18+'2003'!I18+'2002'!I18+'2001'!I18+'2000'!I18+'1999'!I18+'1998'!I18+'1997'!I18+'1996'!I18+'1995'!I18+'1994'!I18+'1993'!I18+'1992'!I18+'1991'!I18+'1990'!I18+'1989'!I18+'1988'!I18+'1987'!I18+'1986'!I18+'1985'!I18+'2010'!I18+'2011'!I18+'2012'!I18+'2013'!I19+'2014'!I19+'2015'!I19+'2016'!I19+'2017'!L19+'2018'!L19+'2019'!M19+'2020'!M19</f>
        <v>7851</v>
      </c>
      <c r="N18" s="4">
        <f>+'2009'!J18+'2008'!J18+'2007'!J18+'2006'!J18+'2005'!J18+'2004'!J18+'2003'!J18+'2002'!J18+'2001'!J18+'2000'!J18+'1999'!J18+'1998'!J18+'1997'!J18+'1996'!J18+'1995'!J18+'1994'!J18+'1993'!J18+'1992'!J18+'1991'!J18+'1990'!J18+'1989'!J18+'1988'!J18+'1987'!J18+'1986'!J18+'1985'!J18+'2010'!J18+'2011'!J18+'2012'!J18+'2013'!J19+'2014'!J19+'2015'!J19+'2016'!J19+'2017'!M19+'2018'!M19+'2019'!N19+'2020'!N19</f>
        <v>768</v>
      </c>
      <c r="O18" s="4">
        <f>+'2009'!K18+'2008'!K18+'2007'!K18+'2006'!K18+'2005'!K18+'2004'!K18+'2003'!K18+'2002'!K18+'2001'!K18+'2000'!K18+'1999'!K18+'1998'!K18+'1997'!K18+'1996'!K18+'1995'!K18+'1994'!K18+'1993'!K18+'1992'!K18+'1991'!K18+'1990'!K18+'1989'!K18+'1988'!K18+'1987'!K18+'1986'!K18+'1985'!K18+'2010'!K18+'2011'!K18+'2012'!K18+'2013'!K19+'2014'!K19+'2015'!K19+'2016'!K19+'2017'!N19+'2018'!N19+'2019'!O19+'2020'!O19</f>
        <v>1246</v>
      </c>
      <c r="P18" s="4">
        <f>+'2009'!L18+'2008'!L18+'2007'!L18+'2006'!L18+'2005'!L18+'2004'!L18+'2003'!L18+'2002'!L18+'2001'!L18+'2000'!L18+'1999'!L18+'1998'!L18+'1997'!L18+'1996'!L18+'1995'!L18+'1994'!L18+'1993'!L18+'1992'!L18+'1991'!L18+'1990'!L18+'1989'!L18+'1988'!L18+'1987'!L18+'1986'!L18+'1985'!L18+'2010'!L18+'2011'!L18+'2012'!L18+'2013'!L19+'2014'!L19+'2015'!L19+'2016'!L19+'2017'!O19+'2018'!O19+'2019'!P19+'2020'!P19</f>
        <v>161</v>
      </c>
      <c r="Q18" s="68">
        <f>+'2009'!M18+'2008'!M18+'2007'!M18+'2006'!M18+'2005'!M18+'2004'!M18+'2003'!M18+'2002'!M18+'2001'!M18+'2000'!M18+'1999'!M18+'1998'!M18+'1997'!M18+'1996'!M18+'1995'!M18+'1994'!M18+'1993'!M18+'1992'!M18+'1991'!M18+'1990'!M18+'1989'!M18+'1988'!M18+'1987'!M18+'1986'!M18+'1985'!M18+'2010'!M18+'2011'!M18+'2012'!M18+'2013'!M19+'2014'!M19+'2015'!M19+'2016'!M19+'2017'!P19+'2018'!P19+'2019'!Q19+'2020'!Q19</f>
        <v>77</v>
      </c>
      <c r="R18" s="68">
        <f t="shared" si="0"/>
        <v>36527</v>
      </c>
      <c r="S18" s="47">
        <f t="shared" si="1"/>
        <v>0.17285814340879838</v>
      </c>
    </row>
    <row r="19" spans="1:19" ht="19.5" customHeight="1" x14ac:dyDescent="0.2">
      <c r="A19" s="46" t="s">
        <v>22</v>
      </c>
      <c r="B19" s="4">
        <f>'2017'!B20+'2018'!B20+'2019'!B20+'2020'!B20</f>
        <v>0</v>
      </c>
      <c r="C19" s="4">
        <f>'2017'!C20+'2018'!C20+'2019'!C20+'2020'!C20</f>
        <v>0</v>
      </c>
      <c r="D19" s="4">
        <f>'2017'!D20+'2018'!D20+'2019'!D20+'2020'!D20</f>
        <v>0</v>
      </c>
      <c r="E19" s="4">
        <f>+'2009'!B19+'2008'!B19+'2007'!B19+'2006'!B19+'2005'!B19+'2004'!B19+'2003'!B19+'2002'!B19+'2001'!B19+'2000'!B19+'1999'!B19+'1998'!B19+'1997'!B19+'1996'!B19+'1995'!B19+'1994'!B19+'1993'!B19+'1992'!B19+'1991'!B19+'1990'!B19+'1989'!B19+'1988'!B19+'1987'!B19+'1986'!B19+'1985'!B19+'2010'!B19+'2011'!B19+'2012'!B19+'2013'!B20+'2014'!B20+'2015'!B20+'2016'!B20+'2017'!E20+'2018'!E20+'2019'!E20+'2020'!E20</f>
        <v>39</v>
      </c>
      <c r="F19" s="4">
        <f>+'2009'!C19+'2008'!C19+'2007'!C19+'2006'!C19+'2005'!C19+'2004'!C19+'2003'!C19+'2002'!C19+'2001'!C19+'2000'!C19+'1999'!C19+'1998'!C19+'1997'!C19+'1996'!C19+'1995'!C19+'1994'!C19+'1993'!C19+'1992'!C19+'1991'!C19+'1990'!C19+'1989'!C19+'1988'!C19+'1987'!C19+'1986'!C19+'1985'!C19+'2010'!C19+'2011'!C19+'2012'!C19+'2013'!C20+'2014'!C20+'2015'!C20+'2016'!C20+'2017'!F20+'2018'!F20+'2019'!F20+'2020'!F20</f>
        <v>47</v>
      </c>
      <c r="G19" s="4">
        <f>+'2009'!D19+'2008'!D19+'2007'!D19+'2006'!D19+'2005'!D19+'2004'!D19+'2003'!D19+'2002'!D19+'2001'!D19+'2000'!D19+'1999'!D19+'1998'!D19+'1997'!D19+'1996'!D19+'1995'!D19+'1994'!D19+'1993'!D19+'1992'!D19+'1991'!D19+'1990'!D19+'1989'!D19+'1988'!D19+'1987'!D19+'1986'!D19+'1985'!D19+'2010'!D19+'2011'!D19+'2012'!D19+'2013'!D20+'2014'!D20+'2015'!D20+'2016'!D20+'2017'!G20+'2018'!G20+'2019'!G20+'2020'!G20</f>
        <v>1950</v>
      </c>
      <c r="H19" s="4">
        <f>+'2009'!E19+'2008'!E19+'2007'!E19+'2006'!E19+'2005'!E19+'2004'!E19+'2003'!E19+'2002'!E19+'2001'!E19+'2000'!E19+'1999'!E19+'1998'!E19+'1997'!E19+'1996'!E19+'1995'!E19+'1994'!E19+'1993'!E19+'1992'!E19+'1991'!E19+'1990'!E19+'1989'!E19+'1988'!E19+'1987'!E19+'1986'!E19+'1985'!E19+'2010'!E19+'2011'!E19+'2012'!E19+'2013'!E20+'2014'!E20+'2015'!E20+'2016'!E20+'2017'!H20+'2018'!H20+'2019'!H20+'2020'!H20</f>
        <v>560</v>
      </c>
      <c r="I19" s="4">
        <f>+'2009'!F19+'2008'!F19+'2007'!F19+'2006'!F19+'2005'!F19+'2004'!F19+'2003'!F19+'2002'!F19+'2001'!F19+'2000'!F19+'1999'!F19+'1998'!F19+'1997'!F19+'1996'!F19+'1995'!F19+'1994'!F19+'1993'!F19+'1992'!F19+'1991'!F19+'1990'!F19+'1989'!F19+'1988'!F19+'1987'!F19+'1986'!F19+'1985'!F19+'2010'!F19+'2011'!F19+'2012'!F19+'2013'!F20+'2014'!F20+'2015'!F20+'2016'!F20+'2017'!I20+'2018'!I20+'2019'!I20+'2020'!I20</f>
        <v>713</v>
      </c>
      <c r="J19" s="4">
        <f>+'2009'!G19+'2008'!G19+'2007'!G19+'2006'!G19+'2005'!G19+'2004'!G19+'2003'!G19+'2002'!G19+'2001'!G19+'2000'!G19+'1999'!G19+'1998'!G19+'1997'!G19+'1996'!G19+'1995'!G19+'1994'!G19+'1993'!G19+'1992'!G19+'1991'!G19+'1990'!G19+'1989'!G19+'1988'!G19+'1987'!G19+'1986'!G19+'1985'!G19+'2010'!G19+'2011'!G19+'2012'!G19+'2013'!G20+'2014'!G20+'2015'!G20+'2016'!G20+'2017'!J20+'2018'!J20+'2019'!J20+'2020'!J20</f>
        <v>1350</v>
      </c>
      <c r="K19" s="4">
        <f>'2019'!K20+'2020'!K20</f>
        <v>181</v>
      </c>
      <c r="L19" s="4">
        <f>+'2009'!H19+'2008'!H19+'2007'!H19+'2006'!H19+'2005'!H19+'2004'!H19+'2003'!H19+'2002'!H19+'2001'!H19+'2000'!H19+'1999'!H19+'1998'!H19+'1997'!H19+'1996'!H19+'1995'!H19+'1994'!H19+'1993'!H19+'1992'!H19+'1991'!H19+'1990'!H19+'1989'!H19+'1988'!H19+'1987'!H19+'1986'!H19+'1985'!H19+'2010'!H19+'2011'!H19+'2012'!H19+'2013'!H20+'2014'!H20+'2015'!H20+'2016'!H20+'2017'!K20+'2018'!K20+'2019'!L20+'2020'!L20</f>
        <v>5391</v>
      </c>
      <c r="M19" s="4">
        <f>+'2009'!I19+'2008'!I19+'2007'!I19+'2006'!I19+'2005'!I19+'2004'!I19+'2003'!I19+'2002'!I19+'2001'!I19+'2000'!I19+'1999'!I19+'1998'!I19+'1997'!I19+'1996'!I19+'1995'!I19+'1994'!I19+'1993'!I19+'1992'!I19+'1991'!I19+'1990'!I19+'1989'!I19+'1988'!I19+'1987'!I19+'1986'!I19+'1985'!I19+'2010'!I19+'2011'!I19+'2012'!I19+'2013'!I20+'2014'!I20+'2015'!I20+'2016'!I20+'2017'!L20+'2018'!L20+'2019'!M20+'2020'!M20</f>
        <v>2058</v>
      </c>
      <c r="N19" s="4">
        <f>+'2009'!J19+'2008'!J19+'2007'!J19+'2006'!J19+'2005'!J19+'2004'!J19+'2003'!J19+'2002'!J19+'2001'!J19+'2000'!J19+'1999'!J19+'1998'!J19+'1997'!J19+'1996'!J19+'1995'!J19+'1994'!J19+'1993'!J19+'1992'!J19+'1991'!J19+'1990'!J19+'1989'!J19+'1988'!J19+'1987'!J19+'1986'!J19+'1985'!J19+'2010'!J19+'2011'!J19+'2012'!J19+'2013'!J20+'2014'!J20+'2015'!J20+'2016'!J20+'2017'!M20+'2018'!M20+'2019'!N20+'2020'!N20</f>
        <v>60</v>
      </c>
      <c r="O19" s="4">
        <f>+'2009'!K19+'2008'!K19+'2007'!K19+'2006'!K19+'2005'!K19+'2004'!K19+'2003'!K19+'2002'!K19+'2001'!K19+'2000'!K19+'1999'!K19+'1998'!K19+'1997'!K19+'1996'!K19+'1995'!K19+'1994'!K19+'1993'!K19+'1992'!K19+'1991'!K19+'1990'!K19+'1989'!K19+'1988'!K19+'1987'!K19+'1986'!K19+'1985'!K19+'2010'!K19+'2011'!K19+'2012'!K19+'2013'!K20+'2014'!K20+'2015'!K20+'2016'!K20+'2017'!N20+'2018'!N20+'2019'!O20+'2020'!O20</f>
        <v>80</v>
      </c>
      <c r="P19" s="4">
        <f>+'2009'!L19+'2008'!L19+'2007'!L19+'2006'!L19+'2005'!L19+'2004'!L19+'2003'!L19+'2002'!L19+'2001'!L19+'2000'!L19+'1999'!L19+'1998'!L19+'1997'!L19+'1996'!L19+'1995'!L19+'1994'!L19+'1993'!L19+'1992'!L19+'1991'!L19+'1990'!L19+'1989'!L19+'1988'!L19+'1987'!L19+'1986'!L19+'1985'!L19+'2010'!L19+'2011'!L19+'2012'!L19+'2013'!L20+'2014'!L20+'2015'!L20+'2016'!L20+'2017'!O20+'2018'!O20+'2019'!P20+'2020'!P20</f>
        <v>42</v>
      </c>
      <c r="Q19" s="68">
        <f>+'2009'!M19+'2008'!M19+'2007'!M19+'2006'!M19+'2005'!M19+'2004'!M19+'2003'!M19+'2002'!M19+'2001'!M19+'2000'!M19+'1999'!M19+'1998'!M19+'1997'!M19+'1996'!M19+'1995'!M19+'1994'!M19+'1993'!M19+'1992'!M19+'1991'!M19+'1990'!M19+'1989'!M19+'1988'!M19+'1987'!M19+'1986'!M19+'1985'!M19+'2010'!M19+'2011'!M19+'2012'!M19+'2013'!M20+'2014'!M20+'2015'!M20+'2016'!M20+'2017'!P20+'2018'!P20+'2019'!Q20+'2020'!Q20</f>
        <v>13</v>
      </c>
      <c r="R19" s="68">
        <f t="shared" si="0"/>
        <v>12484</v>
      </c>
      <c r="S19" s="47">
        <f t="shared" si="1"/>
        <v>5.9078518967214354E-2</v>
      </c>
    </row>
    <row r="20" spans="1:19" ht="19.5" customHeight="1" x14ac:dyDescent="0.2">
      <c r="A20" s="46" t="s">
        <v>23</v>
      </c>
      <c r="B20" s="4">
        <f>'2017'!B21+'2018'!B21+'2019'!B21+'2020'!B21</f>
        <v>1</v>
      </c>
      <c r="C20" s="4">
        <f>'2017'!C21+'2018'!C21+'2019'!C21+'2020'!C21</f>
        <v>0</v>
      </c>
      <c r="D20" s="4">
        <f>'2017'!D21+'2018'!D21+'2019'!D21+'2020'!D21</f>
        <v>0</v>
      </c>
      <c r="E20" s="4">
        <f>+'2009'!B20+'2008'!B20+'2007'!B20+'2006'!B20+'2005'!B20+'2004'!B20+'2003'!B20+'2002'!B20+'2001'!B20+'2000'!B20+'1999'!B20+'1998'!B20+'1997'!B20+'1996'!B20+'1995'!B20+'1994'!B20+'1993'!B20+'1992'!B20+'1991'!B20+'1990'!B20+'1989'!B20+'1988'!B20+'1987'!B20+'1986'!B20+'1985'!B20+'2010'!B20+'2011'!B20+'2012'!B20+'2013'!B21+'2014'!B21+'2015'!B21+'2016'!B21+'2017'!E21+'2018'!E21+'2019'!E21+'2020'!E21</f>
        <v>20</v>
      </c>
      <c r="F20" s="4">
        <f>+'2009'!C20+'2008'!C20+'2007'!C20+'2006'!C20+'2005'!C20+'2004'!C20+'2003'!C20+'2002'!C20+'2001'!C20+'2000'!C20+'1999'!C20+'1998'!C20+'1997'!C20+'1996'!C20+'1995'!C20+'1994'!C20+'1993'!C20+'1992'!C20+'1991'!C20+'1990'!C20+'1989'!C20+'1988'!C20+'1987'!C20+'1986'!C20+'1985'!C20+'2010'!C20+'2011'!C20+'2012'!C20+'2013'!C21+'2014'!C21+'2015'!C21+'2016'!C21+'2017'!F21+'2018'!F21+'2019'!F21+'2020'!F21</f>
        <v>10</v>
      </c>
      <c r="G20" s="4">
        <f>+'2009'!D20+'2008'!D20+'2007'!D20+'2006'!D20+'2005'!D20+'2004'!D20+'2003'!D20+'2002'!D20+'2001'!D20+'2000'!D20+'1999'!D20+'1998'!D20+'1997'!D20+'1996'!D20+'1995'!D20+'1994'!D20+'1993'!D20+'1992'!D20+'1991'!D20+'1990'!D20+'1989'!D20+'1988'!D20+'1987'!D20+'1986'!D20+'1985'!D20+'2010'!D20+'2011'!D20+'2012'!D20+'2013'!D21+'2014'!D21+'2015'!D21+'2016'!D21+'2017'!G21+'2018'!G21+'2019'!G21+'2020'!G21</f>
        <v>458</v>
      </c>
      <c r="H20" s="4">
        <f>+'2009'!E20+'2008'!E20+'2007'!E20+'2006'!E20+'2005'!E20+'2004'!E20+'2003'!E20+'2002'!E20+'2001'!E20+'2000'!E20+'1999'!E20+'1998'!E20+'1997'!E20+'1996'!E20+'1995'!E20+'1994'!E20+'1993'!E20+'1992'!E20+'1991'!E20+'1990'!E20+'1989'!E20+'1988'!E20+'1987'!E20+'1986'!E20+'1985'!E20+'2010'!E20+'2011'!E20+'2012'!E20+'2013'!E21+'2014'!E21+'2015'!E21+'2016'!E21+'2017'!H21+'2018'!H21+'2019'!H21+'2020'!H21</f>
        <v>134</v>
      </c>
      <c r="I20" s="4">
        <f>+'2009'!F20+'2008'!F20+'2007'!F20+'2006'!F20+'2005'!F20+'2004'!F20+'2003'!F20+'2002'!F20+'2001'!F20+'2000'!F20+'1999'!F20+'1998'!F20+'1997'!F20+'1996'!F20+'1995'!F20+'1994'!F20+'1993'!F20+'1992'!F20+'1991'!F20+'1990'!F20+'1989'!F20+'1988'!F20+'1987'!F20+'1986'!F20+'1985'!F20+'2010'!F20+'2011'!F20+'2012'!F20+'2013'!F21+'2014'!F21+'2015'!F21+'2016'!F21+'2017'!I21+'2018'!I21+'2019'!I21+'2020'!I21</f>
        <v>129</v>
      </c>
      <c r="J20" s="4">
        <f>+'2009'!G20+'2008'!G20+'2007'!G20+'2006'!G20+'2005'!G20+'2004'!G20+'2003'!G20+'2002'!G20+'2001'!G20+'2000'!G20+'1999'!G20+'1998'!G20+'1997'!G20+'1996'!G20+'1995'!G20+'1994'!G20+'1993'!G20+'1992'!G20+'1991'!G20+'1990'!G20+'1989'!G20+'1988'!G20+'1987'!G20+'1986'!G20+'1985'!G20+'2010'!G20+'2011'!G20+'2012'!G20+'2013'!G21+'2014'!G21+'2015'!G21+'2016'!G21+'2017'!J21+'2018'!J21+'2019'!J21+'2020'!J21</f>
        <v>100</v>
      </c>
      <c r="K20" s="4">
        <f>'2019'!K21+'2020'!K21</f>
        <v>13</v>
      </c>
      <c r="L20" s="4">
        <f>+'2009'!H20+'2008'!H20+'2007'!H20+'2006'!H20+'2005'!H20+'2004'!H20+'2003'!H20+'2002'!H20+'2001'!H20+'2000'!H20+'1999'!H20+'1998'!H20+'1997'!H20+'1996'!H20+'1995'!H20+'1994'!H20+'1993'!H20+'1992'!H20+'1991'!H20+'1990'!H20+'1989'!H20+'1988'!H20+'1987'!H20+'1986'!H20+'1985'!H20+'2010'!H20+'2011'!H20+'2012'!H20+'2013'!H21+'2014'!H21+'2015'!H21+'2016'!H21+'2017'!K21+'2018'!K21+'2019'!L21+'2020'!L21</f>
        <v>250</v>
      </c>
      <c r="M20" s="4">
        <f>+'2009'!I20+'2008'!I20+'2007'!I20+'2006'!I20+'2005'!I20+'2004'!I20+'2003'!I20+'2002'!I20+'2001'!I20+'2000'!I20+'1999'!I20+'1998'!I20+'1997'!I20+'1996'!I20+'1995'!I20+'1994'!I20+'1993'!I20+'1992'!I20+'1991'!I20+'1990'!I20+'1989'!I20+'1988'!I20+'1987'!I20+'1986'!I20+'1985'!I20+'2010'!I20+'2011'!I20+'2012'!I20+'2013'!I21+'2014'!I21+'2015'!I21+'2016'!I21+'2017'!L21+'2018'!L21+'2019'!M21+'2020'!M21</f>
        <v>53</v>
      </c>
      <c r="N20" s="4">
        <f>+'2009'!J20+'2008'!J20+'2007'!J20+'2006'!J20+'2005'!J20+'2004'!J20+'2003'!J20+'2002'!J20+'2001'!J20+'2000'!J20+'1999'!J20+'1998'!J20+'1997'!J20+'1996'!J20+'1995'!J20+'1994'!J20+'1993'!J20+'1992'!J20+'1991'!J20+'1990'!J20+'1989'!J20+'1988'!J20+'1987'!J20+'1986'!J20+'1985'!J20+'2010'!J20+'2011'!J20+'2012'!J20+'2013'!J21+'2014'!J21+'2015'!J21+'2016'!J21+'2017'!M21+'2018'!M21+'2019'!N21+'2020'!N21</f>
        <v>2</v>
      </c>
      <c r="O20" s="4">
        <f>+'2009'!K20+'2008'!K20+'2007'!K20+'2006'!K20+'2005'!K20+'2004'!K20+'2003'!K20+'2002'!K20+'2001'!K20+'2000'!K20+'1999'!K20+'1998'!K20+'1997'!K20+'1996'!K20+'1995'!K20+'1994'!K20+'1993'!K20+'1992'!K20+'1991'!K20+'1990'!K20+'1989'!K20+'1988'!K20+'1987'!K20+'1986'!K20+'1985'!K20+'2010'!K20+'2011'!K20+'2012'!K20+'2013'!K21+'2014'!K21+'2015'!K21+'2016'!K21+'2017'!N21+'2018'!N21+'2019'!O21+'2020'!O21</f>
        <v>9</v>
      </c>
      <c r="P20" s="4">
        <f>+'2009'!L20+'2008'!L20+'2007'!L20+'2006'!L20+'2005'!L20+'2004'!L20+'2003'!L20+'2002'!L20+'2001'!L20+'2000'!L20+'1999'!L20+'1998'!L20+'1997'!L20+'1996'!L20+'1995'!L20+'1994'!L20+'1993'!L20+'1992'!L20+'1991'!L20+'1990'!L20+'1989'!L20+'1988'!L20+'1987'!L20+'1986'!L20+'1985'!L20+'2010'!L20+'2011'!L20+'2012'!L20+'2013'!L21+'2014'!L21+'2015'!L21+'2016'!L21+'2017'!O21+'2018'!O21+'2019'!P21+'2020'!P21</f>
        <v>1</v>
      </c>
      <c r="Q20" s="68">
        <f>+'2009'!M20+'2008'!M20+'2007'!M20+'2006'!M20+'2005'!M20+'2004'!M20+'2003'!M20+'2002'!M20+'2001'!M20+'2000'!M20+'1999'!M20+'1998'!M20+'1997'!M20+'1996'!M20+'1995'!M20+'1994'!M20+'1993'!M20+'1992'!M20+'1991'!M20+'1990'!M20+'1989'!M20+'1988'!M20+'1987'!M20+'1986'!M20+'1985'!M20+'2010'!M20+'2011'!M20+'2012'!M20+'2013'!M21+'2014'!M21+'2015'!M21+'2016'!M21+'2017'!P21+'2018'!P21+'2019'!Q21+'2020'!Q21</f>
        <v>3</v>
      </c>
      <c r="R20" s="68">
        <f t="shared" si="0"/>
        <v>1183</v>
      </c>
      <c r="S20" s="47">
        <f t="shared" si="1"/>
        <v>5.5983569319300371E-3</v>
      </c>
    </row>
    <row r="21" spans="1:19" ht="19.5" customHeight="1" x14ac:dyDescent="0.2">
      <c r="A21" s="48" t="s">
        <v>24</v>
      </c>
      <c r="B21" s="31">
        <f>'2017'!B22+'2018'!B22+'2019'!B22+'2020'!B22</f>
        <v>1</v>
      </c>
      <c r="C21" s="31">
        <f>'2017'!C22+'2018'!C22+'2019'!C22+'2020'!C22</f>
        <v>1</v>
      </c>
      <c r="D21" s="31">
        <f>'2017'!D22+'2018'!D22+'2019'!D22+'2020'!D22</f>
        <v>0</v>
      </c>
      <c r="E21" s="31">
        <f>+'2009'!B21+'2008'!B21+'2007'!B21+'2006'!B21+'2005'!B21+'2004'!B21+'2003'!B21+'2002'!B21+'2001'!B21+'2000'!B21+'1999'!B21+'1998'!B21+'1997'!B21+'1996'!B21+'1995'!B21+'1994'!B21+'1993'!B21+'1992'!B21+'1991'!B21+'1990'!B21+'1989'!B21+'1988'!B21+'1987'!B21+'1986'!B21+'1985'!B21+'2010'!B21+'2011'!B21+'2012'!B21+'2013'!B22+'2014'!B22+'2015'!B22+'2016'!B22+'2017'!E22+'2018'!E22+'2019'!E22+'2020'!E22</f>
        <v>8</v>
      </c>
      <c r="F21" s="31">
        <f>+'2009'!C21+'2008'!C21+'2007'!C21+'2006'!C21+'2005'!C21+'2004'!C21+'2003'!C21+'2002'!C21+'2001'!C21+'2000'!C21+'1999'!C21+'1998'!C21+'1997'!C21+'1996'!C21+'1995'!C21+'1994'!C21+'1993'!C21+'1992'!C21+'1991'!C21+'1990'!C21+'1989'!C21+'1988'!C21+'1987'!C21+'1986'!C21+'1985'!C21+'2010'!C21+'2011'!C21+'2012'!C21+'2013'!C22+'2014'!C22+'2015'!C22+'2016'!C22+'2017'!F22+'2018'!F22+'2019'!F22+'2020'!F22</f>
        <v>4</v>
      </c>
      <c r="G21" s="31">
        <f>+'2009'!D21+'2008'!D21+'2007'!D21+'2006'!D21+'2005'!D21+'2004'!D21+'2003'!D21+'2002'!D21+'2001'!D21+'2000'!D21+'1999'!D21+'1998'!D21+'1997'!D21+'1996'!D21+'1995'!D21+'1994'!D21+'1993'!D21+'1992'!D21+'1991'!D21+'1990'!D21+'1989'!D21+'1988'!D21+'1987'!D21+'1986'!D21+'1985'!D21+'2010'!D21+'2011'!D21+'2012'!D21+'2013'!D22+'2014'!D22+'2015'!D22+'2016'!D22+'2017'!G22+'2018'!G22+'2019'!G22+'2020'!G22</f>
        <v>105</v>
      </c>
      <c r="H21" s="31">
        <f>+'2009'!E21+'2008'!E21+'2007'!E21+'2006'!E21+'2005'!E21+'2004'!E21+'2003'!E21+'2002'!E21+'2001'!E21+'2000'!E21+'1999'!E21+'1998'!E21+'1997'!E21+'1996'!E21+'1995'!E21+'1994'!E21+'1993'!E21+'1992'!E21+'1991'!E21+'1990'!E21+'1989'!E21+'1988'!E21+'1987'!E21+'1986'!E21+'1985'!E21+'2010'!E21+'2011'!E21+'2012'!E21+'2013'!E22+'2014'!E22+'2015'!E22+'2016'!E22+'2017'!H22+'2018'!H22+'2019'!H22+'2020'!H22</f>
        <v>28</v>
      </c>
      <c r="I21" s="31">
        <f>+'2009'!F21+'2008'!F21+'2007'!F21+'2006'!F21+'2005'!F21+'2004'!F21+'2003'!F21+'2002'!F21+'2001'!F21+'2000'!F21+'1999'!F21+'1998'!F21+'1997'!F21+'1996'!F21+'1995'!F21+'1994'!F21+'1993'!F21+'1992'!F21+'1991'!F21+'1990'!F21+'1989'!F21+'1988'!F21+'1987'!F21+'1986'!F21+'1985'!F21+'2010'!F21+'2011'!F21+'2012'!F21+'2013'!F22+'2014'!F22+'2015'!F22+'2016'!F22+'2017'!I22+'2018'!I22+'2019'!I22+'2020'!I22</f>
        <v>16</v>
      </c>
      <c r="J21" s="31">
        <f>+'2009'!G21+'2008'!G21+'2007'!G21+'2006'!G21+'2005'!G21+'2004'!G21+'2003'!G21+'2002'!G21+'2001'!G21+'2000'!G21+'1999'!G21+'1998'!G21+'1997'!G21+'1996'!G21+'1995'!G21+'1994'!G21+'1993'!G21+'1992'!G21+'1991'!G21+'1990'!G21+'1989'!G21+'1988'!G21+'1987'!G21+'1986'!G21+'1985'!G21+'2010'!G21+'2011'!G21+'2012'!G21+'2013'!G22+'2014'!G22+'2015'!G22+'2016'!G22+'2017'!J22+'2018'!J22+'2019'!J22+'2020'!J22</f>
        <v>11</v>
      </c>
      <c r="K21" s="31">
        <f>'2019'!K22+'2020'!K22</f>
        <v>0</v>
      </c>
      <c r="L21" s="31">
        <f>+'2009'!H21+'2008'!H21+'2007'!H21+'2006'!H21+'2005'!H21+'2004'!H21+'2003'!H21+'2002'!H21+'2001'!H21+'2000'!H21+'1999'!H21+'1998'!H21+'1997'!H21+'1996'!H21+'1995'!H21+'1994'!H21+'1993'!H21+'1992'!H21+'1991'!H21+'1990'!H21+'1989'!H21+'1988'!H21+'1987'!H21+'1986'!H21+'1985'!H21+'2010'!H21+'2011'!H21+'2012'!H21+'2013'!H22+'2014'!H22+'2015'!H22+'2016'!H22+'2017'!K22+'2018'!K22+'2019'!L22+'2020'!L22</f>
        <v>6</v>
      </c>
      <c r="M21" s="31">
        <f>+'2009'!I21+'2008'!I21+'2007'!I21+'2006'!I21+'2005'!I21+'2004'!I21+'2003'!I21+'2002'!I21+'2001'!I21+'2000'!I21+'1999'!I21+'1998'!I21+'1997'!I21+'1996'!I21+'1995'!I21+'1994'!I21+'1993'!I21+'1992'!I21+'1991'!I21+'1990'!I21+'1989'!I21+'1988'!I21+'1987'!I21+'1986'!I21+'1985'!I21+'2010'!I21+'2011'!I21+'2012'!I21+'2013'!I22+'2014'!I22+'2015'!I22+'2016'!I22+'2017'!L22+'2018'!L22+'2019'!M22+'2020'!M22</f>
        <v>5</v>
      </c>
      <c r="N21" s="31">
        <f>+'2009'!J21+'2008'!J21+'2007'!J21+'2006'!J21+'2005'!J21+'2004'!J21+'2003'!J21+'2002'!J21+'2001'!J21+'2000'!J21+'1999'!J21+'1998'!J21+'1997'!J21+'1996'!J21+'1995'!J21+'1994'!J21+'1993'!J21+'1992'!J21+'1991'!J21+'1990'!J21+'1989'!J21+'1988'!J21+'1987'!J21+'1986'!J21+'1985'!J21+'2010'!J21+'2011'!J21+'2012'!J21+'2013'!J22+'2014'!J22+'2015'!J22+'2016'!J22+'2017'!M22+'2018'!M22+'2019'!N22+'2020'!N22</f>
        <v>0</v>
      </c>
      <c r="O21" s="31">
        <f>+'2009'!K21+'2008'!K21+'2007'!K21+'2006'!K21+'2005'!K21+'2004'!K21+'2003'!K21+'2002'!K21+'2001'!K21+'2000'!K21+'1999'!K21+'1998'!K21+'1997'!K21+'1996'!K21+'1995'!K21+'1994'!K21+'1993'!K21+'1992'!K21+'1991'!K21+'1990'!K21+'1989'!K21+'1988'!K21+'1987'!K21+'1986'!K21+'1985'!K21+'2010'!K21+'2011'!K21+'2012'!K21+'2013'!K22+'2014'!K22+'2015'!K22+'2016'!K22+'2017'!N22+'2018'!N22+'2019'!O22+'2020'!O22</f>
        <v>1</v>
      </c>
      <c r="P21" s="31">
        <f>+'2009'!L21+'2008'!L21+'2007'!L21+'2006'!L21+'2005'!L21+'2004'!L21+'2003'!L21+'2002'!L21+'2001'!L21+'2000'!L21+'1999'!L21+'1998'!L21+'1997'!L21+'1996'!L21+'1995'!L21+'1994'!L21+'1993'!L21+'1992'!L21+'1991'!L21+'1990'!L21+'1989'!L21+'1988'!L21+'1987'!L21+'1986'!L21+'1985'!L21+'2010'!L21+'2011'!L21+'2012'!L21+'2013'!L22+'2014'!L22+'2015'!L22+'2016'!L22+'2017'!O22+'2018'!O22+'2019'!P22+'2020'!P22</f>
        <v>3</v>
      </c>
      <c r="Q21" s="69">
        <f>+'2009'!M21+'2008'!M21+'2007'!M21+'2006'!M21+'2005'!M21+'2004'!M21+'2003'!M21+'2002'!M21+'2001'!M21+'2000'!M21+'1999'!M21+'1998'!M21+'1997'!M21+'1996'!M21+'1995'!M21+'1994'!M21+'1993'!M21+'1992'!M21+'1991'!M21+'1990'!M21+'1989'!M21+'1988'!M21+'1987'!M21+'1986'!M21+'1985'!M21+'2010'!M21+'2011'!M21+'2012'!M21+'2013'!M22+'2014'!M22+'2015'!M22+'2016'!M22+'2017'!P22+'2018'!P22+'2019'!Q22+'2020'!Q22</f>
        <v>0</v>
      </c>
      <c r="R21" s="69">
        <f t="shared" si="0"/>
        <v>189</v>
      </c>
      <c r="S21" s="49">
        <f t="shared" si="1"/>
        <v>8.9441205421367459E-4</v>
      </c>
    </row>
    <row r="22" spans="1:19" ht="19.5" customHeight="1" x14ac:dyDescent="0.25">
      <c r="A22" s="34"/>
      <c r="B22" s="35">
        <f>SUM(B10:B21)</f>
        <v>26</v>
      </c>
      <c r="C22" s="35">
        <f>SUM(C10:C21)</f>
        <v>10</v>
      </c>
      <c r="D22" s="35">
        <f>SUM(D10:D21)</f>
        <v>11</v>
      </c>
      <c r="E22" s="35">
        <f>SUM(E10:E21)</f>
        <v>582</v>
      </c>
      <c r="F22" s="35">
        <f t="shared" ref="F22:Q22" si="2">SUM(F10:F21)</f>
        <v>2048</v>
      </c>
      <c r="G22" s="35">
        <f t="shared" si="2"/>
        <v>33389</v>
      </c>
      <c r="H22" s="35">
        <f t="shared" si="2"/>
        <v>16281</v>
      </c>
      <c r="I22" s="35">
        <f>SUM(I10:I21)</f>
        <v>8993</v>
      </c>
      <c r="J22" s="35">
        <f t="shared" si="2"/>
        <v>16873</v>
      </c>
      <c r="K22" s="35">
        <f>SUM(K10:K21)</f>
        <v>1029</v>
      </c>
      <c r="L22" s="35">
        <f t="shared" si="2"/>
        <v>82627</v>
      </c>
      <c r="M22" s="35">
        <f t="shared" si="2"/>
        <v>34460</v>
      </c>
      <c r="N22" s="35">
        <f>SUM(N10:N21)</f>
        <v>3940</v>
      </c>
      <c r="O22" s="35">
        <f t="shared" si="2"/>
        <v>8706</v>
      </c>
      <c r="P22" s="35">
        <f t="shared" si="2"/>
        <v>1538</v>
      </c>
      <c r="Q22" s="35">
        <f t="shared" si="2"/>
        <v>799</v>
      </c>
      <c r="R22" s="35">
        <f>SUM(R10:R21)</f>
        <v>211312</v>
      </c>
      <c r="S22" s="50">
        <f>SUM(S10:S21)</f>
        <v>1</v>
      </c>
    </row>
    <row r="23" spans="1:19" x14ac:dyDescent="0.2">
      <c r="A23" s="6" t="s">
        <v>136</v>
      </c>
      <c r="B23" s="6"/>
      <c r="C23" s="6"/>
      <c r="D23" s="6"/>
    </row>
    <row r="27" spans="1:19" ht="15" x14ac:dyDescent="0.2">
      <c r="A27" s="24" t="s">
        <v>27</v>
      </c>
      <c r="B27" s="24"/>
      <c r="C27" s="24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9" ht="15" x14ac:dyDescent="0.2">
      <c r="A28" s="24" t="s">
        <v>109</v>
      </c>
      <c r="B28" s="24"/>
      <c r="C28" s="24"/>
      <c r="D28" s="2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9" ht="15" x14ac:dyDescent="0.2">
      <c r="A29" s="24" t="s">
        <v>137</v>
      </c>
      <c r="B29" s="24"/>
      <c r="C29" s="24"/>
      <c r="D29" s="2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9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x14ac:dyDescent="0.25">
      <c r="A31" s="120" t="s">
        <v>57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1:19" x14ac:dyDescent="0.2">
      <c r="A32" s="121" t="s">
        <v>139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</row>
    <row r="34" spans="1:19" ht="19.5" customHeight="1" x14ac:dyDescent="0.25">
      <c r="A34" s="116" t="s">
        <v>25</v>
      </c>
      <c r="B34" s="126" t="s">
        <v>0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06" t="s">
        <v>1</v>
      </c>
      <c r="S34" s="118" t="s">
        <v>37</v>
      </c>
    </row>
    <row r="35" spans="1:19" ht="19.5" customHeight="1" x14ac:dyDescent="0.2">
      <c r="A35" s="117"/>
      <c r="B35" s="71" t="s">
        <v>125</v>
      </c>
      <c r="C35" s="71" t="s">
        <v>126</v>
      </c>
      <c r="D35" s="71" t="s">
        <v>127</v>
      </c>
      <c r="E35" s="70" t="s">
        <v>2</v>
      </c>
      <c r="F35" s="70" t="s">
        <v>3</v>
      </c>
      <c r="G35" s="70" t="s">
        <v>4</v>
      </c>
      <c r="H35" s="70" t="s">
        <v>5</v>
      </c>
      <c r="I35" s="70" t="s">
        <v>6</v>
      </c>
      <c r="J35" s="70" t="s">
        <v>7</v>
      </c>
      <c r="K35" s="71" t="s">
        <v>134</v>
      </c>
      <c r="L35" s="70" t="s">
        <v>8</v>
      </c>
      <c r="M35" s="70" t="s">
        <v>9</v>
      </c>
      <c r="N35" s="70" t="s">
        <v>54</v>
      </c>
      <c r="O35" s="70" t="s">
        <v>10</v>
      </c>
      <c r="P35" s="70" t="s">
        <v>11</v>
      </c>
      <c r="Q35" s="70" t="s">
        <v>12</v>
      </c>
      <c r="R35" s="122"/>
      <c r="S35" s="119"/>
    </row>
    <row r="36" spans="1:19" ht="19.5" customHeight="1" x14ac:dyDescent="0.2">
      <c r="A36" s="43" t="s">
        <v>13</v>
      </c>
      <c r="B36" s="44">
        <f t="shared" ref="B36:J36" si="3">+B10/36</f>
        <v>2.7777777777777776E-2</v>
      </c>
      <c r="C36" s="44">
        <f t="shared" si="3"/>
        <v>5.5555555555555552E-2</v>
      </c>
      <c r="D36" s="44">
        <f t="shared" si="3"/>
        <v>0</v>
      </c>
      <c r="E36" s="44">
        <f t="shared" si="3"/>
        <v>0.1111111111111111</v>
      </c>
      <c r="F36" s="44">
        <f t="shared" si="3"/>
        <v>5.5555555555555552E-2</v>
      </c>
      <c r="G36" s="44">
        <f t="shared" si="3"/>
        <v>1.0277777777777777</v>
      </c>
      <c r="H36" s="44">
        <f t="shared" si="3"/>
        <v>0.5</v>
      </c>
      <c r="I36" s="44">
        <f t="shared" si="3"/>
        <v>0.22222222222222221</v>
      </c>
      <c r="J36" s="44">
        <f t="shared" si="3"/>
        <v>0.19444444444444445</v>
      </c>
      <c r="K36" s="44">
        <f>K10/2</f>
        <v>0.5</v>
      </c>
      <c r="L36" s="44">
        <f t="shared" ref="L36:Q36" si="4">+L10/36</f>
        <v>0.27777777777777779</v>
      </c>
      <c r="M36" s="44">
        <f t="shared" si="4"/>
        <v>8.3333333333333329E-2</v>
      </c>
      <c r="N36" s="44">
        <f t="shared" si="4"/>
        <v>0</v>
      </c>
      <c r="O36" s="44">
        <f t="shared" si="4"/>
        <v>2.7777777777777776E-2</v>
      </c>
      <c r="P36" s="44">
        <f t="shared" si="4"/>
        <v>0.19444444444444445</v>
      </c>
      <c r="Q36" s="44">
        <f t="shared" si="4"/>
        <v>0</v>
      </c>
      <c r="R36" s="44">
        <f>SUM(B36:Q36)</f>
        <v>3.2777777777777781</v>
      </c>
      <c r="S36" s="45">
        <f>+R36/$R$48</f>
        <v>5.1572299556390815E-4</v>
      </c>
    </row>
    <row r="37" spans="1:19" ht="19.5" customHeight="1" x14ac:dyDescent="0.2">
      <c r="A37" s="46" t="s">
        <v>14</v>
      </c>
      <c r="B37" s="4">
        <f t="shared" ref="B37:J37" si="5">+B11/36</f>
        <v>0.1111111111111111</v>
      </c>
      <c r="C37" s="4">
        <f t="shared" si="5"/>
        <v>5.5555555555555552E-2</v>
      </c>
      <c r="D37" s="4">
        <f t="shared" si="5"/>
        <v>5.5555555555555552E-2</v>
      </c>
      <c r="E37" s="4">
        <f t="shared" si="5"/>
        <v>0.30555555555555558</v>
      </c>
      <c r="F37" s="4">
        <f t="shared" si="5"/>
        <v>0.33333333333333331</v>
      </c>
      <c r="G37" s="4">
        <f t="shared" si="5"/>
        <v>1.7777777777777777</v>
      </c>
      <c r="H37" s="4">
        <f t="shared" si="5"/>
        <v>0.72222222222222221</v>
      </c>
      <c r="I37" s="4">
        <f t="shared" si="5"/>
        <v>0.30555555555555558</v>
      </c>
      <c r="J37" s="4">
        <f t="shared" si="5"/>
        <v>0.72222222222222221</v>
      </c>
      <c r="K37" s="4">
        <f t="shared" ref="K37:K47" si="6">K11/2</f>
        <v>0.5</v>
      </c>
      <c r="L37" s="4">
        <f t="shared" ref="L37:Q37" si="7">+L11/36</f>
        <v>0.63888888888888884</v>
      </c>
      <c r="M37" s="4">
        <f t="shared" si="7"/>
        <v>0.22222222222222221</v>
      </c>
      <c r="N37" s="4">
        <f t="shared" si="7"/>
        <v>0.1111111111111111</v>
      </c>
      <c r="O37" s="4">
        <f t="shared" si="7"/>
        <v>0.1111111111111111</v>
      </c>
      <c r="P37" s="4">
        <f t="shared" si="7"/>
        <v>0.1388888888888889</v>
      </c>
      <c r="Q37" s="4">
        <f t="shared" si="7"/>
        <v>0.1111111111111111</v>
      </c>
      <c r="R37" s="4">
        <f t="shared" ref="R37:R47" si="8">SUM(B37:Q37)</f>
        <v>6.2222222222222223</v>
      </c>
      <c r="S37" s="47">
        <f t="shared" ref="S37:S47" si="9">+R37/$R$48</f>
        <v>9.7899958479928336E-4</v>
      </c>
    </row>
    <row r="38" spans="1:19" ht="19.5" customHeight="1" x14ac:dyDescent="0.2">
      <c r="A38" s="46" t="s">
        <v>15</v>
      </c>
      <c r="B38" s="4">
        <f t="shared" ref="B38:J38" si="10">+B12/36</f>
        <v>8.3333333333333329E-2</v>
      </c>
      <c r="C38" s="4">
        <f t="shared" si="10"/>
        <v>0</v>
      </c>
      <c r="D38" s="4">
        <f t="shared" si="10"/>
        <v>5.5555555555555552E-2</v>
      </c>
      <c r="E38" s="4">
        <f t="shared" si="10"/>
        <v>0.3888888888888889</v>
      </c>
      <c r="F38" s="4">
        <f t="shared" si="10"/>
        <v>0.77777777777777779</v>
      </c>
      <c r="G38" s="4">
        <f t="shared" si="10"/>
        <v>4.416666666666667</v>
      </c>
      <c r="H38" s="4">
        <f t="shared" si="10"/>
        <v>1.7777777777777777</v>
      </c>
      <c r="I38" s="4">
        <f t="shared" si="10"/>
        <v>0.94444444444444442</v>
      </c>
      <c r="J38" s="4">
        <f t="shared" si="10"/>
        <v>2.5</v>
      </c>
      <c r="K38" s="4">
        <f t="shared" si="6"/>
        <v>3.5</v>
      </c>
      <c r="L38" s="4">
        <f t="shared" ref="L38:Q38" si="11">+L12/36</f>
        <v>7.1111111111111107</v>
      </c>
      <c r="M38" s="4">
        <f t="shared" si="11"/>
        <v>2.1666666666666665</v>
      </c>
      <c r="N38" s="4">
        <f t="shared" si="11"/>
        <v>0.5</v>
      </c>
      <c r="O38" s="4">
        <f t="shared" si="11"/>
        <v>0.75</v>
      </c>
      <c r="P38" s="4">
        <f t="shared" si="11"/>
        <v>0.75</v>
      </c>
      <c r="Q38" s="4">
        <f t="shared" si="11"/>
        <v>0.61111111111111116</v>
      </c>
      <c r="R38" s="4">
        <f t="shared" si="8"/>
        <v>26.333333333333336</v>
      </c>
      <c r="S38" s="47">
        <f t="shared" si="9"/>
        <v>4.1432660999541097E-3</v>
      </c>
    </row>
    <row r="39" spans="1:19" ht="19.5" customHeight="1" x14ac:dyDescent="0.2">
      <c r="A39" s="46" t="s">
        <v>16</v>
      </c>
      <c r="B39" s="4">
        <f t="shared" ref="B39:J39" si="12">+B13/36</f>
        <v>0</v>
      </c>
      <c r="C39" s="4">
        <f t="shared" si="12"/>
        <v>2.7777777777777776E-2</v>
      </c>
      <c r="D39" s="4">
        <f t="shared" si="12"/>
        <v>2.7777777777777776E-2</v>
      </c>
      <c r="E39" s="4">
        <f t="shared" si="12"/>
        <v>1.3888888888888888</v>
      </c>
      <c r="F39" s="4">
        <f t="shared" si="12"/>
        <v>3.3611111111111112</v>
      </c>
      <c r="G39" s="4">
        <f t="shared" si="12"/>
        <v>16.805555555555557</v>
      </c>
      <c r="H39" s="4">
        <f t="shared" si="12"/>
        <v>10.472222222222221</v>
      </c>
      <c r="I39" s="4">
        <f t="shared" si="12"/>
        <v>4.2222222222222223</v>
      </c>
      <c r="J39" s="4">
        <f t="shared" si="12"/>
        <v>7.8611111111111107</v>
      </c>
      <c r="K39" s="4">
        <f t="shared" si="6"/>
        <v>6.5</v>
      </c>
      <c r="L39" s="4">
        <f t="shared" ref="L39:Q39" si="13">+L13/36</f>
        <v>48.916666666666664</v>
      </c>
      <c r="M39" s="4">
        <f t="shared" si="13"/>
        <v>11.944444444444445</v>
      </c>
      <c r="N39" s="4">
        <f t="shared" si="13"/>
        <v>1.3611111111111112</v>
      </c>
      <c r="O39" s="4">
        <f t="shared" si="13"/>
        <v>3.8055555555555554</v>
      </c>
      <c r="P39" s="4">
        <f t="shared" si="13"/>
        <v>2.9166666666666665</v>
      </c>
      <c r="Q39" s="4">
        <f t="shared" si="13"/>
        <v>1.4722222222222223</v>
      </c>
      <c r="R39" s="4">
        <f t="shared" si="8"/>
        <v>121.08333333333336</v>
      </c>
      <c r="S39" s="47">
        <f t="shared" si="9"/>
        <v>1.9051157098839627E-2</v>
      </c>
    </row>
    <row r="40" spans="1:19" ht="19.5" customHeight="1" x14ac:dyDescent="0.2">
      <c r="A40" s="46" t="s">
        <v>17</v>
      </c>
      <c r="B40" s="4">
        <f t="shared" ref="B40:J40" si="14">+B14/36</f>
        <v>8.3333333333333329E-2</v>
      </c>
      <c r="C40" s="4">
        <f t="shared" si="14"/>
        <v>0.1111111111111111</v>
      </c>
      <c r="D40" s="4">
        <f t="shared" si="14"/>
        <v>8.3333333333333329E-2</v>
      </c>
      <c r="E40" s="4">
        <f t="shared" si="14"/>
        <v>1.6111111111111112</v>
      </c>
      <c r="F40" s="4">
        <f t="shared" si="14"/>
        <v>6.8888888888888893</v>
      </c>
      <c r="G40" s="4">
        <f t="shared" si="14"/>
        <v>91.722222222222229</v>
      </c>
      <c r="H40" s="4">
        <f t="shared" si="14"/>
        <v>67.611111111111114</v>
      </c>
      <c r="I40" s="4">
        <f t="shared" si="14"/>
        <v>17.027777777777779</v>
      </c>
      <c r="J40" s="4">
        <f t="shared" si="14"/>
        <v>29.388888888888889</v>
      </c>
      <c r="K40" s="4">
        <f t="shared" si="6"/>
        <v>20</v>
      </c>
      <c r="L40" s="4">
        <f t="shared" ref="L40:Q40" si="15">+L14/36</f>
        <v>151.5</v>
      </c>
      <c r="M40" s="4">
        <f t="shared" si="15"/>
        <v>39.944444444444443</v>
      </c>
      <c r="N40" s="4">
        <f t="shared" si="15"/>
        <v>3.8888888888888888</v>
      </c>
      <c r="O40" s="4">
        <f t="shared" si="15"/>
        <v>10.472222222222221</v>
      </c>
      <c r="P40" s="4">
        <f t="shared" si="15"/>
        <v>3</v>
      </c>
      <c r="Q40" s="4">
        <f t="shared" si="15"/>
        <v>2</v>
      </c>
      <c r="R40" s="4">
        <f t="shared" si="8"/>
        <v>445.33333333333337</v>
      </c>
      <c r="S40" s="47">
        <f t="shared" si="9"/>
        <v>7.0068398854920139E-2</v>
      </c>
    </row>
    <row r="41" spans="1:19" ht="19.5" customHeight="1" x14ac:dyDescent="0.2">
      <c r="A41" s="46" t="s">
        <v>18</v>
      </c>
      <c r="B41" s="4">
        <f t="shared" ref="B41:J41" si="16">+B15/36</f>
        <v>0.1111111111111111</v>
      </c>
      <c r="C41" s="4">
        <f t="shared" si="16"/>
        <v>0</v>
      </c>
      <c r="D41" s="4">
        <f t="shared" si="16"/>
        <v>5.5555555555555552E-2</v>
      </c>
      <c r="E41" s="4">
        <f t="shared" si="16"/>
        <v>1.8888888888888888</v>
      </c>
      <c r="F41" s="4">
        <f t="shared" si="16"/>
        <v>10.361111111111111</v>
      </c>
      <c r="G41" s="4">
        <f t="shared" si="16"/>
        <v>224.55555555555554</v>
      </c>
      <c r="H41" s="4">
        <f t="shared" si="16"/>
        <v>123.55555555555556</v>
      </c>
      <c r="I41" s="4">
        <f t="shared" si="16"/>
        <v>44.027777777777779</v>
      </c>
      <c r="J41" s="4">
        <f t="shared" si="16"/>
        <v>80.111111111111114</v>
      </c>
      <c r="K41" s="4">
        <f t="shared" si="6"/>
        <v>51.5</v>
      </c>
      <c r="L41" s="4">
        <f t="shared" ref="L41:Q41" si="17">+L15/36</f>
        <v>333.58333333333331</v>
      </c>
      <c r="M41" s="4">
        <f t="shared" si="17"/>
        <v>104.77777777777777</v>
      </c>
      <c r="N41" s="4">
        <f t="shared" si="17"/>
        <v>11.916666666666666</v>
      </c>
      <c r="O41" s="4">
        <f t="shared" si="17"/>
        <v>36.305555555555557</v>
      </c>
      <c r="P41" s="4">
        <f t="shared" si="17"/>
        <v>7.5555555555555554</v>
      </c>
      <c r="Q41" s="4">
        <f t="shared" si="17"/>
        <v>3.1666666666666665</v>
      </c>
      <c r="R41" s="4">
        <f t="shared" si="8"/>
        <v>1033.4722222222224</v>
      </c>
      <c r="S41" s="47">
        <f t="shared" si="9"/>
        <v>0.16260571228775597</v>
      </c>
    </row>
    <row r="42" spans="1:19" ht="19.5" customHeight="1" x14ac:dyDescent="0.2">
      <c r="A42" s="46" t="s">
        <v>19</v>
      </c>
      <c r="B42" s="4">
        <f t="shared" ref="B42:J42" si="18">+B16/36</f>
        <v>0.1388888888888889</v>
      </c>
      <c r="C42" s="4">
        <f t="shared" si="18"/>
        <v>0</v>
      </c>
      <c r="D42" s="4">
        <f t="shared" si="18"/>
        <v>0</v>
      </c>
      <c r="E42" s="4">
        <f t="shared" si="18"/>
        <v>3.1666666666666665</v>
      </c>
      <c r="F42" s="4">
        <f t="shared" si="18"/>
        <v>14.222222222222221</v>
      </c>
      <c r="G42" s="4">
        <f t="shared" si="18"/>
        <v>249.41666666666666</v>
      </c>
      <c r="H42" s="4">
        <f t="shared" si="18"/>
        <v>111.63888888888889</v>
      </c>
      <c r="I42" s="4">
        <f t="shared" si="18"/>
        <v>66.916666666666671</v>
      </c>
      <c r="J42" s="4">
        <f t="shared" si="18"/>
        <v>124.38888888888889</v>
      </c>
      <c r="K42" s="4">
        <f t="shared" si="6"/>
        <v>121</v>
      </c>
      <c r="L42" s="4">
        <f t="shared" ref="L42:Q42" si="19">+L16/36</f>
        <v>594.41666666666663</v>
      </c>
      <c r="M42" s="4">
        <f t="shared" si="19"/>
        <v>241.41666666666666</v>
      </c>
      <c r="N42" s="4">
        <f t="shared" si="19"/>
        <v>30</v>
      </c>
      <c r="O42" s="4">
        <f t="shared" si="19"/>
        <v>68.611111111111114</v>
      </c>
      <c r="P42" s="4">
        <f t="shared" si="19"/>
        <v>10.111111111111111</v>
      </c>
      <c r="Q42" s="4">
        <f t="shared" si="19"/>
        <v>6.5555555555555554</v>
      </c>
      <c r="R42" s="4">
        <f t="shared" si="8"/>
        <v>1642.0000000000002</v>
      </c>
      <c r="S42" s="47">
        <f t="shared" si="9"/>
        <v>0.25835099757435376</v>
      </c>
    </row>
    <row r="43" spans="1:19" ht="19.5" customHeight="1" x14ac:dyDescent="0.2">
      <c r="A43" s="46" t="s">
        <v>20</v>
      </c>
      <c r="B43" s="4">
        <f t="shared" ref="B43:J43" si="20">+B17/36</f>
        <v>5.5555555555555552E-2</v>
      </c>
      <c r="C43" s="4">
        <f t="shared" si="20"/>
        <v>0</v>
      </c>
      <c r="D43" s="4">
        <f t="shared" si="20"/>
        <v>2.7777777777777776E-2</v>
      </c>
      <c r="E43" s="4">
        <f t="shared" si="20"/>
        <v>3.0833333333333335</v>
      </c>
      <c r="F43" s="4">
        <f t="shared" si="20"/>
        <v>13.166666666666666</v>
      </c>
      <c r="G43" s="4">
        <f t="shared" si="20"/>
        <v>155.16666666666666</v>
      </c>
      <c r="H43" s="4">
        <f t="shared" si="20"/>
        <v>69.444444444444443</v>
      </c>
      <c r="I43" s="4">
        <f t="shared" si="20"/>
        <v>51.805555555555557</v>
      </c>
      <c r="J43" s="4">
        <f t="shared" si="20"/>
        <v>104.75</v>
      </c>
      <c r="K43" s="4">
        <f t="shared" si="6"/>
        <v>125</v>
      </c>
      <c r="L43" s="4">
        <f t="shared" ref="L43:Q43" si="21">+L17/36</f>
        <v>559.22222222222217</v>
      </c>
      <c r="M43" s="4">
        <f t="shared" si="21"/>
        <v>279.80555555555554</v>
      </c>
      <c r="N43" s="4">
        <f t="shared" si="21"/>
        <v>38.611111111111114</v>
      </c>
      <c r="O43" s="4">
        <f t="shared" si="21"/>
        <v>84.638888888888886</v>
      </c>
      <c r="P43" s="4">
        <f t="shared" si="21"/>
        <v>12.305555555555555</v>
      </c>
      <c r="Q43" s="4">
        <f t="shared" si="21"/>
        <v>5.6944444444444446</v>
      </c>
      <c r="R43" s="4">
        <f t="shared" si="8"/>
        <v>1502.7777777777778</v>
      </c>
      <c r="S43" s="47">
        <f t="shared" si="9"/>
        <v>0.23644588186446977</v>
      </c>
    </row>
    <row r="44" spans="1:19" ht="19.5" customHeight="1" x14ac:dyDescent="0.2">
      <c r="A44" s="46" t="s">
        <v>21</v>
      </c>
      <c r="B44" s="4">
        <f t="shared" ref="B44:J44" si="22">+B18/36</f>
        <v>5.5555555555555552E-2</v>
      </c>
      <c r="C44" s="4">
        <f t="shared" si="22"/>
        <v>0</v>
      </c>
      <c r="D44" s="4">
        <f t="shared" si="22"/>
        <v>0</v>
      </c>
      <c r="E44" s="4">
        <f t="shared" si="22"/>
        <v>2.3611111111111112</v>
      </c>
      <c r="F44" s="4">
        <f t="shared" si="22"/>
        <v>6.0277777777777777</v>
      </c>
      <c r="G44" s="4">
        <f t="shared" si="22"/>
        <v>112.77777777777777</v>
      </c>
      <c r="H44" s="4">
        <f t="shared" si="22"/>
        <v>46.472222222222221</v>
      </c>
      <c r="I44" s="4">
        <f t="shared" si="22"/>
        <v>40.5</v>
      </c>
      <c r="J44" s="4">
        <f t="shared" si="22"/>
        <v>78.194444444444443</v>
      </c>
      <c r="K44" s="4">
        <f t="shared" si="6"/>
        <v>89</v>
      </c>
      <c r="L44" s="4">
        <f t="shared" ref="L44:Q44" si="23">+L18/36</f>
        <v>442.66666666666669</v>
      </c>
      <c r="M44" s="4">
        <f t="shared" si="23"/>
        <v>218.08333333333334</v>
      </c>
      <c r="N44" s="4">
        <f t="shared" si="23"/>
        <v>21.333333333333332</v>
      </c>
      <c r="O44" s="4">
        <f t="shared" si="23"/>
        <v>34.611111111111114</v>
      </c>
      <c r="P44" s="4">
        <f t="shared" si="23"/>
        <v>4.4722222222222223</v>
      </c>
      <c r="Q44" s="4">
        <f t="shared" si="23"/>
        <v>2.1388888888888888</v>
      </c>
      <c r="R44" s="4">
        <f t="shared" si="8"/>
        <v>1098.6944444444443</v>
      </c>
      <c r="S44" s="47">
        <f t="shared" si="9"/>
        <v>0.17286772579270557</v>
      </c>
    </row>
    <row r="45" spans="1:19" ht="19.5" customHeight="1" x14ac:dyDescent="0.2">
      <c r="A45" s="46" t="s">
        <v>22</v>
      </c>
      <c r="B45" s="4">
        <f t="shared" ref="B45:J45" si="24">+B19/36</f>
        <v>0</v>
      </c>
      <c r="C45" s="4">
        <f t="shared" si="24"/>
        <v>0</v>
      </c>
      <c r="D45" s="4">
        <f t="shared" si="24"/>
        <v>0</v>
      </c>
      <c r="E45" s="4">
        <f t="shared" si="24"/>
        <v>1.0833333333333333</v>
      </c>
      <c r="F45" s="4">
        <f t="shared" si="24"/>
        <v>1.3055555555555556</v>
      </c>
      <c r="G45" s="4">
        <f t="shared" si="24"/>
        <v>54.166666666666664</v>
      </c>
      <c r="H45" s="4">
        <f t="shared" si="24"/>
        <v>15.555555555555555</v>
      </c>
      <c r="I45" s="4">
        <f t="shared" si="24"/>
        <v>19.805555555555557</v>
      </c>
      <c r="J45" s="4">
        <f t="shared" si="24"/>
        <v>37.5</v>
      </c>
      <c r="K45" s="4">
        <f t="shared" si="6"/>
        <v>90.5</v>
      </c>
      <c r="L45" s="4">
        <f t="shared" ref="L45:Q45" si="25">+L19/36</f>
        <v>149.75</v>
      </c>
      <c r="M45" s="4">
        <f t="shared" si="25"/>
        <v>57.166666666666664</v>
      </c>
      <c r="N45" s="4">
        <f t="shared" si="25"/>
        <v>1.6666666666666667</v>
      </c>
      <c r="O45" s="4">
        <f t="shared" si="25"/>
        <v>2.2222222222222223</v>
      </c>
      <c r="P45" s="4">
        <f t="shared" si="25"/>
        <v>1.1666666666666667</v>
      </c>
      <c r="Q45" s="4">
        <f t="shared" si="25"/>
        <v>0.3611111111111111</v>
      </c>
      <c r="R45" s="4">
        <f t="shared" si="8"/>
        <v>432.25</v>
      </c>
      <c r="S45" s="47">
        <f t="shared" si="9"/>
        <v>6.8009877406525213E-2</v>
      </c>
    </row>
    <row r="46" spans="1:19" ht="19.5" customHeight="1" x14ac:dyDescent="0.2">
      <c r="A46" s="46" t="s">
        <v>23</v>
      </c>
      <c r="B46" s="4">
        <f t="shared" ref="B46:J46" si="26">+B20/36</f>
        <v>2.7777777777777776E-2</v>
      </c>
      <c r="C46" s="4">
        <f t="shared" si="26"/>
        <v>0</v>
      </c>
      <c r="D46" s="4">
        <f t="shared" si="26"/>
        <v>0</v>
      </c>
      <c r="E46" s="4">
        <f t="shared" si="26"/>
        <v>0.55555555555555558</v>
      </c>
      <c r="F46" s="4">
        <f t="shared" si="26"/>
        <v>0.27777777777777779</v>
      </c>
      <c r="G46" s="4">
        <f t="shared" si="26"/>
        <v>12.722222222222221</v>
      </c>
      <c r="H46" s="4">
        <f t="shared" si="26"/>
        <v>3.7222222222222223</v>
      </c>
      <c r="I46" s="4">
        <f t="shared" si="26"/>
        <v>3.5833333333333335</v>
      </c>
      <c r="J46" s="4">
        <f t="shared" si="26"/>
        <v>2.7777777777777777</v>
      </c>
      <c r="K46" s="4">
        <f t="shared" si="6"/>
        <v>6.5</v>
      </c>
      <c r="L46" s="4">
        <f t="shared" ref="L46:Q46" si="27">+L20/36</f>
        <v>6.9444444444444446</v>
      </c>
      <c r="M46" s="4">
        <f t="shared" si="27"/>
        <v>1.4722222222222223</v>
      </c>
      <c r="N46" s="4">
        <f t="shared" si="27"/>
        <v>5.5555555555555552E-2</v>
      </c>
      <c r="O46" s="4">
        <f t="shared" si="27"/>
        <v>0.25</v>
      </c>
      <c r="P46" s="4">
        <f t="shared" si="27"/>
        <v>2.7777777777777776E-2</v>
      </c>
      <c r="Q46" s="4">
        <f t="shared" si="27"/>
        <v>8.3333333333333329E-2</v>
      </c>
      <c r="R46" s="4">
        <f t="shared" si="8"/>
        <v>39</v>
      </c>
      <c r="S46" s="47">
        <f t="shared" si="9"/>
        <v>6.1362295404383651E-3</v>
      </c>
    </row>
    <row r="47" spans="1:19" ht="19.5" customHeight="1" x14ac:dyDescent="0.2">
      <c r="A47" s="76" t="s">
        <v>24</v>
      </c>
      <c r="B47" s="31">
        <f t="shared" ref="B47:J47" si="28">+B21/36</f>
        <v>2.7777777777777776E-2</v>
      </c>
      <c r="C47" s="31">
        <f t="shared" si="28"/>
        <v>2.7777777777777776E-2</v>
      </c>
      <c r="D47" s="31">
        <f t="shared" si="28"/>
        <v>0</v>
      </c>
      <c r="E47" s="31">
        <f t="shared" si="28"/>
        <v>0.22222222222222221</v>
      </c>
      <c r="F47" s="31">
        <f t="shared" si="28"/>
        <v>0.1111111111111111</v>
      </c>
      <c r="G47" s="31">
        <f t="shared" si="28"/>
        <v>2.9166666666666665</v>
      </c>
      <c r="H47" s="31">
        <f t="shared" si="28"/>
        <v>0.77777777777777779</v>
      </c>
      <c r="I47" s="31">
        <f t="shared" si="28"/>
        <v>0.44444444444444442</v>
      </c>
      <c r="J47" s="31">
        <f t="shared" si="28"/>
        <v>0.30555555555555558</v>
      </c>
      <c r="K47" s="31">
        <f t="shared" si="6"/>
        <v>0</v>
      </c>
      <c r="L47" s="31">
        <f t="shared" ref="L47:Q47" si="29">+L21/36</f>
        <v>0.16666666666666666</v>
      </c>
      <c r="M47" s="31">
        <f t="shared" si="29"/>
        <v>0.1388888888888889</v>
      </c>
      <c r="N47" s="31">
        <f t="shared" si="29"/>
        <v>0</v>
      </c>
      <c r="O47" s="31">
        <f t="shared" si="29"/>
        <v>2.7777777777777776E-2</v>
      </c>
      <c r="P47" s="31">
        <f t="shared" si="29"/>
        <v>8.3333333333333329E-2</v>
      </c>
      <c r="Q47" s="31">
        <f t="shared" si="29"/>
        <v>0</v>
      </c>
      <c r="R47" s="31">
        <f t="shared" si="8"/>
        <v>5.25</v>
      </c>
      <c r="S47" s="77">
        <f t="shared" si="9"/>
        <v>8.2603089967439526E-4</v>
      </c>
    </row>
    <row r="48" spans="1:19" ht="19.5" customHeight="1" x14ac:dyDescent="0.25">
      <c r="A48" s="78"/>
      <c r="B48" s="79">
        <f>SUM(B36:B47)</f>
        <v>0.72222222222222232</v>
      </c>
      <c r="C48" s="79">
        <f>SUM(C36:C47)</f>
        <v>0.27777777777777779</v>
      </c>
      <c r="D48" s="79">
        <f>SUM(D36:D47)</f>
        <v>0.30555555555555558</v>
      </c>
      <c r="E48" s="79">
        <f>SUM(E36:E47)</f>
        <v>16.166666666666668</v>
      </c>
      <c r="F48" s="79">
        <f t="shared" ref="F48:S48" si="30">SUM(F36:F47)</f>
        <v>56.888888888888893</v>
      </c>
      <c r="G48" s="79">
        <f t="shared" si="30"/>
        <v>927.47222222222194</v>
      </c>
      <c r="H48" s="79">
        <f t="shared" si="30"/>
        <v>452.25000000000006</v>
      </c>
      <c r="I48" s="79">
        <f t="shared" si="30"/>
        <v>249.80555555555557</v>
      </c>
      <c r="J48" s="79">
        <f>SUM(J36:J47)</f>
        <v>468.6944444444444</v>
      </c>
      <c r="K48" s="79">
        <f>SUM(K36:K47)</f>
        <v>514.5</v>
      </c>
      <c r="L48" s="79">
        <f t="shared" si="30"/>
        <v>2295.1944444444439</v>
      </c>
      <c r="M48" s="79">
        <f t="shared" si="30"/>
        <v>957.22222222222217</v>
      </c>
      <c r="N48" s="79">
        <f t="shared" si="30"/>
        <v>109.44444444444444</v>
      </c>
      <c r="O48" s="79">
        <f t="shared" si="30"/>
        <v>241.83333333333334</v>
      </c>
      <c r="P48" s="79">
        <f t="shared" si="30"/>
        <v>42.722222222222221</v>
      </c>
      <c r="Q48" s="79">
        <f t="shared" si="30"/>
        <v>22.194444444444443</v>
      </c>
      <c r="R48" s="79">
        <f>SUM(R36:R47)</f>
        <v>6355.6944444444443</v>
      </c>
      <c r="S48" s="80">
        <f t="shared" si="30"/>
        <v>1.0000000000000002</v>
      </c>
    </row>
    <row r="49" spans="1:4" x14ac:dyDescent="0.2">
      <c r="A49" s="6" t="s">
        <v>148</v>
      </c>
      <c r="B49" s="6"/>
      <c r="C49" s="6"/>
      <c r="D49" s="6"/>
    </row>
  </sheetData>
  <mergeCells count="12">
    <mergeCell ref="S8:S9"/>
    <mergeCell ref="A8:A9"/>
    <mergeCell ref="A34:A35"/>
    <mergeCell ref="S34:S35"/>
    <mergeCell ref="A5:S5"/>
    <mergeCell ref="A6:S6"/>
    <mergeCell ref="A31:S31"/>
    <mergeCell ref="A32:S32"/>
    <mergeCell ref="R34:R35"/>
    <mergeCell ref="R8:R9"/>
    <mergeCell ref="B8:Q8"/>
    <mergeCell ref="B34:Q34"/>
  </mergeCells>
  <phoneticPr fontId="0" type="noConversion"/>
  <printOptions horizontalCentered="1"/>
  <pageMargins left="0.74803149606299213" right="0.74803149606299213" top="0.98425196850393704" bottom="0.98425196850393704" header="0" footer="0"/>
  <pageSetup scale="105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bestFit="1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50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20.100000000000001" customHeight="1" x14ac:dyDescent="0.2">
      <c r="A10" s="43" t="s">
        <v>13</v>
      </c>
      <c r="B10" s="51">
        <v>0</v>
      </c>
      <c r="C10" s="51">
        <v>1</v>
      </c>
      <c r="D10" s="51">
        <v>0</v>
      </c>
      <c r="E10" s="51">
        <v>7</v>
      </c>
      <c r="F10" s="51">
        <v>0</v>
      </c>
      <c r="G10" s="51">
        <v>0</v>
      </c>
      <c r="H10" s="51">
        <v>2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 t="shared" ref="N10:N21" si="0">SUM(B10:M10)</f>
        <v>10</v>
      </c>
      <c r="O10" s="45">
        <f>+N10/$N$22</f>
        <v>1.3206550449022716E-3</v>
      </c>
    </row>
    <row r="11" spans="1:15" ht="20.100000000000001" customHeight="1" x14ac:dyDescent="0.2">
      <c r="A11" s="46" t="s">
        <v>14</v>
      </c>
      <c r="B11" s="16">
        <v>0</v>
      </c>
      <c r="C11" s="16">
        <v>0</v>
      </c>
      <c r="D11" s="16">
        <v>3</v>
      </c>
      <c r="E11" s="16">
        <v>0</v>
      </c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 t="shared" si="0"/>
        <v>4</v>
      </c>
      <c r="O11" s="47">
        <f t="shared" ref="O11:O21" si="1">+N11/$N$22</f>
        <v>5.2826201796090863E-4</v>
      </c>
    </row>
    <row r="12" spans="1:15" ht="20.100000000000001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1</v>
      </c>
      <c r="F12" s="16">
        <v>0</v>
      </c>
      <c r="G12" s="16">
        <v>0</v>
      </c>
      <c r="H12" s="16">
        <v>3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 t="shared" si="0"/>
        <v>4</v>
      </c>
      <c r="O12" s="47">
        <f t="shared" si="1"/>
        <v>5.2826201796090863E-4</v>
      </c>
    </row>
    <row r="13" spans="1:15" ht="20.100000000000001" customHeight="1" x14ac:dyDescent="0.2">
      <c r="A13" s="46" t="s">
        <v>16</v>
      </c>
      <c r="B13" s="16">
        <v>14</v>
      </c>
      <c r="C13" s="16">
        <v>2</v>
      </c>
      <c r="D13" s="16">
        <v>12</v>
      </c>
      <c r="E13" s="16">
        <v>3</v>
      </c>
      <c r="F13" s="16">
        <v>0</v>
      </c>
      <c r="G13" s="16">
        <v>2</v>
      </c>
      <c r="H13" s="16">
        <v>11</v>
      </c>
      <c r="I13" s="16">
        <v>2</v>
      </c>
      <c r="J13" s="16">
        <v>1</v>
      </c>
      <c r="K13" s="16">
        <v>1</v>
      </c>
      <c r="L13" s="16">
        <v>0</v>
      </c>
      <c r="M13" s="17">
        <v>3</v>
      </c>
      <c r="N13" s="25">
        <f t="shared" si="0"/>
        <v>51</v>
      </c>
      <c r="O13" s="47">
        <f t="shared" si="1"/>
        <v>6.735340729001585E-3</v>
      </c>
    </row>
    <row r="14" spans="1:15" ht="20.100000000000001" customHeight="1" x14ac:dyDescent="0.2">
      <c r="A14" s="46" t="s">
        <v>17</v>
      </c>
      <c r="B14" s="16">
        <v>5</v>
      </c>
      <c r="C14" s="16">
        <v>22</v>
      </c>
      <c r="D14" s="16">
        <v>118</v>
      </c>
      <c r="E14" s="16">
        <v>82</v>
      </c>
      <c r="F14" s="16">
        <v>7</v>
      </c>
      <c r="G14" s="16">
        <v>14</v>
      </c>
      <c r="H14" s="16">
        <f>8+57</f>
        <v>65</v>
      </c>
      <c r="I14" s="16">
        <v>21</v>
      </c>
      <c r="J14" s="16">
        <v>0</v>
      </c>
      <c r="K14" s="16">
        <v>2</v>
      </c>
      <c r="L14" s="16">
        <v>0</v>
      </c>
      <c r="M14" s="17">
        <v>3</v>
      </c>
      <c r="N14" s="25">
        <f t="shared" si="0"/>
        <v>339</v>
      </c>
      <c r="O14" s="47">
        <f t="shared" si="1"/>
        <v>4.4770206022187002E-2</v>
      </c>
    </row>
    <row r="15" spans="1:15" ht="20.100000000000001" customHeight="1" x14ac:dyDescent="0.2">
      <c r="A15" s="46" t="s">
        <v>18</v>
      </c>
      <c r="B15" s="16">
        <v>1</v>
      </c>
      <c r="C15" s="16">
        <v>19</v>
      </c>
      <c r="D15" s="16">
        <v>272</v>
      </c>
      <c r="E15" s="16">
        <v>157</v>
      </c>
      <c r="F15" s="16">
        <v>34</v>
      </c>
      <c r="G15" s="16">
        <v>79</v>
      </c>
      <c r="H15" s="16">
        <f>106+186</f>
        <v>292</v>
      </c>
      <c r="I15" s="16">
        <v>92</v>
      </c>
      <c r="J15" s="16">
        <v>14</v>
      </c>
      <c r="K15" s="16">
        <v>53</v>
      </c>
      <c r="L15" s="16">
        <v>4</v>
      </c>
      <c r="M15" s="17">
        <v>8</v>
      </c>
      <c r="N15" s="25">
        <f t="shared" si="0"/>
        <v>1025</v>
      </c>
      <c r="O15" s="47">
        <f t="shared" si="1"/>
        <v>0.13536714210248282</v>
      </c>
    </row>
    <row r="16" spans="1:15" ht="20.100000000000001" customHeight="1" x14ac:dyDescent="0.2">
      <c r="A16" s="46" t="s">
        <v>19</v>
      </c>
      <c r="B16" s="16">
        <v>6</v>
      </c>
      <c r="C16" s="16">
        <v>15</v>
      </c>
      <c r="D16" s="16">
        <v>302</v>
      </c>
      <c r="E16" s="16">
        <v>155</v>
      </c>
      <c r="F16" s="16">
        <v>66</v>
      </c>
      <c r="G16" s="16">
        <v>125</v>
      </c>
      <c r="H16" s="16">
        <v>778</v>
      </c>
      <c r="I16" s="16">
        <v>274</v>
      </c>
      <c r="J16" s="16">
        <v>11</v>
      </c>
      <c r="K16" s="16">
        <v>51</v>
      </c>
      <c r="L16" s="16">
        <v>2</v>
      </c>
      <c r="M16" s="17">
        <v>8</v>
      </c>
      <c r="N16" s="25">
        <f t="shared" si="0"/>
        <v>1793</v>
      </c>
      <c r="O16" s="47">
        <f t="shared" si="1"/>
        <v>0.23679344955097728</v>
      </c>
    </row>
    <row r="17" spans="1:15" ht="20.100000000000001" customHeight="1" x14ac:dyDescent="0.2">
      <c r="A17" s="46" t="s">
        <v>20</v>
      </c>
      <c r="B17" s="16">
        <v>4</v>
      </c>
      <c r="C17" s="16">
        <v>12</v>
      </c>
      <c r="D17" s="16">
        <v>197</v>
      </c>
      <c r="E17" s="16">
        <v>103</v>
      </c>
      <c r="F17" s="16">
        <v>77</v>
      </c>
      <c r="G17" s="16">
        <v>143</v>
      </c>
      <c r="H17" s="16">
        <v>1022</v>
      </c>
      <c r="I17" s="16">
        <v>460</v>
      </c>
      <c r="J17" s="16">
        <v>24</v>
      </c>
      <c r="K17" s="16">
        <v>49</v>
      </c>
      <c r="L17" s="16">
        <v>4</v>
      </c>
      <c r="M17" s="17">
        <v>2</v>
      </c>
      <c r="N17" s="25">
        <f t="shared" si="0"/>
        <v>2097</v>
      </c>
      <c r="O17" s="47">
        <f t="shared" si="1"/>
        <v>0.27694136291600635</v>
      </c>
    </row>
    <row r="18" spans="1:15" ht="20.100000000000001" customHeight="1" x14ac:dyDescent="0.2">
      <c r="A18" s="46" t="s">
        <v>21</v>
      </c>
      <c r="B18" s="16">
        <v>7</v>
      </c>
      <c r="C18" s="16">
        <v>0</v>
      </c>
      <c r="D18" s="16">
        <v>89</v>
      </c>
      <c r="E18" s="16">
        <v>52</v>
      </c>
      <c r="F18" s="16">
        <v>33</v>
      </c>
      <c r="G18" s="16">
        <v>77</v>
      </c>
      <c r="H18" s="16">
        <v>690</v>
      </c>
      <c r="I18" s="16">
        <v>498</v>
      </c>
      <c r="J18" s="16">
        <v>30</v>
      </c>
      <c r="K18" s="16">
        <v>41</v>
      </c>
      <c r="L18" s="16">
        <v>5</v>
      </c>
      <c r="M18" s="17">
        <v>2</v>
      </c>
      <c r="N18" s="25">
        <f t="shared" si="0"/>
        <v>1524</v>
      </c>
      <c r="O18" s="47">
        <f t="shared" si="1"/>
        <v>0.20126782884310618</v>
      </c>
    </row>
    <row r="19" spans="1:15" ht="20.100000000000001" customHeight="1" x14ac:dyDescent="0.2">
      <c r="A19" s="46" t="s">
        <v>22</v>
      </c>
      <c r="B19" s="16">
        <v>1</v>
      </c>
      <c r="C19" s="16">
        <v>0</v>
      </c>
      <c r="D19" s="16">
        <v>90</v>
      </c>
      <c r="E19" s="16">
        <v>9</v>
      </c>
      <c r="F19" s="16">
        <v>20</v>
      </c>
      <c r="G19" s="16">
        <v>67</v>
      </c>
      <c r="H19" s="16">
        <v>302</v>
      </c>
      <c r="I19" s="16">
        <v>183</v>
      </c>
      <c r="J19" s="16">
        <v>0</v>
      </c>
      <c r="K19" s="16">
        <v>3</v>
      </c>
      <c r="L19" s="16">
        <v>0</v>
      </c>
      <c r="M19" s="17">
        <v>0</v>
      </c>
      <c r="N19" s="25">
        <f t="shared" si="0"/>
        <v>675</v>
      </c>
      <c r="O19" s="47">
        <f t="shared" si="1"/>
        <v>8.9144215530903334E-2</v>
      </c>
    </row>
    <row r="20" spans="1:15" ht="20.100000000000001" customHeight="1" x14ac:dyDescent="0.2">
      <c r="A20" s="46" t="s">
        <v>23</v>
      </c>
      <c r="B20" s="16">
        <v>1</v>
      </c>
      <c r="C20" s="16">
        <v>2</v>
      </c>
      <c r="D20" s="16">
        <v>3</v>
      </c>
      <c r="E20" s="16">
        <v>4</v>
      </c>
      <c r="F20" s="16">
        <v>1</v>
      </c>
      <c r="G20" s="16">
        <v>5</v>
      </c>
      <c r="H20" s="16">
        <v>19</v>
      </c>
      <c r="I20" s="16">
        <v>11</v>
      </c>
      <c r="J20" s="16">
        <v>0</v>
      </c>
      <c r="K20" s="16">
        <v>3</v>
      </c>
      <c r="L20" s="16">
        <v>0</v>
      </c>
      <c r="M20" s="17">
        <v>0</v>
      </c>
      <c r="N20" s="25">
        <f t="shared" si="0"/>
        <v>49</v>
      </c>
      <c r="O20" s="47">
        <f t="shared" si="1"/>
        <v>6.4712097200211307E-3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1</v>
      </c>
      <c r="O21" s="49">
        <f t="shared" si="1"/>
        <v>1.3206550449022716E-4</v>
      </c>
    </row>
    <row r="22" spans="1:15" ht="15" x14ac:dyDescent="0.25">
      <c r="A22" s="34" t="s">
        <v>1</v>
      </c>
      <c r="B22" s="35">
        <f t="shared" ref="B22:N22" si="2">SUM(B10:B21)</f>
        <v>39</v>
      </c>
      <c r="C22" s="35">
        <f t="shared" si="2"/>
        <v>73</v>
      </c>
      <c r="D22" s="35">
        <f t="shared" si="2"/>
        <v>1086</v>
      </c>
      <c r="E22" s="35">
        <f t="shared" si="2"/>
        <v>573</v>
      </c>
      <c r="F22" s="35">
        <f t="shared" si="2"/>
        <v>238</v>
      </c>
      <c r="G22" s="35">
        <f t="shared" si="2"/>
        <v>513</v>
      </c>
      <c r="H22" s="35">
        <f t="shared" si="2"/>
        <v>3185</v>
      </c>
      <c r="I22" s="35">
        <f t="shared" si="2"/>
        <v>1541</v>
      </c>
      <c r="J22" s="35">
        <f>SUM(J10:J21)</f>
        <v>80</v>
      </c>
      <c r="K22" s="35">
        <f t="shared" si="2"/>
        <v>203</v>
      </c>
      <c r="L22" s="35">
        <f t="shared" si="2"/>
        <v>15</v>
      </c>
      <c r="M22" s="35">
        <f t="shared" si="2"/>
        <v>26</v>
      </c>
      <c r="N22" s="35">
        <f t="shared" si="2"/>
        <v>7572</v>
      </c>
      <c r="O22" s="50">
        <f>SUM(O10:O21)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5703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49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19.5" customHeight="1" x14ac:dyDescent="0.2">
      <c r="A13" s="46" t="s">
        <v>16</v>
      </c>
      <c r="B13" s="16">
        <v>1</v>
      </c>
      <c r="C13" s="16">
        <v>3</v>
      </c>
      <c r="D13" s="16">
        <v>8</v>
      </c>
      <c r="E13" s="16">
        <v>3</v>
      </c>
      <c r="F13" s="16">
        <v>2</v>
      </c>
      <c r="G13" s="16">
        <v>19</v>
      </c>
      <c r="H13" s="16">
        <v>54</v>
      </c>
      <c r="I13" s="16">
        <v>19</v>
      </c>
      <c r="J13" s="16">
        <v>1</v>
      </c>
      <c r="K13" s="16">
        <v>3</v>
      </c>
      <c r="L13" s="16">
        <v>5</v>
      </c>
      <c r="M13" s="17">
        <v>5</v>
      </c>
      <c r="N13" s="25">
        <f t="shared" ref="N13:N22" si="0">SUM(B13:M13)</f>
        <v>123</v>
      </c>
      <c r="O13" s="47">
        <f>+N13/$N$22</f>
        <v>1.8355469332935383E-2</v>
      </c>
    </row>
    <row r="14" spans="1:15" ht="19.5" customHeight="1" x14ac:dyDescent="0.2">
      <c r="A14" s="46" t="s">
        <v>17</v>
      </c>
      <c r="B14" s="16">
        <v>1</v>
      </c>
      <c r="C14" s="16">
        <v>1</v>
      </c>
      <c r="D14" s="16">
        <v>110</v>
      </c>
      <c r="E14" s="16">
        <v>66</v>
      </c>
      <c r="F14" s="16">
        <v>30</v>
      </c>
      <c r="G14" s="16">
        <v>32</v>
      </c>
      <c r="H14" s="16">
        <v>153</v>
      </c>
      <c r="I14" s="16">
        <v>56</v>
      </c>
      <c r="J14" s="16">
        <v>1</v>
      </c>
      <c r="K14" s="16">
        <v>9</v>
      </c>
      <c r="L14" s="16">
        <v>3</v>
      </c>
      <c r="M14" s="17">
        <v>1</v>
      </c>
      <c r="N14" s="25">
        <f t="shared" si="0"/>
        <v>463</v>
      </c>
      <c r="O14" s="47">
        <f t="shared" ref="O14:O21" si="1">+N14/$N$22</f>
        <v>6.9094165049992537E-2</v>
      </c>
    </row>
    <row r="15" spans="1:15" ht="19.5" customHeight="1" x14ac:dyDescent="0.2">
      <c r="A15" s="46" t="s">
        <v>18</v>
      </c>
      <c r="B15" s="16">
        <v>2</v>
      </c>
      <c r="C15" s="16">
        <v>3</v>
      </c>
      <c r="D15" s="16">
        <v>369</v>
      </c>
      <c r="E15" s="16">
        <v>114</v>
      </c>
      <c r="F15" s="16">
        <v>62</v>
      </c>
      <c r="G15" s="16">
        <v>40</v>
      </c>
      <c r="H15" s="16">
        <v>595</v>
      </c>
      <c r="I15" s="16">
        <v>249</v>
      </c>
      <c r="J15" s="16">
        <v>26</v>
      </c>
      <c r="K15" s="16">
        <v>104</v>
      </c>
      <c r="L15" s="16">
        <v>3</v>
      </c>
      <c r="M15" s="17">
        <v>2</v>
      </c>
      <c r="N15" s="25">
        <f t="shared" si="0"/>
        <v>1569</v>
      </c>
      <c r="O15" s="47">
        <f t="shared" si="1"/>
        <v>0.23414415758841964</v>
      </c>
    </row>
    <row r="16" spans="1:15" ht="19.5" customHeight="1" x14ac:dyDescent="0.2">
      <c r="A16" s="46" t="s">
        <v>19</v>
      </c>
      <c r="B16" s="16">
        <v>2</v>
      </c>
      <c r="C16" s="16">
        <v>6</v>
      </c>
      <c r="D16" s="16">
        <v>390</v>
      </c>
      <c r="E16" s="16">
        <v>127</v>
      </c>
      <c r="F16" s="16">
        <v>68</v>
      </c>
      <c r="G16" s="16">
        <v>87</v>
      </c>
      <c r="H16" s="16">
        <v>686</v>
      </c>
      <c r="I16" s="16">
        <v>462</v>
      </c>
      <c r="J16" s="16">
        <v>45</v>
      </c>
      <c r="K16" s="16">
        <v>140</v>
      </c>
      <c r="L16" s="16">
        <v>11</v>
      </c>
      <c r="M16" s="17">
        <v>29</v>
      </c>
      <c r="N16" s="25">
        <f t="shared" si="0"/>
        <v>2053</v>
      </c>
      <c r="O16" s="47">
        <f t="shared" si="1"/>
        <v>0.30637218325623039</v>
      </c>
    </row>
    <row r="17" spans="1:15" ht="19.5" customHeight="1" x14ac:dyDescent="0.2">
      <c r="A17" s="46" t="s">
        <v>20</v>
      </c>
      <c r="B17" s="16">
        <v>5</v>
      </c>
      <c r="C17" s="16">
        <v>2</v>
      </c>
      <c r="D17" s="16">
        <v>179</v>
      </c>
      <c r="E17" s="16">
        <v>77</v>
      </c>
      <c r="F17" s="16">
        <v>33</v>
      </c>
      <c r="G17" s="16">
        <v>68</v>
      </c>
      <c r="H17" s="16">
        <v>557</v>
      </c>
      <c r="I17" s="16">
        <v>429</v>
      </c>
      <c r="J17" s="16">
        <v>127</v>
      </c>
      <c r="K17" s="16">
        <v>299</v>
      </c>
      <c r="L17" s="16">
        <v>26</v>
      </c>
      <c r="M17" s="17">
        <v>19</v>
      </c>
      <c r="N17" s="25">
        <f t="shared" si="0"/>
        <v>1821</v>
      </c>
      <c r="O17" s="47">
        <f t="shared" si="1"/>
        <v>0.27175048500223847</v>
      </c>
    </row>
    <row r="18" spans="1:15" ht="19.5" customHeight="1" x14ac:dyDescent="0.2">
      <c r="A18" s="46" t="s">
        <v>21</v>
      </c>
      <c r="B18" s="16">
        <v>1</v>
      </c>
      <c r="C18" s="16">
        <v>2</v>
      </c>
      <c r="D18" s="16">
        <v>196</v>
      </c>
      <c r="E18" s="16">
        <v>41</v>
      </c>
      <c r="F18" s="16">
        <v>38</v>
      </c>
      <c r="G18" s="16">
        <v>20</v>
      </c>
      <c r="H18" s="16">
        <v>111</v>
      </c>
      <c r="I18" s="16">
        <v>82</v>
      </c>
      <c r="J18" s="16">
        <v>7</v>
      </c>
      <c r="K18" s="16">
        <v>5</v>
      </c>
      <c r="L18" s="16">
        <v>0</v>
      </c>
      <c r="M18" s="17">
        <v>5</v>
      </c>
      <c r="N18" s="25">
        <f t="shared" si="0"/>
        <v>508</v>
      </c>
      <c r="O18" s="47">
        <f t="shared" si="1"/>
        <v>7.580958065960304E-2</v>
      </c>
    </row>
    <row r="19" spans="1:15" ht="19.5" customHeight="1" x14ac:dyDescent="0.2">
      <c r="A19" s="46" t="s">
        <v>22</v>
      </c>
      <c r="B19" s="16">
        <v>0</v>
      </c>
      <c r="C19" s="16">
        <v>0</v>
      </c>
      <c r="D19" s="16">
        <v>66</v>
      </c>
      <c r="E19" s="16">
        <v>17</v>
      </c>
      <c r="F19" s="16">
        <v>10</v>
      </c>
      <c r="G19" s="16">
        <v>15</v>
      </c>
      <c r="H19" s="16">
        <v>27</v>
      </c>
      <c r="I19" s="16">
        <v>22</v>
      </c>
      <c r="J19" s="16">
        <v>0</v>
      </c>
      <c r="K19" s="16">
        <v>0</v>
      </c>
      <c r="L19" s="16">
        <v>0</v>
      </c>
      <c r="M19" s="17">
        <v>1</v>
      </c>
      <c r="N19" s="25">
        <f t="shared" si="0"/>
        <v>158</v>
      </c>
      <c r="O19" s="47">
        <f t="shared" si="1"/>
        <v>2.3578570362632442E-2</v>
      </c>
    </row>
    <row r="20" spans="1:15" ht="19.5" customHeight="1" x14ac:dyDescent="0.2">
      <c r="A20" s="46" t="s">
        <v>23</v>
      </c>
      <c r="B20" s="16">
        <v>0</v>
      </c>
      <c r="C20" s="16">
        <v>1</v>
      </c>
      <c r="D20" s="16">
        <v>0</v>
      </c>
      <c r="E20" s="16">
        <v>2</v>
      </c>
      <c r="F20" s="16">
        <v>2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6</v>
      </c>
      <c r="O20" s="47">
        <f t="shared" si="1"/>
        <v>8.9538874794806741E-4</v>
      </c>
    </row>
    <row r="21" spans="1:15" ht="19.5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12</v>
      </c>
      <c r="C22" s="35">
        <f t="shared" si="2"/>
        <v>18</v>
      </c>
      <c r="D22" s="35">
        <f t="shared" si="2"/>
        <v>1318</v>
      </c>
      <c r="E22" s="35">
        <f t="shared" si="2"/>
        <v>447</v>
      </c>
      <c r="F22" s="35">
        <f t="shared" si="2"/>
        <v>245</v>
      </c>
      <c r="G22" s="35">
        <f t="shared" si="2"/>
        <v>281</v>
      </c>
      <c r="H22" s="35">
        <f t="shared" si="2"/>
        <v>2183</v>
      </c>
      <c r="I22" s="35">
        <f t="shared" si="2"/>
        <v>1320</v>
      </c>
      <c r="J22" s="35">
        <f>SUM(J10:J21)</f>
        <v>207</v>
      </c>
      <c r="K22" s="35">
        <f t="shared" si="2"/>
        <v>560</v>
      </c>
      <c r="L22" s="35">
        <f t="shared" si="2"/>
        <v>48</v>
      </c>
      <c r="M22" s="35">
        <f t="shared" si="2"/>
        <v>62</v>
      </c>
      <c r="N22" s="35">
        <f t="shared" si="0"/>
        <v>6701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710937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1</v>
      </c>
      <c r="C13" s="16">
        <v>8</v>
      </c>
      <c r="D13" s="16">
        <v>0</v>
      </c>
      <c r="E13" s="16">
        <v>0</v>
      </c>
      <c r="F13" s="16">
        <v>1</v>
      </c>
      <c r="G13" s="16">
        <v>2</v>
      </c>
      <c r="H13" s="16">
        <v>24</v>
      </c>
      <c r="I13" s="16">
        <v>10</v>
      </c>
      <c r="J13" s="16">
        <v>0</v>
      </c>
      <c r="K13" s="16">
        <v>7</v>
      </c>
      <c r="L13" s="16">
        <v>0</v>
      </c>
      <c r="M13" s="17">
        <v>1</v>
      </c>
      <c r="N13" s="25">
        <f t="shared" ref="N13:N22" si="0">SUM(B13:M13)</f>
        <v>54</v>
      </c>
      <c r="O13" s="47">
        <f>+N13/$N$22</f>
        <v>1.0044642857142858E-2</v>
      </c>
    </row>
    <row r="14" spans="1:15" ht="20.100000000000001" customHeight="1" x14ac:dyDescent="0.2">
      <c r="A14" s="46" t="s">
        <v>17</v>
      </c>
      <c r="B14" s="16">
        <v>1</v>
      </c>
      <c r="C14" s="16">
        <v>2</v>
      </c>
      <c r="D14" s="16">
        <v>51</v>
      </c>
      <c r="E14" s="16">
        <v>46</v>
      </c>
      <c r="F14" s="16">
        <v>11</v>
      </c>
      <c r="G14" s="16">
        <v>29</v>
      </c>
      <c r="H14" s="16">
        <v>96</v>
      </c>
      <c r="I14" s="16">
        <v>51</v>
      </c>
      <c r="J14" s="16">
        <v>0</v>
      </c>
      <c r="K14" s="16">
        <v>1</v>
      </c>
      <c r="L14" s="16">
        <v>4</v>
      </c>
      <c r="M14" s="17">
        <v>1</v>
      </c>
      <c r="N14" s="25">
        <f t="shared" si="0"/>
        <v>293</v>
      </c>
      <c r="O14" s="47">
        <f t="shared" ref="O14:O21" si="1">+N14/$N$22</f>
        <v>5.4501488095238096E-2</v>
      </c>
    </row>
    <row r="15" spans="1:15" ht="20.100000000000001" customHeight="1" x14ac:dyDescent="0.2">
      <c r="A15" s="46" t="s">
        <v>18</v>
      </c>
      <c r="B15" s="16">
        <v>0</v>
      </c>
      <c r="C15" s="16">
        <v>6</v>
      </c>
      <c r="D15" s="16">
        <v>226</v>
      </c>
      <c r="E15" s="16">
        <v>167</v>
      </c>
      <c r="F15" s="16">
        <v>66</v>
      </c>
      <c r="G15" s="16">
        <v>71</v>
      </c>
      <c r="H15" s="16">
        <v>337</v>
      </c>
      <c r="I15" s="16">
        <v>107</v>
      </c>
      <c r="J15" s="16">
        <v>5</v>
      </c>
      <c r="K15" s="16">
        <v>22</v>
      </c>
      <c r="L15" s="16">
        <v>0</v>
      </c>
      <c r="M15" s="17">
        <v>1</v>
      </c>
      <c r="N15" s="25">
        <f t="shared" si="0"/>
        <v>1008</v>
      </c>
      <c r="O15" s="47">
        <f t="shared" si="1"/>
        <v>0.1875</v>
      </c>
    </row>
    <row r="16" spans="1:15" ht="20.100000000000001" customHeight="1" x14ac:dyDescent="0.2">
      <c r="A16" s="46" t="s">
        <v>19</v>
      </c>
      <c r="B16" s="16">
        <v>2</v>
      </c>
      <c r="C16" s="16">
        <v>10</v>
      </c>
      <c r="D16" s="16">
        <v>278</v>
      </c>
      <c r="E16" s="16">
        <v>187</v>
      </c>
      <c r="F16" s="16">
        <v>74</v>
      </c>
      <c r="G16" s="16">
        <v>96</v>
      </c>
      <c r="H16" s="16">
        <v>427</v>
      </c>
      <c r="I16" s="16">
        <v>264</v>
      </c>
      <c r="J16" s="16">
        <v>8</v>
      </c>
      <c r="K16" s="16">
        <v>21</v>
      </c>
      <c r="L16" s="16">
        <v>2</v>
      </c>
      <c r="M16" s="17">
        <v>4</v>
      </c>
      <c r="N16" s="25">
        <f t="shared" si="0"/>
        <v>1373</v>
      </c>
      <c r="O16" s="47">
        <f t="shared" si="1"/>
        <v>0.25539434523809523</v>
      </c>
    </row>
    <row r="17" spans="1:15" ht="20.100000000000001" customHeight="1" x14ac:dyDescent="0.2">
      <c r="A17" s="46" t="s">
        <v>20</v>
      </c>
      <c r="B17" s="16">
        <v>1</v>
      </c>
      <c r="C17" s="16">
        <v>5</v>
      </c>
      <c r="D17" s="16">
        <v>209</v>
      </c>
      <c r="E17" s="16">
        <v>78</v>
      </c>
      <c r="F17" s="16">
        <v>62</v>
      </c>
      <c r="G17" s="16">
        <v>66</v>
      </c>
      <c r="H17" s="16">
        <v>507</v>
      </c>
      <c r="I17" s="16">
        <v>424</v>
      </c>
      <c r="J17" s="16">
        <v>6</v>
      </c>
      <c r="K17" s="16">
        <v>29</v>
      </c>
      <c r="L17" s="16">
        <v>0</v>
      </c>
      <c r="M17" s="17">
        <v>2</v>
      </c>
      <c r="N17" s="25">
        <f t="shared" si="0"/>
        <v>1389</v>
      </c>
      <c r="O17" s="47">
        <f t="shared" si="1"/>
        <v>0.2583705357142857</v>
      </c>
    </row>
    <row r="18" spans="1:15" ht="20.100000000000001" customHeight="1" x14ac:dyDescent="0.2">
      <c r="A18" s="46" t="s">
        <v>21</v>
      </c>
      <c r="B18" s="16">
        <v>0</v>
      </c>
      <c r="C18" s="16">
        <v>1</v>
      </c>
      <c r="D18" s="16">
        <v>193</v>
      </c>
      <c r="E18" s="16">
        <v>48</v>
      </c>
      <c r="F18" s="16">
        <v>48</v>
      </c>
      <c r="G18" s="16">
        <v>51</v>
      </c>
      <c r="H18" s="16">
        <v>346</v>
      </c>
      <c r="I18" s="16">
        <v>242</v>
      </c>
      <c r="J18" s="16">
        <v>1</v>
      </c>
      <c r="K18" s="16">
        <v>10</v>
      </c>
      <c r="L18" s="16">
        <v>1</v>
      </c>
      <c r="M18" s="17">
        <v>1</v>
      </c>
      <c r="N18" s="25">
        <f t="shared" si="0"/>
        <v>942</v>
      </c>
      <c r="O18" s="47">
        <f t="shared" si="1"/>
        <v>0.17522321428571427</v>
      </c>
    </row>
    <row r="19" spans="1:15" ht="20.100000000000001" customHeight="1" x14ac:dyDescent="0.2">
      <c r="A19" s="46" t="s">
        <v>22</v>
      </c>
      <c r="B19" s="16">
        <v>0</v>
      </c>
      <c r="C19" s="16">
        <v>0</v>
      </c>
      <c r="D19" s="16">
        <v>76</v>
      </c>
      <c r="E19" s="16">
        <v>12</v>
      </c>
      <c r="F19" s="16">
        <v>5</v>
      </c>
      <c r="G19" s="16">
        <v>14</v>
      </c>
      <c r="H19" s="16">
        <v>100</v>
      </c>
      <c r="I19" s="16">
        <v>94</v>
      </c>
      <c r="J19" s="16">
        <v>0</v>
      </c>
      <c r="K19" s="16">
        <v>2</v>
      </c>
      <c r="L19" s="16">
        <v>0</v>
      </c>
      <c r="M19" s="17">
        <v>2</v>
      </c>
      <c r="N19" s="25">
        <f t="shared" si="0"/>
        <v>305</v>
      </c>
      <c r="O19" s="47">
        <f t="shared" si="1"/>
        <v>5.6733630952380952E-2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3</v>
      </c>
      <c r="E20" s="16">
        <v>5</v>
      </c>
      <c r="F20" s="16">
        <v>0</v>
      </c>
      <c r="G20" s="16">
        <v>0</v>
      </c>
      <c r="H20" s="16">
        <v>2</v>
      </c>
      <c r="I20" s="16">
        <v>2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12</v>
      </c>
      <c r="O20" s="47">
        <f t="shared" si="1"/>
        <v>2.232142857142857E-3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5</v>
      </c>
      <c r="C22" s="35">
        <f t="shared" si="2"/>
        <v>32</v>
      </c>
      <c r="D22" s="35">
        <f t="shared" si="2"/>
        <v>1036</v>
      </c>
      <c r="E22" s="35">
        <f t="shared" si="2"/>
        <v>543</v>
      </c>
      <c r="F22" s="35">
        <f t="shared" si="2"/>
        <v>267</v>
      </c>
      <c r="G22" s="35">
        <f t="shared" si="2"/>
        <v>329</v>
      </c>
      <c r="H22" s="35">
        <f t="shared" si="2"/>
        <v>1839</v>
      </c>
      <c r="I22" s="35">
        <f t="shared" si="2"/>
        <v>1194</v>
      </c>
      <c r="J22" s="35">
        <f>SUM(J10:J21)</f>
        <v>20</v>
      </c>
      <c r="K22" s="35">
        <f t="shared" si="2"/>
        <v>92</v>
      </c>
      <c r="L22" s="35">
        <f t="shared" si="2"/>
        <v>7</v>
      </c>
      <c r="M22" s="35">
        <f t="shared" si="2"/>
        <v>12</v>
      </c>
      <c r="N22" s="35">
        <f t="shared" si="0"/>
        <v>5376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710937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47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0</v>
      </c>
      <c r="C13" s="16">
        <v>9</v>
      </c>
      <c r="D13" s="16">
        <v>22</v>
      </c>
      <c r="E13" s="16">
        <v>3</v>
      </c>
      <c r="F13" s="16">
        <v>0</v>
      </c>
      <c r="G13" s="16">
        <v>0</v>
      </c>
      <c r="H13" s="16">
        <v>115</v>
      </c>
      <c r="I13" s="16">
        <v>72</v>
      </c>
      <c r="J13" s="16">
        <v>0</v>
      </c>
      <c r="K13" s="16">
        <v>1</v>
      </c>
      <c r="L13" s="16">
        <v>10</v>
      </c>
      <c r="M13" s="17">
        <v>3</v>
      </c>
      <c r="N13" s="25">
        <f t="shared" ref="N13:N22" si="0">SUM(B13:M13)</f>
        <v>235</v>
      </c>
      <c r="O13" s="47">
        <f>+N13/$N$22</f>
        <v>4.4744859101294748E-2</v>
      </c>
    </row>
    <row r="14" spans="1:15" ht="20.100000000000001" customHeight="1" x14ac:dyDescent="0.2">
      <c r="A14" s="46" t="s">
        <v>17</v>
      </c>
      <c r="B14" s="16">
        <v>3</v>
      </c>
      <c r="C14" s="16">
        <v>7</v>
      </c>
      <c r="D14" s="16">
        <v>34</v>
      </c>
      <c r="E14" s="16">
        <v>30</v>
      </c>
      <c r="F14" s="16">
        <v>13</v>
      </c>
      <c r="G14" s="16">
        <v>40</v>
      </c>
      <c r="H14" s="16">
        <v>198</v>
      </c>
      <c r="I14" s="16">
        <v>69</v>
      </c>
      <c r="J14" s="16">
        <v>3</v>
      </c>
      <c r="K14" s="16">
        <v>6</v>
      </c>
      <c r="L14" s="16">
        <v>0</v>
      </c>
      <c r="M14" s="17">
        <v>0</v>
      </c>
      <c r="N14" s="25">
        <f t="shared" si="0"/>
        <v>403</v>
      </c>
      <c r="O14" s="47">
        <f t="shared" ref="O14:O21" si="1">+N14/$N$22</f>
        <v>7.6732673267326731E-2</v>
      </c>
    </row>
    <row r="15" spans="1:15" ht="20.100000000000001" customHeight="1" x14ac:dyDescent="0.2">
      <c r="A15" s="46" t="s">
        <v>18</v>
      </c>
      <c r="B15" s="16">
        <v>6</v>
      </c>
      <c r="C15" s="16">
        <v>2</v>
      </c>
      <c r="D15" s="16">
        <v>185</v>
      </c>
      <c r="E15" s="16">
        <v>129</v>
      </c>
      <c r="F15" s="16">
        <v>76</v>
      </c>
      <c r="G15" s="16">
        <v>89</v>
      </c>
      <c r="H15" s="16">
        <v>390</v>
      </c>
      <c r="I15" s="16">
        <v>169</v>
      </c>
      <c r="J15" s="16">
        <v>8</v>
      </c>
      <c r="K15" s="16">
        <v>15</v>
      </c>
      <c r="L15" s="16">
        <v>8</v>
      </c>
      <c r="M15" s="17">
        <v>10</v>
      </c>
      <c r="N15" s="25">
        <f t="shared" si="0"/>
        <v>1087</v>
      </c>
      <c r="O15" s="47">
        <f t="shared" si="1"/>
        <v>0.20696877380045697</v>
      </c>
    </row>
    <row r="16" spans="1:15" ht="20.100000000000001" customHeight="1" x14ac:dyDescent="0.2">
      <c r="A16" s="46" t="s">
        <v>19</v>
      </c>
      <c r="B16" s="16">
        <v>5</v>
      </c>
      <c r="C16" s="16">
        <v>3</v>
      </c>
      <c r="D16" s="16">
        <v>291</v>
      </c>
      <c r="E16" s="16">
        <v>151</v>
      </c>
      <c r="F16" s="16">
        <v>95</v>
      </c>
      <c r="G16" s="16">
        <v>123</v>
      </c>
      <c r="H16" s="16">
        <v>596</v>
      </c>
      <c r="I16" s="16">
        <v>402</v>
      </c>
      <c r="J16" s="16">
        <v>20</v>
      </c>
      <c r="K16" s="16">
        <v>23</v>
      </c>
      <c r="L16" s="16">
        <v>17</v>
      </c>
      <c r="M16" s="17">
        <v>4</v>
      </c>
      <c r="N16" s="25">
        <f t="shared" si="0"/>
        <v>1730</v>
      </c>
      <c r="O16" s="47">
        <f t="shared" si="1"/>
        <v>0.3293983244478294</v>
      </c>
    </row>
    <row r="17" spans="1:15" ht="20.100000000000001" customHeight="1" x14ac:dyDescent="0.2">
      <c r="A17" s="46" t="s">
        <v>20</v>
      </c>
      <c r="B17" s="16">
        <v>3</v>
      </c>
      <c r="C17" s="16">
        <v>3</v>
      </c>
      <c r="D17" s="16">
        <v>152</v>
      </c>
      <c r="E17" s="16">
        <v>81</v>
      </c>
      <c r="F17" s="16">
        <v>60</v>
      </c>
      <c r="G17" s="16">
        <v>74</v>
      </c>
      <c r="H17" s="16">
        <v>163</v>
      </c>
      <c r="I17" s="16">
        <v>165</v>
      </c>
      <c r="J17" s="16">
        <v>5</v>
      </c>
      <c r="K17" s="16">
        <v>18</v>
      </c>
      <c r="L17" s="16">
        <v>7</v>
      </c>
      <c r="M17" s="17">
        <v>8</v>
      </c>
      <c r="N17" s="25">
        <f t="shared" si="0"/>
        <v>739</v>
      </c>
      <c r="O17" s="47">
        <f t="shared" si="1"/>
        <v>0.14070830159939071</v>
      </c>
    </row>
    <row r="18" spans="1:15" ht="20.100000000000001" customHeight="1" x14ac:dyDescent="0.2">
      <c r="A18" s="46" t="s">
        <v>21</v>
      </c>
      <c r="B18" s="16">
        <v>1</v>
      </c>
      <c r="C18" s="16">
        <v>2</v>
      </c>
      <c r="D18" s="16">
        <v>141</v>
      </c>
      <c r="E18" s="16">
        <v>65</v>
      </c>
      <c r="F18" s="16">
        <v>42</v>
      </c>
      <c r="G18" s="16">
        <v>77</v>
      </c>
      <c r="H18" s="16">
        <v>249</v>
      </c>
      <c r="I18" s="16">
        <v>189</v>
      </c>
      <c r="J18" s="16">
        <v>7</v>
      </c>
      <c r="K18" s="16">
        <v>19</v>
      </c>
      <c r="L18" s="16">
        <v>11</v>
      </c>
      <c r="M18" s="17">
        <v>3</v>
      </c>
      <c r="N18" s="25">
        <f t="shared" si="0"/>
        <v>806</v>
      </c>
      <c r="O18" s="47">
        <f t="shared" si="1"/>
        <v>0.15346534653465346</v>
      </c>
    </row>
    <row r="19" spans="1:15" ht="20.100000000000001" customHeight="1" x14ac:dyDescent="0.2">
      <c r="A19" s="46" t="s">
        <v>22</v>
      </c>
      <c r="B19" s="16">
        <v>3</v>
      </c>
      <c r="C19" s="16">
        <v>0</v>
      </c>
      <c r="D19" s="16">
        <v>41</v>
      </c>
      <c r="E19" s="16">
        <v>9</v>
      </c>
      <c r="F19" s="16">
        <v>30</v>
      </c>
      <c r="G19" s="16">
        <v>26</v>
      </c>
      <c r="H19" s="16">
        <v>91</v>
      </c>
      <c r="I19" s="16">
        <v>47</v>
      </c>
      <c r="J19" s="16">
        <v>0</v>
      </c>
      <c r="K19" s="16">
        <v>0</v>
      </c>
      <c r="L19" s="16">
        <v>1</v>
      </c>
      <c r="M19" s="17">
        <v>0</v>
      </c>
      <c r="N19" s="25">
        <f t="shared" si="0"/>
        <v>248</v>
      </c>
      <c r="O19" s="47">
        <f t="shared" si="1"/>
        <v>4.7220106626047219E-2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1</v>
      </c>
      <c r="E20" s="16">
        <v>2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4</v>
      </c>
      <c r="O20" s="47">
        <f t="shared" si="1"/>
        <v>7.6161462300076163E-4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21</v>
      </c>
      <c r="C22" s="35">
        <f t="shared" si="2"/>
        <v>26</v>
      </c>
      <c r="D22" s="35">
        <f t="shared" si="2"/>
        <v>867</v>
      </c>
      <c r="E22" s="35">
        <f t="shared" si="2"/>
        <v>470</v>
      </c>
      <c r="F22" s="35">
        <f t="shared" si="2"/>
        <v>316</v>
      </c>
      <c r="G22" s="35">
        <f t="shared" si="2"/>
        <v>429</v>
      </c>
      <c r="H22" s="35">
        <f t="shared" si="2"/>
        <v>1802</v>
      </c>
      <c r="I22" s="35">
        <f t="shared" si="2"/>
        <v>1114</v>
      </c>
      <c r="J22" s="35">
        <f>SUM(J10:J21)</f>
        <v>43</v>
      </c>
      <c r="K22" s="35">
        <f t="shared" si="2"/>
        <v>82</v>
      </c>
      <c r="L22" s="35">
        <f t="shared" si="2"/>
        <v>54</v>
      </c>
      <c r="M22" s="35">
        <f t="shared" si="2"/>
        <v>28</v>
      </c>
      <c r="N22" s="35">
        <f t="shared" si="0"/>
        <v>5252</v>
      </c>
      <c r="O22" s="50">
        <f>SUM(O13:O20)</f>
        <v>1.0000000000000002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8554687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46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1</v>
      </c>
      <c r="C13" s="16">
        <v>0</v>
      </c>
      <c r="D13" s="16">
        <v>93</v>
      </c>
      <c r="E13" s="16">
        <v>23</v>
      </c>
      <c r="F13" s="16">
        <v>9</v>
      </c>
      <c r="G13" s="16">
        <v>34</v>
      </c>
      <c r="H13" s="16">
        <v>180</v>
      </c>
      <c r="I13" s="16">
        <v>65</v>
      </c>
      <c r="J13" s="16">
        <v>6</v>
      </c>
      <c r="K13" s="16">
        <v>9</v>
      </c>
      <c r="L13" s="16">
        <v>8</v>
      </c>
      <c r="M13" s="17">
        <v>1</v>
      </c>
      <c r="N13" s="25">
        <f t="shared" ref="N13:N22" si="0">SUM(B13:M13)</f>
        <v>429</v>
      </c>
      <c r="O13" s="47">
        <f>+N13/$N$22</f>
        <v>6.280193236714976E-2</v>
      </c>
    </row>
    <row r="14" spans="1:15" ht="20.100000000000001" customHeight="1" x14ac:dyDescent="0.2">
      <c r="A14" s="46" t="s">
        <v>17</v>
      </c>
      <c r="B14" s="16">
        <v>6</v>
      </c>
      <c r="C14" s="16">
        <v>11</v>
      </c>
      <c r="D14" s="16">
        <v>134</v>
      </c>
      <c r="E14" s="16">
        <v>108</v>
      </c>
      <c r="F14" s="16">
        <v>53</v>
      </c>
      <c r="G14" s="16">
        <v>75</v>
      </c>
      <c r="H14" s="16">
        <v>258</v>
      </c>
      <c r="I14" s="16">
        <v>119</v>
      </c>
      <c r="J14" s="16">
        <v>15</v>
      </c>
      <c r="K14" s="16">
        <v>10</v>
      </c>
      <c r="L14" s="16">
        <v>1</v>
      </c>
      <c r="M14" s="17">
        <v>3</v>
      </c>
      <c r="N14" s="25">
        <f t="shared" si="0"/>
        <v>793</v>
      </c>
      <c r="O14" s="47">
        <f t="shared" ref="O14:O21" si="1">+N14/$N$22</f>
        <v>0.11608842043624652</v>
      </c>
    </row>
    <row r="15" spans="1:15" ht="20.100000000000001" customHeight="1" x14ac:dyDescent="0.2">
      <c r="A15" s="46" t="s">
        <v>18</v>
      </c>
      <c r="B15" s="16">
        <v>7</v>
      </c>
      <c r="C15" s="16">
        <v>2</v>
      </c>
      <c r="D15" s="16">
        <v>153</v>
      </c>
      <c r="E15" s="16">
        <v>83</v>
      </c>
      <c r="F15" s="16">
        <v>62</v>
      </c>
      <c r="G15" s="16">
        <v>112</v>
      </c>
      <c r="H15" s="16">
        <v>471</v>
      </c>
      <c r="I15" s="16">
        <v>241</v>
      </c>
      <c r="J15" s="16">
        <v>39</v>
      </c>
      <c r="K15" s="16">
        <v>37</v>
      </c>
      <c r="L15" s="16">
        <v>5</v>
      </c>
      <c r="M15" s="17">
        <v>0</v>
      </c>
      <c r="N15" s="25">
        <f t="shared" si="0"/>
        <v>1212</v>
      </c>
      <c r="O15" s="47">
        <f t="shared" si="1"/>
        <v>0.17742643829600352</v>
      </c>
    </row>
    <row r="16" spans="1:15" ht="20.100000000000001" customHeight="1" x14ac:dyDescent="0.2">
      <c r="A16" s="46" t="s">
        <v>19</v>
      </c>
      <c r="B16" s="16">
        <v>7</v>
      </c>
      <c r="C16" s="16">
        <v>8</v>
      </c>
      <c r="D16" s="16">
        <v>125</v>
      </c>
      <c r="E16" s="16">
        <v>52</v>
      </c>
      <c r="F16" s="16">
        <v>63</v>
      </c>
      <c r="G16" s="16">
        <v>108</v>
      </c>
      <c r="H16" s="16">
        <v>601</v>
      </c>
      <c r="I16" s="16">
        <v>406</v>
      </c>
      <c r="J16" s="16">
        <v>47</v>
      </c>
      <c r="K16" s="16">
        <v>135</v>
      </c>
      <c r="L16" s="16">
        <v>20</v>
      </c>
      <c r="M16" s="17">
        <v>7</v>
      </c>
      <c r="N16" s="25">
        <f t="shared" si="0"/>
        <v>1579</v>
      </c>
      <c r="O16" s="47">
        <f t="shared" si="1"/>
        <v>0.23115210071731812</v>
      </c>
    </row>
    <row r="17" spans="1:15" ht="20.100000000000001" customHeight="1" x14ac:dyDescent="0.2">
      <c r="A17" s="46" t="s">
        <v>20</v>
      </c>
      <c r="B17" s="16">
        <v>0</v>
      </c>
      <c r="C17" s="16">
        <v>6</v>
      </c>
      <c r="D17" s="16">
        <v>94</v>
      </c>
      <c r="E17" s="16">
        <v>48</v>
      </c>
      <c r="F17" s="16">
        <v>49</v>
      </c>
      <c r="G17" s="16">
        <v>81</v>
      </c>
      <c r="H17" s="16">
        <v>535</v>
      </c>
      <c r="I17" s="16">
        <v>376</v>
      </c>
      <c r="J17" s="16">
        <v>56</v>
      </c>
      <c r="K17" s="16">
        <v>91</v>
      </c>
      <c r="L17" s="16">
        <v>9</v>
      </c>
      <c r="M17" s="17">
        <v>3</v>
      </c>
      <c r="N17" s="25">
        <f t="shared" si="0"/>
        <v>1348</v>
      </c>
      <c r="O17" s="47">
        <f t="shared" si="1"/>
        <v>0.19733567559654516</v>
      </c>
    </row>
    <row r="18" spans="1:15" ht="20.100000000000001" customHeight="1" x14ac:dyDescent="0.2">
      <c r="A18" s="46" t="s">
        <v>21</v>
      </c>
      <c r="B18" s="16">
        <v>0</v>
      </c>
      <c r="C18" s="16">
        <v>1</v>
      </c>
      <c r="D18" s="16">
        <v>55</v>
      </c>
      <c r="E18" s="16">
        <v>23</v>
      </c>
      <c r="F18" s="16">
        <v>39</v>
      </c>
      <c r="G18" s="16">
        <v>93</v>
      </c>
      <c r="H18" s="16">
        <v>335</v>
      </c>
      <c r="I18" s="16">
        <v>205</v>
      </c>
      <c r="J18" s="16">
        <v>9</v>
      </c>
      <c r="K18" s="16">
        <v>20</v>
      </c>
      <c r="L18" s="16">
        <v>2</v>
      </c>
      <c r="M18" s="17">
        <v>4</v>
      </c>
      <c r="N18" s="25">
        <f t="shared" si="0"/>
        <v>786</v>
      </c>
      <c r="O18" s="47">
        <f t="shared" si="1"/>
        <v>0.11506368028107158</v>
      </c>
    </row>
    <row r="19" spans="1:15" ht="20.100000000000001" customHeight="1" x14ac:dyDescent="0.2">
      <c r="A19" s="46" t="s">
        <v>22</v>
      </c>
      <c r="B19" s="16">
        <v>0</v>
      </c>
      <c r="C19" s="16">
        <v>1</v>
      </c>
      <c r="D19" s="16">
        <v>43</v>
      </c>
      <c r="E19" s="16">
        <v>10</v>
      </c>
      <c r="F19" s="16">
        <v>29</v>
      </c>
      <c r="G19" s="16">
        <v>53</v>
      </c>
      <c r="H19" s="16">
        <v>331</v>
      </c>
      <c r="I19" s="16">
        <v>195</v>
      </c>
      <c r="J19" s="16">
        <v>3</v>
      </c>
      <c r="K19" s="16">
        <v>7</v>
      </c>
      <c r="L19" s="16">
        <v>0</v>
      </c>
      <c r="M19" s="17">
        <v>2</v>
      </c>
      <c r="N19" s="25">
        <f t="shared" si="0"/>
        <v>674</v>
      </c>
      <c r="O19" s="47">
        <f t="shared" si="1"/>
        <v>9.8667837798272581E-2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7</v>
      </c>
      <c r="E20" s="16">
        <v>0</v>
      </c>
      <c r="F20" s="16">
        <v>3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/>
      <c r="M20" s="17">
        <v>0</v>
      </c>
      <c r="N20" s="25">
        <f t="shared" si="0"/>
        <v>10</v>
      </c>
      <c r="O20" s="47">
        <f t="shared" si="1"/>
        <v>1.4639145073927682E-3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21</v>
      </c>
      <c r="C22" s="35">
        <f t="shared" si="2"/>
        <v>29</v>
      </c>
      <c r="D22" s="35">
        <f t="shared" si="2"/>
        <v>704</v>
      </c>
      <c r="E22" s="35">
        <f t="shared" si="2"/>
        <v>347</v>
      </c>
      <c r="F22" s="35">
        <f t="shared" si="2"/>
        <v>307</v>
      </c>
      <c r="G22" s="35">
        <f t="shared" si="2"/>
        <v>556</v>
      </c>
      <c r="H22" s="35">
        <f t="shared" si="2"/>
        <v>2711</v>
      </c>
      <c r="I22" s="35">
        <f t="shared" si="2"/>
        <v>1607</v>
      </c>
      <c r="J22" s="35">
        <f>SUM(J10:J21)</f>
        <v>175</v>
      </c>
      <c r="K22" s="35">
        <f t="shared" si="2"/>
        <v>309</v>
      </c>
      <c r="L22" s="35">
        <f t="shared" si="2"/>
        <v>45</v>
      </c>
      <c r="M22" s="35">
        <f t="shared" si="2"/>
        <v>20</v>
      </c>
      <c r="N22" s="35">
        <f t="shared" si="0"/>
        <v>6831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42578125" customWidth="1"/>
    <col min="2" max="13" width="5.7109375" customWidth="1"/>
    <col min="14" max="14" width="7.140625" bestFit="1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2</v>
      </c>
      <c r="C13" s="16">
        <v>0</v>
      </c>
      <c r="D13" s="16">
        <v>2</v>
      </c>
      <c r="E13" s="16">
        <v>0</v>
      </c>
      <c r="F13" s="16">
        <v>0</v>
      </c>
      <c r="G13" s="16">
        <v>0</v>
      </c>
      <c r="H13" s="16">
        <v>2</v>
      </c>
      <c r="I13" s="16">
        <v>0</v>
      </c>
      <c r="J13" s="16">
        <v>0</v>
      </c>
      <c r="K13" s="16">
        <v>2</v>
      </c>
      <c r="L13" s="16">
        <v>0</v>
      </c>
      <c r="M13" s="17">
        <v>4</v>
      </c>
      <c r="N13" s="25">
        <f t="shared" ref="N13:N22" si="0">SUM(B13:M13)</f>
        <v>12</v>
      </c>
      <c r="O13" s="47">
        <f>+N13/$N$22</f>
        <v>2.2505626406601649E-3</v>
      </c>
    </row>
    <row r="14" spans="1:15" ht="20.100000000000001" customHeight="1" x14ac:dyDescent="0.2">
      <c r="A14" s="46" t="s">
        <v>17</v>
      </c>
      <c r="B14" s="16">
        <v>3</v>
      </c>
      <c r="C14" s="16">
        <v>1</v>
      </c>
      <c r="D14" s="16">
        <v>48</v>
      </c>
      <c r="E14" s="16">
        <v>30</v>
      </c>
      <c r="F14" s="16">
        <v>2</v>
      </c>
      <c r="G14" s="16">
        <v>11</v>
      </c>
      <c r="H14" s="16">
        <v>41</v>
      </c>
      <c r="I14" s="16">
        <v>3</v>
      </c>
      <c r="J14" s="16">
        <v>2</v>
      </c>
      <c r="K14" s="16">
        <v>3</v>
      </c>
      <c r="L14" s="16">
        <v>0</v>
      </c>
      <c r="M14" s="17">
        <v>0</v>
      </c>
      <c r="N14" s="25">
        <f t="shared" si="0"/>
        <v>144</v>
      </c>
      <c r="O14" s="47">
        <f t="shared" ref="O14:O21" si="1">+N14/$N$22</f>
        <v>2.7006751687921979E-2</v>
      </c>
    </row>
    <row r="15" spans="1:15" ht="20.100000000000001" customHeight="1" x14ac:dyDescent="0.2">
      <c r="A15" s="46" t="s">
        <v>18</v>
      </c>
      <c r="B15" s="16">
        <v>1</v>
      </c>
      <c r="C15" s="16">
        <v>10</v>
      </c>
      <c r="D15" s="16">
        <v>221</v>
      </c>
      <c r="E15" s="16">
        <v>201</v>
      </c>
      <c r="F15" s="16">
        <v>16</v>
      </c>
      <c r="G15" s="16">
        <v>37</v>
      </c>
      <c r="H15" s="16">
        <v>189</v>
      </c>
      <c r="I15" s="16">
        <v>31</v>
      </c>
      <c r="J15" s="16">
        <v>7</v>
      </c>
      <c r="K15" s="16">
        <v>48</v>
      </c>
      <c r="L15" s="16">
        <v>0</v>
      </c>
      <c r="M15" s="17">
        <v>1</v>
      </c>
      <c r="N15" s="25">
        <f t="shared" si="0"/>
        <v>762</v>
      </c>
      <c r="O15" s="47">
        <f t="shared" si="1"/>
        <v>0.14291072768192048</v>
      </c>
    </row>
    <row r="16" spans="1:15" ht="20.100000000000001" customHeight="1" x14ac:dyDescent="0.2">
      <c r="A16" s="46" t="s">
        <v>19</v>
      </c>
      <c r="B16" s="16">
        <v>3</v>
      </c>
      <c r="C16" s="16">
        <v>24</v>
      </c>
      <c r="D16" s="16">
        <v>309</v>
      </c>
      <c r="E16" s="16">
        <v>172</v>
      </c>
      <c r="F16" s="16">
        <v>78</v>
      </c>
      <c r="G16" s="16">
        <v>141</v>
      </c>
      <c r="H16" s="16">
        <v>545</v>
      </c>
      <c r="I16" s="16">
        <v>117</v>
      </c>
      <c r="J16" s="16">
        <v>17</v>
      </c>
      <c r="K16" s="16">
        <v>52</v>
      </c>
      <c r="L16" s="16">
        <v>1</v>
      </c>
      <c r="M16" s="17">
        <v>6</v>
      </c>
      <c r="N16" s="25">
        <f t="shared" si="0"/>
        <v>1465</v>
      </c>
      <c r="O16" s="47">
        <f t="shared" si="1"/>
        <v>0.27475618904726179</v>
      </c>
    </row>
    <row r="17" spans="1:15" ht="20.100000000000001" customHeight="1" x14ac:dyDescent="0.2">
      <c r="A17" s="46" t="s">
        <v>20</v>
      </c>
      <c r="B17" s="16">
        <v>4</v>
      </c>
      <c r="C17" s="16">
        <v>14</v>
      </c>
      <c r="D17" s="16">
        <v>114</v>
      </c>
      <c r="E17" s="16">
        <v>60</v>
      </c>
      <c r="F17" s="16">
        <v>34</v>
      </c>
      <c r="G17" s="16">
        <v>95</v>
      </c>
      <c r="H17" s="16">
        <v>436</v>
      </c>
      <c r="I17" s="16">
        <v>274</v>
      </c>
      <c r="J17" s="16">
        <v>96</v>
      </c>
      <c r="K17" s="16">
        <v>341</v>
      </c>
      <c r="L17" s="16">
        <v>47</v>
      </c>
      <c r="M17" s="17">
        <v>6</v>
      </c>
      <c r="N17" s="25">
        <f t="shared" si="0"/>
        <v>1521</v>
      </c>
      <c r="O17" s="47">
        <f t="shared" si="1"/>
        <v>0.28525881470367592</v>
      </c>
    </row>
    <row r="18" spans="1:15" ht="20.100000000000001" customHeight="1" x14ac:dyDescent="0.2">
      <c r="A18" s="46" t="s">
        <v>21</v>
      </c>
      <c r="B18" s="16">
        <v>3</v>
      </c>
      <c r="C18" s="16">
        <v>3</v>
      </c>
      <c r="D18" s="16">
        <v>113</v>
      </c>
      <c r="E18" s="16">
        <v>51</v>
      </c>
      <c r="F18" s="16">
        <v>44</v>
      </c>
      <c r="G18" s="16">
        <v>64</v>
      </c>
      <c r="H18" s="16">
        <v>489</v>
      </c>
      <c r="I18" s="16">
        <v>290</v>
      </c>
      <c r="J18" s="16">
        <v>24</v>
      </c>
      <c r="K18" s="16">
        <v>4</v>
      </c>
      <c r="L18" s="16">
        <v>2</v>
      </c>
      <c r="M18" s="17">
        <v>2</v>
      </c>
      <c r="N18" s="25">
        <f t="shared" si="0"/>
        <v>1089</v>
      </c>
      <c r="O18" s="47">
        <f t="shared" si="1"/>
        <v>0.20423855963990997</v>
      </c>
    </row>
    <row r="19" spans="1:15" ht="20.100000000000001" customHeight="1" x14ac:dyDescent="0.2">
      <c r="A19" s="46" t="s">
        <v>22</v>
      </c>
      <c r="B19" s="16">
        <v>0</v>
      </c>
      <c r="C19" s="16">
        <v>0</v>
      </c>
      <c r="D19" s="16">
        <v>25</v>
      </c>
      <c r="E19" s="16">
        <v>4</v>
      </c>
      <c r="F19" s="16">
        <v>11</v>
      </c>
      <c r="G19" s="16">
        <v>26</v>
      </c>
      <c r="H19" s="16">
        <v>162</v>
      </c>
      <c r="I19" s="16">
        <v>97</v>
      </c>
      <c r="J19" s="16">
        <v>8</v>
      </c>
      <c r="K19" s="16">
        <v>2</v>
      </c>
      <c r="L19" s="16">
        <v>0</v>
      </c>
      <c r="M19" s="17">
        <v>0</v>
      </c>
      <c r="N19" s="25">
        <f t="shared" si="0"/>
        <v>335</v>
      </c>
      <c r="O19" s="47">
        <f t="shared" si="1"/>
        <v>6.2828207051762938E-2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0</v>
      </c>
      <c r="F20" s="16">
        <v>1</v>
      </c>
      <c r="G20" s="16">
        <v>0</v>
      </c>
      <c r="H20" s="16">
        <v>3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4</v>
      </c>
      <c r="O20" s="47">
        <f t="shared" si="1"/>
        <v>7.501875468867217E-4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16</v>
      </c>
      <c r="C22" s="35">
        <f t="shared" si="2"/>
        <v>52</v>
      </c>
      <c r="D22" s="35">
        <f t="shared" si="2"/>
        <v>832</v>
      </c>
      <c r="E22" s="35">
        <f t="shared" si="2"/>
        <v>518</v>
      </c>
      <c r="F22" s="35">
        <f t="shared" si="2"/>
        <v>186</v>
      </c>
      <c r="G22" s="35">
        <f t="shared" si="2"/>
        <v>374</v>
      </c>
      <c r="H22" s="35">
        <f t="shared" si="2"/>
        <v>1867</v>
      </c>
      <c r="I22" s="35">
        <f t="shared" si="2"/>
        <v>812</v>
      </c>
      <c r="J22" s="35">
        <f>SUM(J10:J21)</f>
        <v>154</v>
      </c>
      <c r="K22" s="35">
        <f t="shared" si="2"/>
        <v>452</v>
      </c>
      <c r="L22" s="35">
        <f t="shared" si="2"/>
        <v>50</v>
      </c>
      <c r="M22" s="35">
        <f t="shared" si="2"/>
        <v>19</v>
      </c>
      <c r="N22" s="35">
        <f t="shared" si="0"/>
        <v>5332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42578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44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3</v>
      </c>
      <c r="C13" s="16">
        <v>16</v>
      </c>
      <c r="D13" s="16">
        <v>7</v>
      </c>
      <c r="E13" s="16">
        <v>6</v>
      </c>
      <c r="F13" s="16">
        <v>1</v>
      </c>
      <c r="G13" s="16">
        <v>7</v>
      </c>
      <c r="H13" s="16">
        <v>82</v>
      </c>
      <c r="I13" s="16">
        <v>13</v>
      </c>
      <c r="J13" s="16">
        <v>2</v>
      </c>
      <c r="K13" s="16">
        <v>5</v>
      </c>
      <c r="L13" s="16">
        <v>0</v>
      </c>
      <c r="M13" s="17">
        <v>1</v>
      </c>
      <c r="N13" s="25">
        <f t="shared" ref="N13:N22" si="0">SUM(B13:M13)</f>
        <v>143</v>
      </c>
      <c r="O13" s="47">
        <f>+N13/$N$22</f>
        <v>2.60331330784635E-2</v>
      </c>
    </row>
    <row r="14" spans="1:15" ht="20.100000000000001" customHeight="1" x14ac:dyDescent="0.2">
      <c r="A14" s="46" t="s">
        <v>17</v>
      </c>
      <c r="B14" s="16">
        <v>0</v>
      </c>
      <c r="C14" s="16">
        <v>17</v>
      </c>
      <c r="D14" s="16">
        <v>82</v>
      </c>
      <c r="E14" s="16">
        <v>66</v>
      </c>
      <c r="F14" s="16">
        <v>19</v>
      </c>
      <c r="G14" s="16">
        <v>40</v>
      </c>
      <c r="H14" s="16">
        <v>171</v>
      </c>
      <c r="I14" s="16">
        <v>25</v>
      </c>
      <c r="J14" s="16">
        <v>1</v>
      </c>
      <c r="K14" s="16">
        <v>10</v>
      </c>
      <c r="L14" s="16">
        <v>1</v>
      </c>
      <c r="M14" s="17">
        <v>1</v>
      </c>
      <c r="N14" s="25">
        <f t="shared" si="0"/>
        <v>433</v>
      </c>
      <c r="O14" s="47">
        <f t="shared" ref="O14:O21" si="1">+N14/$N$22</f>
        <v>7.8827598762060802E-2</v>
      </c>
    </row>
    <row r="15" spans="1:15" ht="20.100000000000001" customHeight="1" x14ac:dyDescent="0.2">
      <c r="A15" s="46" t="s">
        <v>18</v>
      </c>
      <c r="B15" s="16">
        <v>4</v>
      </c>
      <c r="C15" s="16">
        <v>21</v>
      </c>
      <c r="D15" s="16">
        <v>152</v>
      </c>
      <c r="E15" s="16">
        <v>98</v>
      </c>
      <c r="F15" s="16">
        <v>60</v>
      </c>
      <c r="G15" s="16">
        <v>80</v>
      </c>
      <c r="H15" s="16">
        <v>300</v>
      </c>
      <c r="I15" s="16">
        <v>76</v>
      </c>
      <c r="J15" s="16">
        <v>9</v>
      </c>
      <c r="K15" s="16">
        <v>20</v>
      </c>
      <c r="L15" s="16">
        <v>3</v>
      </c>
      <c r="M15" s="17">
        <v>4</v>
      </c>
      <c r="N15" s="25">
        <f t="shared" si="0"/>
        <v>827</v>
      </c>
      <c r="O15" s="47">
        <f t="shared" si="1"/>
        <v>0.1505552521390861</v>
      </c>
    </row>
    <row r="16" spans="1:15" ht="20.100000000000001" customHeight="1" x14ac:dyDescent="0.2">
      <c r="A16" s="46" t="s">
        <v>19</v>
      </c>
      <c r="B16" s="16">
        <v>8</v>
      </c>
      <c r="C16" s="16">
        <v>39</v>
      </c>
      <c r="D16" s="16">
        <v>198</v>
      </c>
      <c r="E16" s="16">
        <v>111</v>
      </c>
      <c r="F16" s="16">
        <v>99</v>
      </c>
      <c r="G16" s="16">
        <v>138</v>
      </c>
      <c r="H16" s="16">
        <v>489</v>
      </c>
      <c r="I16" s="16">
        <v>122</v>
      </c>
      <c r="J16" s="16">
        <v>8</v>
      </c>
      <c r="K16" s="16">
        <v>10</v>
      </c>
      <c r="L16" s="16">
        <v>1</v>
      </c>
      <c r="M16" s="17">
        <v>8</v>
      </c>
      <c r="N16" s="25">
        <f t="shared" si="0"/>
        <v>1231</v>
      </c>
      <c r="O16" s="47">
        <f t="shared" si="1"/>
        <v>0.22410340433278719</v>
      </c>
    </row>
    <row r="17" spans="1:15" ht="20.100000000000001" customHeight="1" x14ac:dyDescent="0.2">
      <c r="A17" s="46" t="s">
        <v>20</v>
      </c>
      <c r="B17" s="16">
        <v>5</v>
      </c>
      <c r="C17" s="16">
        <v>23</v>
      </c>
      <c r="D17" s="16">
        <v>90</v>
      </c>
      <c r="E17" s="16">
        <v>49</v>
      </c>
      <c r="F17" s="16">
        <v>69</v>
      </c>
      <c r="G17" s="16">
        <v>108</v>
      </c>
      <c r="H17" s="16">
        <v>485</v>
      </c>
      <c r="I17" s="16">
        <v>202</v>
      </c>
      <c r="J17" s="16">
        <v>6</v>
      </c>
      <c r="K17" s="16">
        <v>17</v>
      </c>
      <c r="L17" s="16">
        <v>15</v>
      </c>
      <c r="M17" s="17">
        <v>5</v>
      </c>
      <c r="N17" s="25">
        <f t="shared" si="0"/>
        <v>1074</v>
      </c>
      <c r="O17" s="47">
        <f t="shared" si="1"/>
        <v>0.1955215729109776</v>
      </c>
    </row>
    <row r="18" spans="1:15" ht="20.100000000000001" customHeight="1" x14ac:dyDescent="0.2">
      <c r="A18" s="46" t="s">
        <v>21</v>
      </c>
      <c r="B18" s="16">
        <v>6</v>
      </c>
      <c r="C18" s="16">
        <v>8</v>
      </c>
      <c r="D18" s="16">
        <v>60</v>
      </c>
      <c r="E18" s="16">
        <v>26</v>
      </c>
      <c r="F18" s="16">
        <v>22</v>
      </c>
      <c r="G18" s="16">
        <v>78</v>
      </c>
      <c r="H18" s="16">
        <v>543</v>
      </c>
      <c r="I18" s="16">
        <v>297</v>
      </c>
      <c r="J18" s="16">
        <v>35</v>
      </c>
      <c r="K18" s="16">
        <v>158</v>
      </c>
      <c r="L18" s="16">
        <v>0</v>
      </c>
      <c r="M18" s="17">
        <v>6</v>
      </c>
      <c r="N18" s="25">
        <f t="shared" si="0"/>
        <v>1239</v>
      </c>
      <c r="O18" s="47">
        <f t="shared" si="1"/>
        <v>0.2255598033861278</v>
      </c>
    </row>
    <row r="19" spans="1:15" ht="20.100000000000001" customHeight="1" x14ac:dyDescent="0.2">
      <c r="A19" s="46" t="s">
        <v>22</v>
      </c>
      <c r="B19" s="16">
        <v>0</v>
      </c>
      <c r="C19" s="16">
        <v>0</v>
      </c>
      <c r="D19" s="16">
        <v>34</v>
      </c>
      <c r="E19" s="16">
        <v>23</v>
      </c>
      <c r="F19" s="16">
        <v>22</v>
      </c>
      <c r="G19" s="16">
        <v>62</v>
      </c>
      <c r="H19" s="16">
        <v>288</v>
      </c>
      <c r="I19" s="16">
        <v>104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533</v>
      </c>
      <c r="O19" s="47">
        <f t="shared" si="1"/>
        <v>9.7032586928818498E-2</v>
      </c>
    </row>
    <row r="20" spans="1:15" ht="20.100000000000001" customHeight="1" x14ac:dyDescent="0.2">
      <c r="A20" s="46" t="s">
        <v>23</v>
      </c>
      <c r="B20" s="16">
        <v>2</v>
      </c>
      <c r="C20" s="16">
        <v>0</v>
      </c>
      <c r="D20" s="16">
        <v>6</v>
      </c>
      <c r="E20" s="16">
        <v>2</v>
      </c>
      <c r="F20" s="16">
        <v>2</v>
      </c>
      <c r="G20" s="16">
        <v>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13</v>
      </c>
      <c r="O20" s="47">
        <f t="shared" si="1"/>
        <v>2.3666484616785E-3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28</v>
      </c>
      <c r="C22" s="35">
        <f t="shared" si="2"/>
        <v>124</v>
      </c>
      <c r="D22" s="35">
        <f t="shared" si="2"/>
        <v>629</v>
      </c>
      <c r="E22" s="35">
        <f t="shared" si="2"/>
        <v>381</v>
      </c>
      <c r="F22" s="35">
        <f t="shared" si="2"/>
        <v>294</v>
      </c>
      <c r="G22" s="35">
        <f t="shared" si="2"/>
        <v>514</v>
      </c>
      <c r="H22" s="35">
        <f t="shared" si="2"/>
        <v>2358</v>
      </c>
      <c r="I22" s="35">
        <f t="shared" si="2"/>
        <v>839</v>
      </c>
      <c r="J22" s="35">
        <f>SUM(J10:J21)</f>
        <v>61</v>
      </c>
      <c r="K22" s="35">
        <f t="shared" si="2"/>
        <v>220</v>
      </c>
      <c r="L22" s="35">
        <f t="shared" si="2"/>
        <v>20</v>
      </c>
      <c r="M22" s="35">
        <f t="shared" si="2"/>
        <v>25</v>
      </c>
      <c r="N22" s="35">
        <f t="shared" si="0"/>
        <v>5493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5703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43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4</v>
      </c>
      <c r="C13" s="16">
        <v>0</v>
      </c>
      <c r="D13" s="16">
        <v>5</v>
      </c>
      <c r="E13" s="16">
        <v>7</v>
      </c>
      <c r="F13" s="16">
        <v>0</v>
      </c>
      <c r="G13" s="16">
        <v>2</v>
      </c>
      <c r="H13" s="16">
        <v>20</v>
      </c>
      <c r="I13" s="16">
        <v>16</v>
      </c>
      <c r="J13" s="16">
        <v>0</v>
      </c>
      <c r="K13" s="16">
        <v>14</v>
      </c>
      <c r="L13" s="16">
        <v>1</v>
      </c>
      <c r="M13" s="17">
        <v>0</v>
      </c>
      <c r="N13" s="25">
        <f t="shared" ref="N13:N22" si="0">SUM(B13:M13)</f>
        <v>69</v>
      </c>
      <c r="O13" s="47">
        <f>+N13/$N$22</f>
        <v>1.1722731906218144E-2</v>
      </c>
    </row>
    <row r="14" spans="1:15" ht="20.100000000000001" customHeight="1" x14ac:dyDescent="0.2">
      <c r="A14" s="46" t="s">
        <v>17</v>
      </c>
      <c r="B14" s="16">
        <v>4</v>
      </c>
      <c r="C14" s="16">
        <v>0</v>
      </c>
      <c r="D14" s="16">
        <v>57</v>
      </c>
      <c r="E14" s="16">
        <v>25</v>
      </c>
      <c r="F14" s="16">
        <v>5</v>
      </c>
      <c r="G14" s="16">
        <v>18</v>
      </c>
      <c r="H14" s="16">
        <v>179</v>
      </c>
      <c r="I14" s="16">
        <v>41</v>
      </c>
      <c r="J14" s="16">
        <v>1</v>
      </c>
      <c r="K14" s="16">
        <v>46</v>
      </c>
      <c r="L14" s="16">
        <v>7</v>
      </c>
      <c r="M14" s="17">
        <v>5</v>
      </c>
      <c r="N14" s="25">
        <f t="shared" si="0"/>
        <v>388</v>
      </c>
      <c r="O14" s="47">
        <f t="shared" ref="O14:O21" si="1">+N14/$N$22</f>
        <v>6.5919130139313623E-2</v>
      </c>
    </row>
    <row r="15" spans="1:15" ht="20.100000000000001" customHeight="1" x14ac:dyDescent="0.2">
      <c r="A15" s="46" t="s">
        <v>18</v>
      </c>
      <c r="B15" s="16">
        <v>2</v>
      </c>
      <c r="C15" s="16">
        <v>1</v>
      </c>
      <c r="D15" s="16">
        <v>125</v>
      </c>
      <c r="E15" s="16">
        <v>60</v>
      </c>
      <c r="F15" s="16">
        <v>18</v>
      </c>
      <c r="G15" s="16">
        <v>60</v>
      </c>
      <c r="H15" s="16">
        <v>501</v>
      </c>
      <c r="I15" s="16">
        <v>189</v>
      </c>
      <c r="J15" s="16">
        <v>27</v>
      </c>
      <c r="K15" s="16">
        <v>295</v>
      </c>
      <c r="L15" s="16">
        <v>25</v>
      </c>
      <c r="M15" s="17">
        <v>6</v>
      </c>
      <c r="N15" s="25">
        <f t="shared" si="0"/>
        <v>1309</v>
      </c>
      <c r="O15" s="47">
        <f t="shared" si="1"/>
        <v>0.22239211688752974</v>
      </c>
    </row>
    <row r="16" spans="1:15" ht="20.100000000000001" customHeight="1" x14ac:dyDescent="0.2">
      <c r="A16" s="46" t="s">
        <v>19</v>
      </c>
      <c r="B16" s="16">
        <v>9</v>
      </c>
      <c r="C16" s="16">
        <v>9</v>
      </c>
      <c r="D16" s="16">
        <v>321</v>
      </c>
      <c r="E16" s="16">
        <v>78</v>
      </c>
      <c r="F16" s="16">
        <v>93</v>
      </c>
      <c r="G16" s="16">
        <v>112</v>
      </c>
      <c r="H16" s="16">
        <v>641</v>
      </c>
      <c r="I16" s="16">
        <v>272</v>
      </c>
      <c r="J16" s="16">
        <v>31</v>
      </c>
      <c r="K16" s="16">
        <v>214</v>
      </c>
      <c r="L16" s="16">
        <v>21</v>
      </c>
      <c r="M16" s="17">
        <v>2</v>
      </c>
      <c r="N16" s="25">
        <f t="shared" si="0"/>
        <v>1803</v>
      </c>
      <c r="O16" s="47">
        <f t="shared" si="1"/>
        <v>0.30632008154943935</v>
      </c>
    </row>
    <row r="17" spans="1:15" ht="20.100000000000001" customHeight="1" x14ac:dyDescent="0.2">
      <c r="A17" s="46" t="s">
        <v>20</v>
      </c>
      <c r="B17" s="16">
        <v>6</v>
      </c>
      <c r="C17" s="16">
        <v>10</v>
      </c>
      <c r="D17" s="16">
        <v>126</v>
      </c>
      <c r="E17" s="16">
        <v>68</v>
      </c>
      <c r="F17" s="16">
        <v>93</v>
      </c>
      <c r="G17" s="16">
        <v>91</v>
      </c>
      <c r="H17" s="16">
        <v>504</v>
      </c>
      <c r="I17" s="16">
        <v>270</v>
      </c>
      <c r="J17" s="16">
        <v>30</v>
      </c>
      <c r="K17" s="16">
        <v>95</v>
      </c>
      <c r="L17" s="16">
        <v>2</v>
      </c>
      <c r="M17" s="17">
        <v>3</v>
      </c>
      <c r="N17" s="25">
        <f t="shared" si="0"/>
        <v>1298</v>
      </c>
      <c r="O17" s="47">
        <f t="shared" si="1"/>
        <v>0.22052327556914714</v>
      </c>
    </row>
    <row r="18" spans="1:15" ht="20.100000000000001" customHeight="1" x14ac:dyDescent="0.2">
      <c r="A18" s="46" t="s">
        <v>21</v>
      </c>
      <c r="B18" s="16">
        <v>3</v>
      </c>
      <c r="C18" s="16">
        <v>3</v>
      </c>
      <c r="D18" s="16">
        <v>67</v>
      </c>
      <c r="E18" s="16">
        <v>30</v>
      </c>
      <c r="F18" s="16">
        <v>54</v>
      </c>
      <c r="G18" s="16">
        <v>68</v>
      </c>
      <c r="H18" s="16">
        <v>402</v>
      </c>
      <c r="I18" s="16">
        <v>159</v>
      </c>
      <c r="J18" s="16">
        <v>10</v>
      </c>
      <c r="K18" s="16">
        <v>73</v>
      </c>
      <c r="L18" s="16">
        <v>2</v>
      </c>
      <c r="M18" s="17">
        <v>1</v>
      </c>
      <c r="N18" s="25">
        <f t="shared" si="0"/>
        <v>872</v>
      </c>
      <c r="O18" s="47">
        <f t="shared" si="1"/>
        <v>0.14814814814814814</v>
      </c>
    </row>
    <row r="19" spans="1:15" ht="20.100000000000001" customHeight="1" x14ac:dyDescent="0.2">
      <c r="A19" s="46" t="s">
        <v>22</v>
      </c>
      <c r="B19" s="16">
        <v>2</v>
      </c>
      <c r="C19" s="16">
        <v>0</v>
      </c>
      <c r="D19" s="16">
        <v>25</v>
      </c>
      <c r="E19" s="16">
        <v>4</v>
      </c>
      <c r="F19" s="16">
        <v>29</v>
      </c>
      <c r="G19" s="16">
        <v>31</v>
      </c>
      <c r="H19" s="16">
        <v>11</v>
      </c>
      <c r="I19" s="16">
        <v>7</v>
      </c>
      <c r="J19" s="16">
        <v>0</v>
      </c>
      <c r="K19" s="16">
        <v>4</v>
      </c>
      <c r="L19" s="16">
        <v>0</v>
      </c>
      <c r="M19" s="17">
        <v>0</v>
      </c>
      <c r="N19" s="25">
        <f t="shared" si="0"/>
        <v>113</v>
      </c>
      <c r="O19" s="47">
        <f t="shared" si="1"/>
        <v>1.9198097179748557E-2</v>
      </c>
    </row>
    <row r="20" spans="1:15" ht="20.100000000000001" customHeight="1" x14ac:dyDescent="0.2">
      <c r="A20" s="46" t="s">
        <v>23</v>
      </c>
      <c r="B20" s="16">
        <v>1</v>
      </c>
      <c r="C20" s="16">
        <v>0</v>
      </c>
      <c r="D20" s="16">
        <v>1</v>
      </c>
      <c r="E20" s="16">
        <v>6</v>
      </c>
      <c r="F20" s="16">
        <v>9</v>
      </c>
      <c r="G20" s="16">
        <v>2</v>
      </c>
      <c r="H20" s="16">
        <v>13</v>
      </c>
      <c r="I20" s="16">
        <v>2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34</v>
      </c>
      <c r="O20" s="47">
        <f t="shared" si="1"/>
        <v>5.7764186204553175E-3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31</v>
      </c>
      <c r="C22" s="35">
        <f t="shared" si="2"/>
        <v>23</v>
      </c>
      <c r="D22" s="35">
        <f t="shared" si="2"/>
        <v>727</v>
      </c>
      <c r="E22" s="35">
        <f t="shared" si="2"/>
        <v>278</v>
      </c>
      <c r="F22" s="35">
        <f t="shared" si="2"/>
        <v>301</v>
      </c>
      <c r="G22" s="35">
        <f t="shared" si="2"/>
        <v>384</v>
      </c>
      <c r="H22" s="35">
        <f t="shared" si="2"/>
        <v>2271</v>
      </c>
      <c r="I22" s="35">
        <f t="shared" si="2"/>
        <v>956</v>
      </c>
      <c r="J22" s="35">
        <f>SUM(J10:J21)</f>
        <v>99</v>
      </c>
      <c r="K22" s="35">
        <f t="shared" si="2"/>
        <v>741</v>
      </c>
      <c r="L22" s="35">
        <f t="shared" si="2"/>
        <v>58</v>
      </c>
      <c r="M22" s="35">
        <f t="shared" si="2"/>
        <v>17</v>
      </c>
      <c r="N22" s="35">
        <f t="shared" si="0"/>
        <v>5886</v>
      </c>
      <c r="O22" s="50">
        <f>SUM(O13:O20)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1406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0</v>
      </c>
      <c r="C13" s="16">
        <v>1</v>
      </c>
      <c r="D13" s="16">
        <v>8</v>
      </c>
      <c r="E13" s="16">
        <v>5</v>
      </c>
      <c r="F13" s="16">
        <v>0</v>
      </c>
      <c r="G13" s="16">
        <v>0</v>
      </c>
      <c r="H13" s="16">
        <v>27</v>
      </c>
      <c r="I13" s="16">
        <v>2</v>
      </c>
      <c r="J13" s="16">
        <v>1</v>
      </c>
      <c r="K13" s="16">
        <v>0</v>
      </c>
      <c r="L13" s="16">
        <v>0</v>
      </c>
      <c r="M13" s="17">
        <v>4</v>
      </c>
      <c r="N13" s="25">
        <f t="shared" ref="N13:N22" si="0">SUM(B13:M13)</f>
        <v>48</v>
      </c>
      <c r="O13" s="47">
        <f>+N13/$N$22</f>
        <v>8.9619118745332335E-3</v>
      </c>
    </row>
    <row r="14" spans="1:15" ht="20.100000000000001" customHeight="1" x14ac:dyDescent="0.2">
      <c r="A14" s="46" t="s">
        <v>17</v>
      </c>
      <c r="B14" s="16">
        <v>1</v>
      </c>
      <c r="C14" s="16">
        <v>2</v>
      </c>
      <c r="D14" s="16">
        <v>80</v>
      </c>
      <c r="E14" s="16">
        <v>61</v>
      </c>
      <c r="F14" s="16">
        <v>9</v>
      </c>
      <c r="G14" s="16">
        <v>14</v>
      </c>
      <c r="H14" s="16">
        <v>137</v>
      </c>
      <c r="I14" s="16">
        <v>12</v>
      </c>
      <c r="J14" s="16">
        <v>0</v>
      </c>
      <c r="K14" s="16">
        <v>15</v>
      </c>
      <c r="L14" s="16">
        <v>4</v>
      </c>
      <c r="M14" s="17">
        <v>5</v>
      </c>
      <c r="N14" s="25">
        <f t="shared" si="0"/>
        <v>340</v>
      </c>
      <c r="O14" s="47">
        <f t="shared" ref="O14:O21" si="1">+N14/$N$22</f>
        <v>6.3480209111277067E-2</v>
      </c>
    </row>
    <row r="15" spans="1:15" ht="20.100000000000001" customHeight="1" x14ac:dyDescent="0.2">
      <c r="A15" s="46" t="s">
        <v>18</v>
      </c>
      <c r="B15" s="16">
        <v>1</v>
      </c>
      <c r="C15" s="16">
        <v>1</v>
      </c>
      <c r="D15" s="16">
        <v>219</v>
      </c>
      <c r="E15" s="16">
        <v>126</v>
      </c>
      <c r="F15" s="16">
        <v>32</v>
      </c>
      <c r="G15" s="16">
        <v>59</v>
      </c>
      <c r="H15" s="16">
        <v>272</v>
      </c>
      <c r="I15" s="16">
        <v>57</v>
      </c>
      <c r="J15" s="16">
        <v>3</v>
      </c>
      <c r="K15" s="16">
        <v>8</v>
      </c>
      <c r="L15" s="16">
        <v>1</v>
      </c>
      <c r="M15" s="17">
        <v>2</v>
      </c>
      <c r="N15" s="25">
        <f t="shared" si="0"/>
        <v>781</v>
      </c>
      <c r="O15" s="47">
        <f t="shared" si="1"/>
        <v>0.14581777445855115</v>
      </c>
    </row>
    <row r="16" spans="1:15" ht="20.100000000000001" customHeight="1" x14ac:dyDescent="0.2">
      <c r="A16" s="46" t="s">
        <v>19</v>
      </c>
      <c r="B16" s="16">
        <v>2</v>
      </c>
      <c r="C16" s="16">
        <v>10</v>
      </c>
      <c r="D16" s="16">
        <v>253</v>
      </c>
      <c r="E16" s="16">
        <v>111</v>
      </c>
      <c r="F16" s="16">
        <v>69</v>
      </c>
      <c r="G16" s="16">
        <v>70</v>
      </c>
      <c r="H16" s="16">
        <v>624</v>
      </c>
      <c r="I16" s="16">
        <v>161</v>
      </c>
      <c r="J16" s="16">
        <v>4</v>
      </c>
      <c r="K16" s="16">
        <v>30</v>
      </c>
      <c r="L16" s="16">
        <v>5</v>
      </c>
      <c r="M16" s="17">
        <v>2</v>
      </c>
      <c r="N16" s="25">
        <f t="shared" si="0"/>
        <v>1341</v>
      </c>
      <c r="O16" s="47">
        <f t="shared" si="1"/>
        <v>0.25037341299477223</v>
      </c>
    </row>
    <row r="17" spans="1:15" ht="20.100000000000001" customHeight="1" x14ac:dyDescent="0.2">
      <c r="A17" s="46" t="s">
        <v>20</v>
      </c>
      <c r="B17" s="16">
        <v>3</v>
      </c>
      <c r="C17" s="16">
        <v>9</v>
      </c>
      <c r="D17" s="16">
        <v>130</v>
      </c>
      <c r="E17" s="16">
        <v>78</v>
      </c>
      <c r="F17" s="16">
        <v>85</v>
      </c>
      <c r="G17" s="16">
        <v>74</v>
      </c>
      <c r="H17" s="16">
        <v>726</v>
      </c>
      <c r="I17" s="16">
        <v>305</v>
      </c>
      <c r="J17" s="16">
        <v>13</v>
      </c>
      <c r="K17" s="16">
        <v>78</v>
      </c>
      <c r="L17" s="16">
        <v>1</v>
      </c>
      <c r="M17" s="17">
        <v>4</v>
      </c>
      <c r="N17" s="25">
        <f t="shared" si="0"/>
        <v>1506</v>
      </c>
      <c r="O17" s="47">
        <f t="shared" si="1"/>
        <v>0.28117998506348019</v>
      </c>
    </row>
    <row r="18" spans="1:15" ht="20.100000000000001" customHeight="1" x14ac:dyDescent="0.2">
      <c r="A18" s="46" t="s">
        <v>21</v>
      </c>
      <c r="B18" s="16">
        <v>3</v>
      </c>
      <c r="C18" s="16">
        <v>2</v>
      </c>
      <c r="D18" s="16">
        <v>94</v>
      </c>
      <c r="E18" s="16">
        <v>36</v>
      </c>
      <c r="F18" s="16">
        <v>69</v>
      </c>
      <c r="G18" s="16">
        <v>71</v>
      </c>
      <c r="H18" s="16">
        <v>545</v>
      </c>
      <c r="I18" s="16">
        <v>253</v>
      </c>
      <c r="J18" s="16">
        <v>8</v>
      </c>
      <c r="K18" s="16">
        <v>45</v>
      </c>
      <c r="L18" s="16">
        <v>5</v>
      </c>
      <c r="M18" s="17">
        <v>1</v>
      </c>
      <c r="N18" s="25">
        <f t="shared" si="0"/>
        <v>1132</v>
      </c>
      <c r="O18" s="47">
        <f t="shared" si="1"/>
        <v>0.21135175504107542</v>
      </c>
    </row>
    <row r="19" spans="1:15" ht="20.100000000000001" customHeight="1" x14ac:dyDescent="0.2">
      <c r="A19" s="46" t="s">
        <v>22</v>
      </c>
      <c r="B19" s="16">
        <v>7</v>
      </c>
      <c r="C19" s="16">
        <v>0</v>
      </c>
      <c r="D19" s="16">
        <v>44</v>
      </c>
      <c r="E19" s="16">
        <v>16</v>
      </c>
      <c r="F19" s="16">
        <v>34</v>
      </c>
      <c r="G19" s="16">
        <v>34</v>
      </c>
      <c r="H19" s="16">
        <v>51</v>
      </c>
      <c r="I19" s="16">
        <v>19</v>
      </c>
      <c r="J19" s="16">
        <v>0</v>
      </c>
      <c r="K19" s="16">
        <v>0</v>
      </c>
      <c r="L19" s="16">
        <v>0</v>
      </c>
      <c r="M19" s="17">
        <v>2</v>
      </c>
      <c r="N19" s="25">
        <f t="shared" si="0"/>
        <v>207</v>
      </c>
      <c r="O19" s="47">
        <f t="shared" si="1"/>
        <v>3.864824495892457E-2</v>
      </c>
    </row>
    <row r="20" spans="1:15" ht="20.100000000000001" customHeight="1" x14ac:dyDescent="0.2">
      <c r="A20" s="46" t="s">
        <v>23</v>
      </c>
      <c r="B20" s="16">
        <v>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1</v>
      </c>
      <c r="O20" s="47">
        <f t="shared" si="1"/>
        <v>1.8670649738610905E-4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18</v>
      </c>
      <c r="C22" s="35">
        <f t="shared" si="2"/>
        <v>25</v>
      </c>
      <c r="D22" s="35">
        <f t="shared" si="2"/>
        <v>828</v>
      </c>
      <c r="E22" s="35">
        <f t="shared" si="2"/>
        <v>433</v>
      </c>
      <c r="F22" s="35">
        <f t="shared" si="2"/>
        <v>298</v>
      </c>
      <c r="G22" s="35">
        <f t="shared" si="2"/>
        <v>322</v>
      </c>
      <c r="H22" s="35">
        <f t="shared" si="2"/>
        <v>2382</v>
      </c>
      <c r="I22" s="35">
        <f t="shared" si="2"/>
        <v>809</v>
      </c>
      <c r="J22" s="35">
        <f>SUM(J10:J21)</f>
        <v>29</v>
      </c>
      <c r="K22" s="35">
        <f t="shared" si="2"/>
        <v>176</v>
      </c>
      <c r="L22" s="35">
        <f t="shared" si="2"/>
        <v>16</v>
      </c>
      <c r="M22" s="35">
        <f t="shared" si="2"/>
        <v>20</v>
      </c>
      <c r="N22" s="35">
        <f t="shared" si="0"/>
        <v>5356</v>
      </c>
      <c r="O22" s="50">
        <f>SUM(O13:O20)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6.285156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0</v>
      </c>
      <c r="C13" s="16">
        <v>1</v>
      </c>
      <c r="D13" s="16">
        <v>10</v>
      </c>
      <c r="E13" s="16">
        <v>18</v>
      </c>
      <c r="F13" s="16">
        <v>19</v>
      </c>
      <c r="G13" s="16">
        <v>4</v>
      </c>
      <c r="H13" s="16">
        <v>71</v>
      </c>
      <c r="I13" s="16">
        <v>15</v>
      </c>
      <c r="J13" s="16">
        <v>0</v>
      </c>
      <c r="K13" s="16">
        <v>32</v>
      </c>
      <c r="L13" s="16">
        <v>5</v>
      </c>
      <c r="M13" s="17">
        <v>0</v>
      </c>
      <c r="N13" s="25">
        <f t="shared" ref="N13:N22" si="0">SUM(B13:M13)</f>
        <v>175</v>
      </c>
      <c r="O13" s="47">
        <f>+N13/$N$22</f>
        <v>2.8162214354682975E-2</v>
      </c>
    </row>
    <row r="14" spans="1:15" ht="20.100000000000001" customHeight="1" x14ac:dyDescent="0.2">
      <c r="A14" s="46" t="s">
        <v>17</v>
      </c>
      <c r="B14" s="16">
        <v>3</v>
      </c>
      <c r="C14" s="16">
        <v>5</v>
      </c>
      <c r="D14" s="16">
        <v>128</v>
      </c>
      <c r="E14" s="16">
        <v>113</v>
      </c>
      <c r="F14" s="16">
        <v>39</v>
      </c>
      <c r="G14" s="16">
        <v>20</v>
      </c>
      <c r="H14" s="16">
        <v>163</v>
      </c>
      <c r="I14" s="16">
        <v>25</v>
      </c>
      <c r="J14" s="16">
        <v>0</v>
      </c>
      <c r="K14" s="16">
        <v>4</v>
      </c>
      <c r="L14" s="16">
        <v>2</v>
      </c>
      <c r="M14" s="17">
        <v>2</v>
      </c>
      <c r="N14" s="25">
        <f t="shared" si="0"/>
        <v>504</v>
      </c>
      <c r="O14" s="47">
        <f t="shared" ref="O14:O21" si="1">+N14/$N$22</f>
        <v>8.1107177341486966E-2</v>
      </c>
    </row>
    <row r="15" spans="1:15" ht="20.100000000000001" customHeight="1" x14ac:dyDescent="0.2">
      <c r="A15" s="46" t="s">
        <v>18</v>
      </c>
      <c r="B15" s="16">
        <v>5</v>
      </c>
      <c r="C15" s="16">
        <v>5</v>
      </c>
      <c r="D15" s="16">
        <v>195</v>
      </c>
      <c r="E15" s="16">
        <v>130</v>
      </c>
      <c r="F15" s="16">
        <v>84</v>
      </c>
      <c r="G15" s="16">
        <v>56</v>
      </c>
      <c r="H15" s="16">
        <v>379</v>
      </c>
      <c r="I15" s="16">
        <v>96</v>
      </c>
      <c r="J15" s="16">
        <v>4</v>
      </c>
      <c r="K15" s="16">
        <v>30</v>
      </c>
      <c r="L15" s="16">
        <v>3</v>
      </c>
      <c r="M15" s="17">
        <v>3</v>
      </c>
      <c r="N15" s="25">
        <f t="shared" si="0"/>
        <v>990</v>
      </c>
      <c r="O15" s="47">
        <f t="shared" si="1"/>
        <v>0.15931766977792083</v>
      </c>
    </row>
    <row r="16" spans="1:15" ht="20.100000000000001" customHeight="1" x14ac:dyDescent="0.2">
      <c r="A16" s="46" t="s">
        <v>19</v>
      </c>
      <c r="B16" s="16">
        <v>3</v>
      </c>
      <c r="C16" s="16">
        <v>13</v>
      </c>
      <c r="D16" s="16">
        <v>258</v>
      </c>
      <c r="E16" s="16">
        <v>114</v>
      </c>
      <c r="F16" s="16">
        <v>58</v>
      </c>
      <c r="G16" s="16">
        <v>88</v>
      </c>
      <c r="H16" s="16">
        <v>720</v>
      </c>
      <c r="I16" s="16">
        <v>222</v>
      </c>
      <c r="J16" s="16">
        <v>22</v>
      </c>
      <c r="K16" s="16">
        <v>139</v>
      </c>
      <c r="L16" s="16">
        <v>10</v>
      </c>
      <c r="M16" s="17">
        <v>20</v>
      </c>
      <c r="N16" s="25">
        <f t="shared" si="0"/>
        <v>1667</v>
      </c>
      <c r="O16" s="47">
        <f t="shared" si="1"/>
        <v>0.26826520759575151</v>
      </c>
    </row>
    <row r="17" spans="1:15" ht="20.100000000000001" customHeight="1" x14ac:dyDescent="0.2">
      <c r="A17" s="46" t="s">
        <v>20</v>
      </c>
      <c r="B17" s="16">
        <v>6</v>
      </c>
      <c r="C17" s="16">
        <v>7</v>
      </c>
      <c r="D17" s="16">
        <v>137</v>
      </c>
      <c r="E17" s="16">
        <v>80</v>
      </c>
      <c r="F17" s="16">
        <v>57</v>
      </c>
      <c r="G17" s="16">
        <v>71</v>
      </c>
      <c r="H17" s="16">
        <v>619</v>
      </c>
      <c r="I17" s="16">
        <v>220</v>
      </c>
      <c r="J17" s="16">
        <v>25</v>
      </c>
      <c r="K17" s="16">
        <v>46</v>
      </c>
      <c r="L17" s="16">
        <v>3</v>
      </c>
      <c r="M17" s="17">
        <v>3</v>
      </c>
      <c r="N17" s="25">
        <f t="shared" si="0"/>
        <v>1274</v>
      </c>
      <c r="O17" s="47">
        <f t="shared" si="1"/>
        <v>0.20502092050209206</v>
      </c>
    </row>
    <row r="18" spans="1:15" ht="20.100000000000001" customHeight="1" x14ac:dyDescent="0.2">
      <c r="A18" s="46" t="s">
        <v>21</v>
      </c>
      <c r="B18" s="16">
        <v>3</v>
      </c>
      <c r="C18" s="16">
        <v>1</v>
      </c>
      <c r="D18" s="16">
        <v>61</v>
      </c>
      <c r="E18" s="16">
        <v>41</v>
      </c>
      <c r="F18" s="16">
        <v>56</v>
      </c>
      <c r="G18" s="16">
        <v>66</v>
      </c>
      <c r="H18" s="16">
        <v>653</v>
      </c>
      <c r="I18" s="16">
        <v>271</v>
      </c>
      <c r="J18" s="16">
        <v>50</v>
      </c>
      <c r="K18" s="16">
        <v>119</v>
      </c>
      <c r="L18" s="16">
        <v>1</v>
      </c>
      <c r="M18" s="17">
        <v>2</v>
      </c>
      <c r="N18" s="25">
        <f t="shared" si="0"/>
        <v>1324</v>
      </c>
      <c r="O18" s="47">
        <f t="shared" si="1"/>
        <v>0.21306726746057289</v>
      </c>
    </row>
    <row r="19" spans="1:15" ht="20.100000000000001" customHeight="1" x14ac:dyDescent="0.2">
      <c r="A19" s="46" t="s">
        <v>22</v>
      </c>
      <c r="B19" s="16">
        <v>1</v>
      </c>
      <c r="C19" s="16">
        <v>0</v>
      </c>
      <c r="D19" s="16">
        <v>52</v>
      </c>
      <c r="E19" s="16">
        <v>15</v>
      </c>
      <c r="F19" s="16">
        <v>0</v>
      </c>
      <c r="G19" s="16">
        <v>39</v>
      </c>
      <c r="H19" s="16">
        <v>133</v>
      </c>
      <c r="I19" s="16">
        <v>38</v>
      </c>
      <c r="J19" s="16">
        <v>1</v>
      </c>
      <c r="K19" s="16">
        <v>0</v>
      </c>
      <c r="L19" s="16">
        <v>0</v>
      </c>
      <c r="M19" s="17">
        <v>0</v>
      </c>
      <c r="N19" s="25">
        <f t="shared" si="0"/>
        <v>279</v>
      </c>
      <c r="O19" s="47">
        <f t="shared" si="1"/>
        <v>4.4898616028323145E-2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1</v>
      </c>
      <c r="O20" s="47">
        <f t="shared" si="1"/>
        <v>1.6092693916961701E-4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21</v>
      </c>
      <c r="C22" s="35">
        <f t="shared" si="2"/>
        <v>32</v>
      </c>
      <c r="D22" s="35">
        <f t="shared" si="2"/>
        <v>841</v>
      </c>
      <c r="E22" s="35">
        <f t="shared" si="2"/>
        <v>512</v>
      </c>
      <c r="F22" s="35">
        <f t="shared" si="2"/>
        <v>313</v>
      </c>
      <c r="G22" s="35">
        <f t="shared" si="2"/>
        <v>344</v>
      </c>
      <c r="H22" s="35">
        <f t="shared" si="2"/>
        <v>2738</v>
      </c>
      <c r="I22" s="35">
        <f t="shared" si="2"/>
        <v>887</v>
      </c>
      <c r="J22" s="35">
        <f>SUM(J10:J21)</f>
        <v>102</v>
      </c>
      <c r="K22" s="35">
        <f t="shared" si="2"/>
        <v>370</v>
      </c>
      <c r="L22" s="35">
        <f t="shared" si="2"/>
        <v>24</v>
      </c>
      <c r="M22" s="35">
        <f t="shared" si="2"/>
        <v>30</v>
      </c>
      <c r="N22" s="35">
        <f t="shared" si="0"/>
        <v>6214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zoomScale="89" zoomScaleNormal="89" workbookViewId="0">
      <selection activeCell="D17" sqref="D17"/>
    </sheetView>
  </sheetViews>
  <sheetFormatPr baseColWidth="10" defaultRowHeight="12.75" x14ac:dyDescent="0.2"/>
  <cols>
    <col min="1" max="1" width="13.5703125" customWidth="1"/>
    <col min="2" max="17" width="7.85546875" customWidth="1"/>
    <col min="18" max="18" width="8.85546875" customWidth="1"/>
    <col min="19" max="19" width="12.42578125" customWidth="1"/>
  </cols>
  <sheetData>
    <row r="1" spans="1:19" x14ac:dyDescent="0.2">
      <c r="A1" s="24" t="s">
        <v>27</v>
      </c>
      <c r="B1" s="24"/>
      <c r="C1" s="24"/>
      <c r="D1" s="24"/>
    </row>
    <row r="2" spans="1:19" x14ac:dyDescent="0.2">
      <c r="A2" s="24" t="s">
        <v>118</v>
      </c>
      <c r="B2" s="24"/>
      <c r="C2" s="24"/>
      <c r="D2" s="24"/>
    </row>
    <row r="3" spans="1:19" x14ac:dyDescent="0.2">
      <c r="A3" s="24" t="s">
        <v>137</v>
      </c>
      <c r="B3" s="24"/>
      <c r="C3" s="24"/>
      <c r="D3" s="24"/>
    </row>
    <row r="5" spans="1:19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9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</row>
    <row r="7" spans="1:19" x14ac:dyDescent="0.2">
      <c r="A7" s="121" t="s">
        <v>138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19" x14ac:dyDescent="0.2">
      <c r="P8" s="13"/>
      <c r="Q8" s="13"/>
    </row>
    <row r="9" spans="1:19" ht="15" x14ac:dyDescent="0.25">
      <c r="A9" s="116" t="s">
        <v>25</v>
      </c>
      <c r="B9" s="127" t="s">
        <v>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9"/>
      <c r="R9" s="126" t="s">
        <v>1</v>
      </c>
      <c r="S9" s="118" t="s">
        <v>37</v>
      </c>
    </row>
    <row r="10" spans="1:19" ht="15" x14ac:dyDescent="0.25">
      <c r="A10" s="117"/>
      <c r="B10" s="71" t="s">
        <v>125</v>
      </c>
      <c r="C10" s="71" t="s">
        <v>126</v>
      </c>
      <c r="D10" s="71" t="s">
        <v>127</v>
      </c>
      <c r="E10" s="97" t="s">
        <v>2</v>
      </c>
      <c r="F10" s="97" t="s">
        <v>3</v>
      </c>
      <c r="G10" s="97" t="s">
        <v>4</v>
      </c>
      <c r="H10" s="97" t="s">
        <v>5</v>
      </c>
      <c r="I10" s="97" t="s">
        <v>6</v>
      </c>
      <c r="J10" s="97" t="s">
        <v>7</v>
      </c>
      <c r="K10" s="97" t="s">
        <v>134</v>
      </c>
      <c r="L10" s="97" t="s">
        <v>8</v>
      </c>
      <c r="M10" s="97" t="s">
        <v>9</v>
      </c>
      <c r="N10" s="97" t="s">
        <v>54</v>
      </c>
      <c r="O10" s="97" t="s">
        <v>10</v>
      </c>
      <c r="P10" s="97" t="s">
        <v>11</v>
      </c>
      <c r="Q10" s="97" t="s">
        <v>12</v>
      </c>
      <c r="R10" s="126"/>
      <c r="S10" s="119"/>
    </row>
    <row r="11" spans="1:19" x14ac:dyDescent="0.2">
      <c r="A11" s="43" t="s">
        <v>13</v>
      </c>
      <c r="B11" s="4">
        <v>1</v>
      </c>
      <c r="C11" s="4">
        <v>1</v>
      </c>
      <c r="D11" s="4">
        <v>0</v>
      </c>
      <c r="E11" s="4">
        <v>0</v>
      </c>
      <c r="F11" s="94">
        <v>1</v>
      </c>
      <c r="G11" s="94">
        <v>1</v>
      </c>
      <c r="H11" s="94">
        <v>1</v>
      </c>
      <c r="I11" s="94">
        <v>0</v>
      </c>
      <c r="J11" s="94">
        <v>3</v>
      </c>
      <c r="K11" s="94">
        <v>1</v>
      </c>
      <c r="L11" s="94">
        <v>0</v>
      </c>
      <c r="M11" s="94">
        <v>1</v>
      </c>
      <c r="N11" s="94">
        <v>0</v>
      </c>
      <c r="O11" s="94">
        <v>0</v>
      </c>
      <c r="P11" s="94">
        <v>0</v>
      </c>
      <c r="Q11" s="94">
        <v>0</v>
      </c>
      <c r="R11" s="4">
        <f>SUM(B11:Q11)</f>
        <v>10</v>
      </c>
      <c r="S11" s="45">
        <f>+R11/$R$23</f>
        <v>1.2304663467454166E-3</v>
      </c>
    </row>
    <row r="12" spans="1:19" x14ac:dyDescent="0.2">
      <c r="A12" s="46" t="s">
        <v>14</v>
      </c>
      <c r="B12" s="4">
        <v>3</v>
      </c>
      <c r="C12" s="4">
        <v>2</v>
      </c>
      <c r="D12" s="4">
        <v>2</v>
      </c>
      <c r="E12" s="4">
        <v>1</v>
      </c>
      <c r="F12" s="94">
        <v>7</v>
      </c>
      <c r="G12" s="94">
        <v>14</v>
      </c>
      <c r="H12" s="94">
        <v>10</v>
      </c>
      <c r="I12" s="94">
        <v>2</v>
      </c>
      <c r="J12" s="94">
        <v>5</v>
      </c>
      <c r="K12" s="94">
        <v>1</v>
      </c>
      <c r="L12" s="94">
        <v>0</v>
      </c>
      <c r="M12" s="94">
        <v>1</v>
      </c>
      <c r="N12" s="94">
        <v>0</v>
      </c>
      <c r="O12" s="94">
        <v>0</v>
      </c>
      <c r="P12" s="94">
        <v>1</v>
      </c>
      <c r="Q12" s="94">
        <v>1</v>
      </c>
      <c r="R12" s="4">
        <f t="shared" ref="R12:R22" si="0">SUM(B12:Q12)</f>
        <v>50</v>
      </c>
      <c r="S12" s="47">
        <f t="shared" ref="S12:S22" si="1">+R12/$R$23</f>
        <v>6.1523317337270822E-3</v>
      </c>
    </row>
    <row r="13" spans="1:19" x14ac:dyDescent="0.2">
      <c r="A13" s="46" t="s">
        <v>15</v>
      </c>
      <c r="B13" s="4">
        <v>1</v>
      </c>
      <c r="C13" s="4">
        <v>0</v>
      </c>
      <c r="D13" s="4">
        <v>2</v>
      </c>
      <c r="E13" s="4">
        <v>0</v>
      </c>
      <c r="F13" s="94">
        <v>6</v>
      </c>
      <c r="G13" s="94">
        <v>22</v>
      </c>
      <c r="H13" s="94">
        <v>19</v>
      </c>
      <c r="I13" s="94">
        <v>14</v>
      </c>
      <c r="J13" s="94">
        <v>7</v>
      </c>
      <c r="K13" s="94">
        <v>5</v>
      </c>
      <c r="L13" s="94">
        <v>24</v>
      </c>
      <c r="M13" s="94">
        <v>32</v>
      </c>
      <c r="N13" s="94">
        <v>3</v>
      </c>
      <c r="O13" s="94">
        <v>4</v>
      </c>
      <c r="P13" s="94">
        <v>0</v>
      </c>
      <c r="Q13" s="94">
        <v>0</v>
      </c>
      <c r="R13" s="4">
        <f t="shared" si="0"/>
        <v>139</v>
      </c>
      <c r="S13" s="47">
        <f>+R13/$R$23</f>
        <v>1.7103482219761289E-2</v>
      </c>
    </row>
    <row r="14" spans="1:19" x14ac:dyDescent="0.2">
      <c r="A14" s="46" t="s">
        <v>16</v>
      </c>
      <c r="B14" s="4">
        <v>0</v>
      </c>
      <c r="C14" s="4">
        <v>1</v>
      </c>
      <c r="D14" s="4">
        <v>1</v>
      </c>
      <c r="E14" s="4">
        <v>2</v>
      </c>
      <c r="F14" s="94">
        <v>16</v>
      </c>
      <c r="G14" s="94">
        <v>71</v>
      </c>
      <c r="H14" s="94">
        <v>48</v>
      </c>
      <c r="I14" s="94">
        <v>34</v>
      </c>
      <c r="J14" s="94">
        <v>27</v>
      </c>
      <c r="K14" s="94">
        <v>11</v>
      </c>
      <c r="L14" s="94">
        <v>77</v>
      </c>
      <c r="M14" s="94">
        <v>53</v>
      </c>
      <c r="N14" s="94">
        <v>7</v>
      </c>
      <c r="O14" s="94">
        <v>5</v>
      </c>
      <c r="P14" s="94">
        <v>6</v>
      </c>
      <c r="Q14" s="94">
        <v>0</v>
      </c>
      <c r="R14" s="4">
        <f t="shared" si="0"/>
        <v>359</v>
      </c>
      <c r="S14" s="47">
        <f t="shared" si="1"/>
        <v>4.4173741848160454E-2</v>
      </c>
    </row>
    <row r="15" spans="1:19" x14ac:dyDescent="0.2">
      <c r="A15" s="46" t="s">
        <v>17</v>
      </c>
      <c r="B15" s="4">
        <v>0</v>
      </c>
      <c r="C15" s="4">
        <v>3</v>
      </c>
      <c r="D15" s="4">
        <v>3</v>
      </c>
      <c r="E15" s="4">
        <v>8</v>
      </c>
      <c r="F15" s="94">
        <v>17</v>
      </c>
      <c r="G15" s="94">
        <v>100</v>
      </c>
      <c r="H15" s="94">
        <v>101</v>
      </c>
      <c r="I15" s="94">
        <v>62</v>
      </c>
      <c r="J15" s="94">
        <v>123</v>
      </c>
      <c r="K15" s="94">
        <v>20</v>
      </c>
      <c r="L15" s="94">
        <v>193</v>
      </c>
      <c r="M15" s="94">
        <v>159</v>
      </c>
      <c r="N15" s="94">
        <v>7</v>
      </c>
      <c r="O15" s="94">
        <v>17</v>
      </c>
      <c r="P15" s="94">
        <v>0</v>
      </c>
      <c r="Q15" s="94">
        <v>0</v>
      </c>
      <c r="R15" s="4">
        <f t="shared" si="0"/>
        <v>813</v>
      </c>
      <c r="S15" s="47">
        <f t="shared" si="1"/>
        <v>0.10003691399040236</v>
      </c>
    </row>
    <row r="16" spans="1:19" x14ac:dyDescent="0.2">
      <c r="A16" s="46" t="s">
        <v>18</v>
      </c>
      <c r="B16" s="4">
        <v>2</v>
      </c>
      <c r="C16" s="4">
        <v>0</v>
      </c>
      <c r="D16" s="4">
        <v>2</v>
      </c>
      <c r="E16" s="4">
        <v>6</v>
      </c>
      <c r="F16" s="94">
        <v>9</v>
      </c>
      <c r="G16" s="94">
        <v>99</v>
      </c>
      <c r="H16" s="94">
        <v>82</v>
      </c>
      <c r="I16" s="94">
        <v>81</v>
      </c>
      <c r="J16" s="94">
        <v>233</v>
      </c>
      <c r="K16" s="94">
        <v>59</v>
      </c>
      <c r="L16" s="94">
        <v>488</v>
      </c>
      <c r="M16" s="94">
        <v>193</v>
      </c>
      <c r="N16" s="94">
        <v>12</v>
      </c>
      <c r="O16" s="94">
        <v>20</v>
      </c>
      <c r="P16" s="94">
        <v>2</v>
      </c>
      <c r="Q16" s="94">
        <v>1</v>
      </c>
      <c r="R16" s="4">
        <f t="shared" si="0"/>
        <v>1289</v>
      </c>
      <c r="S16" s="47">
        <f t="shared" si="1"/>
        <v>0.1586071120954842</v>
      </c>
    </row>
    <row r="17" spans="1:19" x14ac:dyDescent="0.2">
      <c r="A17" s="46" t="s">
        <v>19</v>
      </c>
      <c r="B17" s="4">
        <v>0</v>
      </c>
      <c r="C17" s="4">
        <v>0</v>
      </c>
      <c r="D17" s="4">
        <v>0</v>
      </c>
      <c r="E17" s="4">
        <v>4</v>
      </c>
      <c r="F17" s="94">
        <v>12</v>
      </c>
      <c r="G17" s="94">
        <v>87</v>
      </c>
      <c r="H17" s="94">
        <v>46</v>
      </c>
      <c r="I17" s="94">
        <v>73</v>
      </c>
      <c r="J17" s="94">
        <v>242</v>
      </c>
      <c r="K17" s="94">
        <v>102</v>
      </c>
      <c r="L17" s="94">
        <v>604</v>
      </c>
      <c r="M17" s="94">
        <v>319</v>
      </c>
      <c r="N17" s="94">
        <v>27</v>
      </c>
      <c r="O17" s="94">
        <v>37</v>
      </c>
      <c r="P17" s="94">
        <v>3</v>
      </c>
      <c r="Q17" s="94">
        <v>2</v>
      </c>
      <c r="R17" s="4">
        <f t="shared" si="0"/>
        <v>1558</v>
      </c>
      <c r="S17" s="47">
        <f t="shared" si="1"/>
        <v>0.19170665682293589</v>
      </c>
    </row>
    <row r="18" spans="1:19" x14ac:dyDescent="0.2">
      <c r="A18" s="46" t="s">
        <v>20</v>
      </c>
      <c r="B18" s="4">
        <v>0</v>
      </c>
      <c r="C18" s="4">
        <v>0</v>
      </c>
      <c r="D18" s="4">
        <v>1</v>
      </c>
      <c r="E18" s="4">
        <v>3</v>
      </c>
      <c r="F18" s="94">
        <v>8</v>
      </c>
      <c r="G18" s="94">
        <v>73</v>
      </c>
      <c r="H18" s="94">
        <v>44</v>
      </c>
      <c r="I18" s="94">
        <v>55</v>
      </c>
      <c r="J18" s="94">
        <v>207</v>
      </c>
      <c r="K18" s="94">
        <v>107</v>
      </c>
      <c r="L18" s="94">
        <v>566</v>
      </c>
      <c r="M18" s="94">
        <v>390</v>
      </c>
      <c r="N18" s="94">
        <v>33</v>
      </c>
      <c r="O18" s="94">
        <v>37</v>
      </c>
      <c r="P18" s="94">
        <v>1</v>
      </c>
      <c r="Q18" s="94">
        <v>1</v>
      </c>
      <c r="R18" s="4">
        <f t="shared" si="0"/>
        <v>1526</v>
      </c>
      <c r="S18" s="47">
        <f t="shared" si="1"/>
        <v>0.18776916451335057</v>
      </c>
    </row>
    <row r="19" spans="1:19" x14ac:dyDescent="0.2">
      <c r="A19" s="46" t="s">
        <v>21</v>
      </c>
      <c r="B19" s="4">
        <v>0</v>
      </c>
      <c r="C19" s="4">
        <v>0</v>
      </c>
      <c r="D19" s="4">
        <v>0</v>
      </c>
      <c r="E19" s="4">
        <v>5</v>
      </c>
      <c r="F19" s="94">
        <v>7</v>
      </c>
      <c r="G19" s="94">
        <v>62</v>
      </c>
      <c r="H19" s="94">
        <v>29</v>
      </c>
      <c r="I19" s="94">
        <v>34</v>
      </c>
      <c r="J19" s="94">
        <v>150</v>
      </c>
      <c r="K19" s="94">
        <v>88</v>
      </c>
      <c r="L19" s="94">
        <v>479</v>
      </c>
      <c r="M19" s="94">
        <v>431</v>
      </c>
      <c r="N19" s="94">
        <v>26</v>
      </c>
      <c r="O19" s="94">
        <v>28</v>
      </c>
      <c r="P19" s="94">
        <v>3</v>
      </c>
      <c r="Q19" s="94">
        <v>2</v>
      </c>
      <c r="R19" s="4">
        <f t="shared" si="0"/>
        <v>1344</v>
      </c>
      <c r="S19" s="47">
        <f t="shared" si="1"/>
        <v>0.16537467700258399</v>
      </c>
    </row>
    <row r="20" spans="1:19" x14ac:dyDescent="0.2">
      <c r="A20" s="46" t="s">
        <v>22</v>
      </c>
      <c r="B20" s="4">
        <v>0</v>
      </c>
      <c r="C20" s="4">
        <v>0</v>
      </c>
      <c r="D20" s="4">
        <v>0</v>
      </c>
      <c r="E20" s="4">
        <v>3</v>
      </c>
      <c r="F20" s="94">
        <v>0</v>
      </c>
      <c r="G20" s="94">
        <v>59</v>
      </c>
      <c r="H20" s="94">
        <v>28</v>
      </c>
      <c r="I20" s="94">
        <v>28</v>
      </c>
      <c r="J20" s="94">
        <v>121</v>
      </c>
      <c r="K20" s="94">
        <v>81</v>
      </c>
      <c r="L20" s="94">
        <v>349</v>
      </c>
      <c r="M20" s="94">
        <v>218</v>
      </c>
      <c r="N20" s="94">
        <v>6</v>
      </c>
      <c r="O20" s="94">
        <v>7</v>
      </c>
      <c r="P20" s="94">
        <v>2</v>
      </c>
      <c r="Q20" s="94">
        <v>0</v>
      </c>
      <c r="R20" s="4">
        <f t="shared" si="0"/>
        <v>902</v>
      </c>
      <c r="S20" s="47">
        <f t="shared" si="1"/>
        <v>0.11098806447643657</v>
      </c>
    </row>
    <row r="21" spans="1:19" x14ac:dyDescent="0.2">
      <c r="A21" s="46" t="s">
        <v>23</v>
      </c>
      <c r="B21" s="4">
        <v>1</v>
      </c>
      <c r="C21" s="4">
        <v>0</v>
      </c>
      <c r="D21" s="4">
        <v>0</v>
      </c>
      <c r="E21" s="4">
        <v>0</v>
      </c>
      <c r="F21" s="94">
        <v>2</v>
      </c>
      <c r="G21" s="94">
        <v>34</v>
      </c>
      <c r="H21" s="94">
        <v>7</v>
      </c>
      <c r="I21" s="94">
        <v>19</v>
      </c>
      <c r="J21" s="94">
        <v>37</v>
      </c>
      <c r="K21" s="94">
        <v>7</v>
      </c>
      <c r="L21" s="94">
        <v>10</v>
      </c>
      <c r="M21" s="94">
        <v>3</v>
      </c>
      <c r="N21" s="94">
        <v>0</v>
      </c>
      <c r="O21" s="94">
        <v>0</v>
      </c>
      <c r="P21" s="94">
        <v>0</v>
      </c>
      <c r="Q21" s="94">
        <v>0</v>
      </c>
      <c r="R21" s="4">
        <f t="shared" si="0"/>
        <v>120</v>
      </c>
      <c r="S21" s="47">
        <f t="shared" si="1"/>
        <v>1.4765596160944998E-2</v>
      </c>
    </row>
    <row r="22" spans="1:19" x14ac:dyDescent="0.2">
      <c r="A22" s="76" t="s">
        <v>24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7</v>
      </c>
      <c r="H22" s="87">
        <v>1</v>
      </c>
      <c r="I22" s="87">
        <v>0</v>
      </c>
      <c r="J22" s="87">
        <v>6</v>
      </c>
      <c r="K22" s="87">
        <v>0</v>
      </c>
      <c r="L22" s="87">
        <v>0</v>
      </c>
      <c r="M22" s="87">
        <v>2</v>
      </c>
      <c r="N22" s="87">
        <v>0</v>
      </c>
      <c r="O22" s="87">
        <v>0</v>
      </c>
      <c r="P22" s="87">
        <v>1</v>
      </c>
      <c r="Q22" s="87">
        <v>0</v>
      </c>
      <c r="R22" s="87">
        <f t="shared" si="0"/>
        <v>17</v>
      </c>
      <c r="S22" s="77">
        <f t="shared" si="1"/>
        <v>2.0917927894672081E-3</v>
      </c>
    </row>
    <row r="23" spans="1:19" ht="15" x14ac:dyDescent="0.25">
      <c r="A23" s="78" t="s">
        <v>135</v>
      </c>
      <c r="B23" s="79">
        <f>SUM(B11:B22)</f>
        <v>8</v>
      </c>
      <c r="C23" s="79">
        <f t="shared" ref="C23:Q23" si="2">SUM(C11:C22)</f>
        <v>7</v>
      </c>
      <c r="D23" s="79">
        <f t="shared" si="2"/>
        <v>11</v>
      </c>
      <c r="E23" s="79">
        <f t="shared" si="2"/>
        <v>32</v>
      </c>
      <c r="F23" s="79">
        <f t="shared" si="2"/>
        <v>85</v>
      </c>
      <c r="G23" s="79">
        <f t="shared" si="2"/>
        <v>629</v>
      </c>
      <c r="H23" s="79">
        <f t="shared" si="2"/>
        <v>416</v>
      </c>
      <c r="I23" s="79">
        <f t="shared" si="2"/>
        <v>402</v>
      </c>
      <c r="J23" s="79">
        <f t="shared" si="2"/>
        <v>1161</v>
      </c>
      <c r="K23" s="79">
        <f t="shared" si="2"/>
        <v>482</v>
      </c>
      <c r="L23" s="79">
        <f t="shared" si="2"/>
        <v>2790</v>
      </c>
      <c r="M23" s="79">
        <f t="shared" si="2"/>
        <v>1802</v>
      </c>
      <c r="N23" s="79">
        <f t="shared" si="2"/>
        <v>121</v>
      </c>
      <c r="O23" s="79">
        <f t="shared" si="2"/>
        <v>155</v>
      </c>
      <c r="P23" s="79">
        <f t="shared" si="2"/>
        <v>19</v>
      </c>
      <c r="Q23" s="79">
        <f t="shared" si="2"/>
        <v>7</v>
      </c>
      <c r="R23" s="79">
        <f>SUM(R11:R22)</f>
        <v>8127</v>
      </c>
      <c r="S23" s="80">
        <f>SUM(S11:S22)</f>
        <v>1</v>
      </c>
    </row>
  </sheetData>
  <mergeCells count="6">
    <mergeCell ref="A6:R6"/>
    <mergeCell ref="A7:R7"/>
    <mergeCell ref="A9:A10"/>
    <mergeCell ref="B9:Q9"/>
    <mergeCell ref="R9:R10"/>
    <mergeCell ref="S9:S1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42578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40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6</v>
      </c>
      <c r="C13" s="16">
        <v>3</v>
      </c>
      <c r="D13" s="16">
        <v>8</v>
      </c>
      <c r="E13" s="16">
        <v>10</v>
      </c>
      <c r="F13" s="16">
        <v>0</v>
      </c>
      <c r="G13" s="16">
        <v>0</v>
      </c>
      <c r="H13" s="16">
        <v>20</v>
      </c>
      <c r="I13" s="16">
        <v>0</v>
      </c>
      <c r="J13" s="16">
        <v>1</v>
      </c>
      <c r="K13" s="16">
        <v>0</v>
      </c>
      <c r="L13" s="16">
        <v>0</v>
      </c>
      <c r="M13" s="17">
        <v>2</v>
      </c>
      <c r="N13" s="25">
        <f t="shared" ref="N13:N22" si="0">SUM(B13:M13)</f>
        <v>50</v>
      </c>
      <c r="O13" s="47">
        <f>+N13/$N$22</f>
        <v>8.1726054266100037E-3</v>
      </c>
    </row>
    <row r="14" spans="1:15" ht="20.100000000000001" customHeight="1" x14ac:dyDescent="0.2">
      <c r="A14" s="46" t="s">
        <v>17</v>
      </c>
      <c r="B14" s="16">
        <v>2</v>
      </c>
      <c r="C14" s="16">
        <v>3</v>
      </c>
      <c r="D14" s="16">
        <v>137</v>
      </c>
      <c r="E14" s="16">
        <v>66</v>
      </c>
      <c r="F14" s="16">
        <v>17</v>
      </c>
      <c r="G14" s="16">
        <v>11</v>
      </c>
      <c r="H14" s="16">
        <v>238</v>
      </c>
      <c r="I14" s="16">
        <v>13</v>
      </c>
      <c r="J14" s="16">
        <v>0</v>
      </c>
      <c r="K14" s="16">
        <v>7</v>
      </c>
      <c r="L14" s="16">
        <v>0</v>
      </c>
      <c r="M14" s="17">
        <v>0</v>
      </c>
      <c r="N14" s="25">
        <f t="shared" si="0"/>
        <v>494</v>
      </c>
      <c r="O14" s="47">
        <f t="shared" ref="O14:O21" si="1">+N14/$N$22</f>
        <v>8.0745341614906832E-2</v>
      </c>
    </row>
    <row r="15" spans="1:15" ht="20.100000000000001" customHeight="1" x14ac:dyDescent="0.2">
      <c r="A15" s="46" t="s">
        <v>18</v>
      </c>
      <c r="B15" s="16">
        <v>3</v>
      </c>
      <c r="C15" s="16">
        <v>10</v>
      </c>
      <c r="D15" s="16">
        <v>370</v>
      </c>
      <c r="E15" s="16">
        <v>126</v>
      </c>
      <c r="F15" s="16">
        <v>41</v>
      </c>
      <c r="G15" s="16">
        <v>59</v>
      </c>
      <c r="H15" s="16">
        <v>303</v>
      </c>
      <c r="I15" s="16">
        <v>40</v>
      </c>
      <c r="J15" s="16">
        <v>0</v>
      </c>
      <c r="K15" s="16">
        <v>4</v>
      </c>
      <c r="L15" s="16">
        <v>0</v>
      </c>
      <c r="M15" s="17">
        <v>5</v>
      </c>
      <c r="N15" s="25">
        <f t="shared" si="0"/>
        <v>961</v>
      </c>
      <c r="O15" s="47">
        <f t="shared" si="1"/>
        <v>0.15707747629944427</v>
      </c>
    </row>
    <row r="16" spans="1:15" ht="20.100000000000001" customHeight="1" x14ac:dyDescent="0.2">
      <c r="A16" s="46" t="s">
        <v>19</v>
      </c>
      <c r="B16" s="16">
        <v>5</v>
      </c>
      <c r="C16" s="16">
        <v>9</v>
      </c>
      <c r="D16" s="16">
        <v>442</v>
      </c>
      <c r="E16" s="16">
        <v>109</v>
      </c>
      <c r="F16" s="16">
        <v>77</v>
      </c>
      <c r="G16" s="16">
        <v>73</v>
      </c>
      <c r="H16" s="16">
        <v>782</v>
      </c>
      <c r="I16" s="16">
        <v>136</v>
      </c>
      <c r="J16" s="16">
        <v>5</v>
      </c>
      <c r="K16" s="16">
        <v>21</v>
      </c>
      <c r="L16" s="16">
        <v>1</v>
      </c>
      <c r="M16" s="17">
        <v>5</v>
      </c>
      <c r="N16" s="25">
        <f t="shared" si="0"/>
        <v>1665</v>
      </c>
      <c r="O16" s="47">
        <f t="shared" si="1"/>
        <v>0.27214776070611313</v>
      </c>
    </row>
    <row r="17" spans="1:15" ht="20.100000000000001" customHeight="1" x14ac:dyDescent="0.2">
      <c r="A17" s="46" t="s">
        <v>20</v>
      </c>
      <c r="B17" s="16">
        <v>1</v>
      </c>
      <c r="C17" s="16">
        <v>9</v>
      </c>
      <c r="D17" s="16">
        <v>156</v>
      </c>
      <c r="E17" s="16">
        <v>65</v>
      </c>
      <c r="F17" s="16">
        <v>42</v>
      </c>
      <c r="G17" s="16">
        <v>58</v>
      </c>
      <c r="H17" s="16">
        <v>844</v>
      </c>
      <c r="I17" s="16">
        <v>277</v>
      </c>
      <c r="J17" s="16">
        <v>17</v>
      </c>
      <c r="K17" s="16">
        <v>62</v>
      </c>
      <c r="L17" s="16">
        <v>0</v>
      </c>
      <c r="M17" s="17">
        <v>3</v>
      </c>
      <c r="N17" s="25">
        <f t="shared" si="0"/>
        <v>1534</v>
      </c>
      <c r="O17" s="47">
        <f t="shared" si="1"/>
        <v>0.25073553448839492</v>
      </c>
    </row>
    <row r="18" spans="1:15" ht="20.100000000000001" customHeight="1" x14ac:dyDescent="0.2">
      <c r="A18" s="46" t="s">
        <v>21</v>
      </c>
      <c r="B18" s="16">
        <v>3</v>
      </c>
      <c r="C18" s="16">
        <v>9</v>
      </c>
      <c r="D18" s="16">
        <v>117</v>
      </c>
      <c r="E18" s="16">
        <v>50</v>
      </c>
      <c r="F18" s="16">
        <v>50</v>
      </c>
      <c r="G18" s="16">
        <v>46</v>
      </c>
      <c r="H18" s="16">
        <v>601</v>
      </c>
      <c r="I18" s="16">
        <v>227</v>
      </c>
      <c r="J18" s="16">
        <v>5</v>
      </c>
      <c r="K18" s="16">
        <v>9</v>
      </c>
      <c r="L18" s="16">
        <v>3</v>
      </c>
      <c r="M18" s="17">
        <v>3</v>
      </c>
      <c r="N18" s="25">
        <f t="shared" si="0"/>
        <v>1123</v>
      </c>
      <c r="O18" s="47">
        <f t="shared" si="1"/>
        <v>0.18355671788166067</v>
      </c>
    </row>
    <row r="19" spans="1:15" ht="20.100000000000001" customHeight="1" x14ac:dyDescent="0.2">
      <c r="A19" s="46" t="s">
        <v>22</v>
      </c>
      <c r="B19" s="16">
        <v>3</v>
      </c>
      <c r="C19" s="16">
        <v>1</v>
      </c>
      <c r="D19" s="16">
        <v>41</v>
      </c>
      <c r="E19" s="16">
        <v>13</v>
      </c>
      <c r="F19" s="16">
        <v>23</v>
      </c>
      <c r="G19" s="16">
        <v>33</v>
      </c>
      <c r="H19" s="16">
        <v>146</v>
      </c>
      <c r="I19" s="16">
        <v>28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288</v>
      </c>
      <c r="O19" s="47">
        <f t="shared" si="1"/>
        <v>4.7074207257273619E-2</v>
      </c>
    </row>
    <row r="20" spans="1:15" ht="20.100000000000001" customHeight="1" x14ac:dyDescent="0.2">
      <c r="A20" s="46" t="s">
        <v>23</v>
      </c>
      <c r="B20" s="16">
        <v>3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3</v>
      </c>
      <c r="O20" s="47">
        <f t="shared" si="1"/>
        <v>4.903563255966002E-4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26</v>
      </c>
      <c r="C22" s="35">
        <f t="shared" si="2"/>
        <v>44</v>
      </c>
      <c r="D22" s="35">
        <f t="shared" si="2"/>
        <v>1271</v>
      </c>
      <c r="E22" s="35">
        <f t="shared" si="2"/>
        <v>439</v>
      </c>
      <c r="F22" s="35">
        <f t="shared" si="2"/>
        <v>250</v>
      </c>
      <c r="G22" s="35">
        <f t="shared" si="2"/>
        <v>280</v>
      </c>
      <c r="H22" s="35">
        <f t="shared" si="2"/>
        <v>2934</v>
      </c>
      <c r="I22" s="35">
        <f t="shared" si="2"/>
        <v>721</v>
      </c>
      <c r="J22" s="35">
        <f>SUM(J10:J21)</f>
        <v>28</v>
      </c>
      <c r="K22" s="35">
        <f t="shared" si="2"/>
        <v>103</v>
      </c>
      <c r="L22" s="35">
        <f t="shared" si="2"/>
        <v>4</v>
      </c>
      <c r="M22" s="35">
        <f t="shared" si="2"/>
        <v>18</v>
      </c>
      <c r="N22" s="35">
        <f t="shared" si="0"/>
        <v>6118</v>
      </c>
      <c r="O22" s="50">
        <f>SUM(O13:O20)</f>
        <v>1.0000000000000002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39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0</v>
      </c>
      <c r="C13" s="16">
        <v>2</v>
      </c>
      <c r="D13" s="16">
        <v>2</v>
      </c>
      <c r="E13" s="16">
        <v>0</v>
      </c>
      <c r="F13" s="16">
        <v>0</v>
      </c>
      <c r="G13" s="16">
        <v>1</v>
      </c>
      <c r="H13" s="16">
        <v>64</v>
      </c>
      <c r="I13" s="16">
        <v>5</v>
      </c>
      <c r="J13" s="16">
        <v>3</v>
      </c>
      <c r="K13" s="16">
        <v>6</v>
      </c>
      <c r="L13" s="16">
        <v>2</v>
      </c>
      <c r="M13" s="17">
        <v>0</v>
      </c>
      <c r="N13" s="25">
        <f t="shared" ref="N13:N22" si="0">SUM(B13:M13)</f>
        <v>85</v>
      </c>
      <c r="O13" s="47">
        <f>+N13/$N$22</f>
        <v>1.7752715121136173E-2</v>
      </c>
    </row>
    <row r="14" spans="1:15" ht="20.100000000000001" customHeight="1" x14ac:dyDescent="0.2">
      <c r="A14" s="46" t="s">
        <v>17</v>
      </c>
      <c r="B14" s="16">
        <v>1</v>
      </c>
      <c r="C14" s="16">
        <v>2</v>
      </c>
      <c r="D14" s="16">
        <v>79</v>
      </c>
      <c r="E14" s="16">
        <v>60</v>
      </c>
      <c r="F14" s="16">
        <v>3</v>
      </c>
      <c r="G14" s="16">
        <v>13</v>
      </c>
      <c r="H14" s="16">
        <v>185</v>
      </c>
      <c r="I14" s="16">
        <v>24</v>
      </c>
      <c r="J14" s="16">
        <v>0</v>
      </c>
      <c r="K14" s="16">
        <v>6</v>
      </c>
      <c r="L14" s="16">
        <v>2</v>
      </c>
      <c r="M14" s="17">
        <v>2</v>
      </c>
      <c r="N14" s="25">
        <f t="shared" si="0"/>
        <v>377</v>
      </c>
      <c r="O14" s="47">
        <f t="shared" ref="O14:O21" si="1">+N14/$N$22</f>
        <v>7.873851294903926E-2</v>
      </c>
    </row>
    <row r="15" spans="1:15" ht="20.100000000000001" customHeight="1" x14ac:dyDescent="0.2">
      <c r="A15" s="46" t="s">
        <v>18</v>
      </c>
      <c r="B15" s="16">
        <v>1</v>
      </c>
      <c r="C15" s="16">
        <v>10</v>
      </c>
      <c r="D15" s="16">
        <v>277</v>
      </c>
      <c r="E15" s="16">
        <v>130</v>
      </c>
      <c r="F15" s="16">
        <v>26</v>
      </c>
      <c r="G15" s="16">
        <v>28</v>
      </c>
      <c r="H15" s="16">
        <v>167</v>
      </c>
      <c r="I15" s="16">
        <v>24</v>
      </c>
      <c r="J15" s="16">
        <v>2</v>
      </c>
      <c r="K15" s="16">
        <v>4</v>
      </c>
      <c r="L15" s="16">
        <v>1</v>
      </c>
      <c r="M15" s="17">
        <v>1</v>
      </c>
      <c r="N15" s="25">
        <f t="shared" si="0"/>
        <v>671</v>
      </c>
      <c r="O15" s="47">
        <f t="shared" si="1"/>
        <v>0.1401420217209691</v>
      </c>
    </row>
    <row r="16" spans="1:15" ht="20.100000000000001" customHeight="1" x14ac:dyDescent="0.2">
      <c r="A16" s="46" t="s">
        <v>19</v>
      </c>
      <c r="B16" s="16">
        <v>16</v>
      </c>
      <c r="C16" s="16">
        <v>7</v>
      </c>
      <c r="D16" s="16">
        <v>425</v>
      </c>
      <c r="E16" s="16">
        <v>183</v>
      </c>
      <c r="F16" s="16">
        <v>43</v>
      </c>
      <c r="G16" s="16">
        <v>64</v>
      </c>
      <c r="H16" s="16">
        <v>528</v>
      </c>
      <c r="I16" s="16">
        <v>168</v>
      </c>
      <c r="J16" s="16">
        <v>19</v>
      </c>
      <c r="K16" s="16">
        <v>93</v>
      </c>
      <c r="L16" s="16">
        <v>6</v>
      </c>
      <c r="M16" s="17">
        <v>4</v>
      </c>
      <c r="N16" s="25">
        <f t="shared" si="0"/>
        <v>1556</v>
      </c>
      <c r="O16" s="47">
        <f t="shared" si="1"/>
        <v>0.32497911445279865</v>
      </c>
    </row>
    <row r="17" spans="1:15" ht="20.100000000000001" customHeight="1" x14ac:dyDescent="0.2">
      <c r="A17" s="46" t="s">
        <v>20</v>
      </c>
      <c r="B17" s="16">
        <v>12</v>
      </c>
      <c r="C17" s="16">
        <v>14</v>
      </c>
      <c r="D17" s="16">
        <v>338</v>
      </c>
      <c r="E17" s="16">
        <v>68</v>
      </c>
      <c r="F17" s="16">
        <v>64</v>
      </c>
      <c r="G17" s="16">
        <v>77</v>
      </c>
      <c r="H17" s="16">
        <v>547</v>
      </c>
      <c r="I17" s="16">
        <v>175</v>
      </c>
      <c r="J17" s="16">
        <v>13</v>
      </c>
      <c r="K17" s="16">
        <v>29</v>
      </c>
      <c r="L17" s="16">
        <v>3</v>
      </c>
      <c r="M17" s="17">
        <v>6</v>
      </c>
      <c r="N17" s="25">
        <f t="shared" si="0"/>
        <v>1346</v>
      </c>
      <c r="O17" s="47">
        <f t="shared" si="1"/>
        <v>0.28111946532999166</v>
      </c>
    </row>
    <row r="18" spans="1:15" ht="20.100000000000001" customHeight="1" x14ac:dyDescent="0.2">
      <c r="A18" s="46" t="s">
        <v>21</v>
      </c>
      <c r="B18" s="16">
        <v>7</v>
      </c>
      <c r="C18" s="16">
        <v>2</v>
      </c>
      <c r="D18" s="16">
        <v>147</v>
      </c>
      <c r="E18" s="16">
        <v>42</v>
      </c>
      <c r="F18" s="16">
        <v>53</v>
      </c>
      <c r="G18" s="16">
        <v>32</v>
      </c>
      <c r="H18" s="16">
        <v>298</v>
      </c>
      <c r="I18" s="16">
        <v>59</v>
      </c>
      <c r="J18" s="16">
        <v>8</v>
      </c>
      <c r="K18" s="16">
        <v>6</v>
      </c>
      <c r="L18" s="16">
        <v>1</v>
      </c>
      <c r="M18" s="17">
        <v>2</v>
      </c>
      <c r="N18" s="25">
        <f t="shared" si="0"/>
        <v>657</v>
      </c>
      <c r="O18" s="47">
        <f t="shared" si="1"/>
        <v>0.13721804511278196</v>
      </c>
    </row>
    <row r="19" spans="1:15" ht="20.100000000000001" customHeight="1" x14ac:dyDescent="0.2">
      <c r="A19" s="46" t="s">
        <v>22</v>
      </c>
      <c r="B19" s="16">
        <v>3</v>
      </c>
      <c r="C19" s="16">
        <v>0</v>
      </c>
      <c r="D19" s="16">
        <v>39</v>
      </c>
      <c r="E19" s="16">
        <v>11</v>
      </c>
      <c r="F19" s="16">
        <v>19</v>
      </c>
      <c r="G19" s="16">
        <v>2</v>
      </c>
      <c r="H19" s="16">
        <v>20</v>
      </c>
      <c r="I19" s="16">
        <v>0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94</v>
      </c>
      <c r="O19" s="47">
        <f t="shared" si="1"/>
        <v>1.9632414369256473E-2</v>
      </c>
    </row>
    <row r="20" spans="1:15" ht="20.100000000000001" customHeight="1" x14ac:dyDescent="0.2">
      <c r="A20" s="46" t="s">
        <v>23</v>
      </c>
      <c r="B20" s="16">
        <v>2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2</v>
      </c>
      <c r="O20" s="47">
        <f t="shared" si="1"/>
        <v>4.1771094402673348E-4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42</v>
      </c>
      <c r="C22" s="35">
        <f t="shared" si="2"/>
        <v>37</v>
      </c>
      <c r="D22" s="35">
        <f t="shared" si="2"/>
        <v>1307</v>
      </c>
      <c r="E22" s="35">
        <f t="shared" si="2"/>
        <v>494</v>
      </c>
      <c r="F22" s="35">
        <f t="shared" si="2"/>
        <v>208</v>
      </c>
      <c r="G22" s="35">
        <f t="shared" si="2"/>
        <v>217</v>
      </c>
      <c r="H22" s="35">
        <f t="shared" si="2"/>
        <v>1809</v>
      </c>
      <c r="I22" s="35">
        <f t="shared" si="2"/>
        <v>455</v>
      </c>
      <c r="J22" s="35">
        <f>SUM(J10:J21)</f>
        <v>45</v>
      </c>
      <c r="K22" s="35">
        <f t="shared" si="2"/>
        <v>144</v>
      </c>
      <c r="L22" s="35">
        <f t="shared" si="2"/>
        <v>15</v>
      </c>
      <c r="M22" s="35">
        <f t="shared" si="2"/>
        <v>15</v>
      </c>
      <c r="N22" s="35">
        <f t="shared" si="0"/>
        <v>4788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5703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1</v>
      </c>
      <c r="C13" s="16">
        <v>8</v>
      </c>
      <c r="D13" s="16">
        <v>3</v>
      </c>
      <c r="E13" s="16">
        <v>2</v>
      </c>
      <c r="F13" s="16">
        <v>0</v>
      </c>
      <c r="G13" s="16">
        <v>2</v>
      </c>
      <c r="H13" s="16">
        <v>35</v>
      </c>
      <c r="I13" s="16">
        <v>0</v>
      </c>
      <c r="J13" s="16">
        <v>0</v>
      </c>
      <c r="K13" s="16">
        <v>0</v>
      </c>
      <c r="L13" s="16">
        <v>2</v>
      </c>
      <c r="M13" s="17">
        <v>0</v>
      </c>
      <c r="N13" s="25">
        <f t="shared" ref="N13:N22" si="0">SUM(B13:M13)</f>
        <v>53</v>
      </c>
      <c r="O13" s="47">
        <f>+N13/$N$22</f>
        <v>1.020408163265306E-2</v>
      </c>
    </row>
    <row r="14" spans="1:15" ht="20.100000000000001" customHeight="1" x14ac:dyDescent="0.2">
      <c r="A14" s="46" t="s">
        <v>17</v>
      </c>
      <c r="B14" s="16">
        <v>2</v>
      </c>
      <c r="C14" s="16">
        <v>3</v>
      </c>
      <c r="D14" s="16">
        <v>68</v>
      </c>
      <c r="E14" s="16">
        <v>36</v>
      </c>
      <c r="F14" s="16">
        <v>9</v>
      </c>
      <c r="G14" s="16">
        <v>19</v>
      </c>
      <c r="H14" s="16">
        <v>139</v>
      </c>
      <c r="I14" s="16">
        <v>21</v>
      </c>
      <c r="J14" s="16">
        <v>1</v>
      </c>
      <c r="K14" s="16">
        <v>6</v>
      </c>
      <c r="L14" s="16">
        <v>3</v>
      </c>
      <c r="M14" s="17">
        <v>1</v>
      </c>
      <c r="N14" s="25">
        <f t="shared" si="0"/>
        <v>308</v>
      </c>
      <c r="O14" s="47">
        <f t="shared" ref="O14:O21" si="1">+N14/$N$22</f>
        <v>5.9299191374663072E-2</v>
      </c>
    </row>
    <row r="15" spans="1:15" ht="20.100000000000001" customHeight="1" x14ac:dyDescent="0.2">
      <c r="A15" s="46" t="s">
        <v>18</v>
      </c>
      <c r="B15" s="16">
        <v>2</v>
      </c>
      <c r="C15" s="16">
        <v>13</v>
      </c>
      <c r="D15" s="16">
        <v>262</v>
      </c>
      <c r="E15" s="16">
        <v>77</v>
      </c>
      <c r="F15" s="16">
        <v>35</v>
      </c>
      <c r="G15" s="16">
        <v>53</v>
      </c>
      <c r="H15" s="16">
        <v>354</v>
      </c>
      <c r="I15" s="16">
        <v>66</v>
      </c>
      <c r="J15" s="16">
        <v>2</v>
      </c>
      <c r="K15" s="16">
        <v>23</v>
      </c>
      <c r="L15" s="16">
        <v>5</v>
      </c>
      <c r="M15" s="17">
        <v>1</v>
      </c>
      <c r="N15" s="25">
        <f t="shared" si="0"/>
        <v>893</v>
      </c>
      <c r="O15" s="47">
        <f t="shared" si="1"/>
        <v>0.1719291490180978</v>
      </c>
    </row>
    <row r="16" spans="1:15" ht="20.100000000000001" customHeight="1" x14ac:dyDescent="0.2">
      <c r="A16" s="46" t="s">
        <v>19</v>
      </c>
      <c r="B16" s="16">
        <v>3</v>
      </c>
      <c r="C16" s="16">
        <v>11</v>
      </c>
      <c r="D16" s="16">
        <v>263</v>
      </c>
      <c r="E16" s="16">
        <v>77</v>
      </c>
      <c r="F16" s="16">
        <v>51</v>
      </c>
      <c r="G16" s="16">
        <v>111</v>
      </c>
      <c r="H16" s="16">
        <v>600</v>
      </c>
      <c r="I16" s="16">
        <v>156</v>
      </c>
      <c r="J16" s="16">
        <v>10</v>
      </c>
      <c r="K16" s="16">
        <v>20</v>
      </c>
      <c r="L16" s="16">
        <v>7</v>
      </c>
      <c r="M16" s="17">
        <v>4</v>
      </c>
      <c r="N16" s="25">
        <f t="shared" si="0"/>
        <v>1313</v>
      </c>
      <c r="O16" s="47">
        <f t="shared" si="1"/>
        <v>0.2527916827108202</v>
      </c>
    </row>
    <row r="17" spans="1:15" ht="20.100000000000001" customHeight="1" x14ac:dyDescent="0.2">
      <c r="A17" s="46" t="s">
        <v>20</v>
      </c>
      <c r="B17" s="16">
        <v>1</v>
      </c>
      <c r="C17" s="16">
        <v>18</v>
      </c>
      <c r="D17" s="16">
        <v>166</v>
      </c>
      <c r="E17" s="16">
        <v>45</v>
      </c>
      <c r="F17" s="16">
        <v>39</v>
      </c>
      <c r="G17" s="16">
        <v>100</v>
      </c>
      <c r="H17" s="16">
        <v>816</v>
      </c>
      <c r="I17" s="16">
        <v>280</v>
      </c>
      <c r="J17" s="16">
        <v>53</v>
      </c>
      <c r="K17" s="16">
        <v>59</v>
      </c>
      <c r="L17" s="16">
        <v>7</v>
      </c>
      <c r="M17" s="17">
        <v>4</v>
      </c>
      <c r="N17" s="25">
        <f t="shared" si="0"/>
        <v>1588</v>
      </c>
      <c r="O17" s="47">
        <f t="shared" si="1"/>
        <v>0.30573738929534078</v>
      </c>
    </row>
    <row r="18" spans="1:15" ht="20.100000000000001" customHeight="1" x14ac:dyDescent="0.2">
      <c r="A18" s="46" t="s">
        <v>21</v>
      </c>
      <c r="B18" s="16">
        <v>3</v>
      </c>
      <c r="C18" s="16">
        <v>7</v>
      </c>
      <c r="D18" s="16">
        <v>82</v>
      </c>
      <c r="E18" s="16">
        <v>19</v>
      </c>
      <c r="F18" s="16">
        <v>33</v>
      </c>
      <c r="G18" s="16">
        <v>70</v>
      </c>
      <c r="H18" s="16">
        <v>491</v>
      </c>
      <c r="I18" s="16">
        <v>120</v>
      </c>
      <c r="J18" s="16">
        <v>3</v>
      </c>
      <c r="K18" s="16">
        <v>3</v>
      </c>
      <c r="L18" s="16">
        <v>3</v>
      </c>
      <c r="M18" s="17">
        <v>3</v>
      </c>
      <c r="N18" s="25">
        <f t="shared" si="0"/>
        <v>837</v>
      </c>
      <c r="O18" s="47">
        <f t="shared" si="1"/>
        <v>0.16114747785906816</v>
      </c>
    </row>
    <row r="19" spans="1:15" ht="20.100000000000001" customHeight="1" x14ac:dyDescent="0.2">
      <c r="A19" s="46" t="s">
        <v>22</v>
      </c>
      <c r="B19" s="16">
        <v>0</v>
      </c>
      <c r="C19" s="16">
        <v>0</v>
      </c>
      <c r="D19" s="16">
        <v>25</v>
      </c>
      <c r="E19" s="16">
        <v>7</v>
      </c>
      <c r="F19" s="16">
        <v>14</v>
      </c>
      <c r="G19" s="16">
        <v>47</v>
      </c>
      <c r="H19" s="16">
        <v>83</v>
      </c>
      <c r="I19" s="16">
        <v>18</v>
      </c>
      <c r="J19" s="16">
        <v>0</v>
      </c>
      <c r="K19" s="16">
        <v>0</v>
      </c>
      <c r="L19" s="16">
        <v>2</v>
      </c>
      <c r="M19" s="17">
        <v>0</v>
      </c>
      <c r="N19" s="25">
        <f t="shared" si="0"/>
        <v>196</v>
      </c>
      <c r="O19" s="47">
        <f t="shared" si="1"/>
        <v>3.7735849056603772E-2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1</v>
      </c>
      <c r="E20" s="16">
        <v>0</v>
      </c>
      <c r="F20" s="16">
        <v>2</v>
      </c>
      <c r="G20" s="16">
        <v>0</v>
      </c>
      <c r="H20" s="16">
        <v>3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6</v>
      </c>
      <c r="O20" s="47">
        <f t="shared" si="1"/>
        <v>1.1551790527531767E-3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12</v>
      </c>
      <c r="C22" s="35">
        <f t="shared" si="2"/>
        <v>60</v>
      </c>
      <c r="D22" s="35">
        <f t="shared" si="2"/>
        <v>870</v>
      </c>
      <c r="E22" s="35">
        <f t="shared" si="2"/>
        <v>263</v>
      </c>
      <c r="F22" s="35">
        <f t="shared" si="2"/>
        <v>183</v>
      </c>
      <c r="G22" s="35">
        <f t="shared" si="2"/>
        <v>402</v>
      </c>
      <c r="H22" s="35">
        <f t="shared" si="2"/>
        <v>2521</v>
      </c>
      <c r="I22" s="35">
        <f t="shared" si="2"/>
        <v>661</v>
      </c>
      <c r="J22" s="35">
        <f>SUM(J10:J21)</f>
        <v>69</v>
      </c>
      <c r="K22" s="35">
        <f t="shared" si="2"/>
        <v>111</v>
      </c>
      <c r="L22" s="35">
        <f t="shared" si="2"/>
        <v>29</v>
      </c>
      <c r="M22" s="35">
        <f t="shared" si="2"/>
        <v>13</v>
      </c>
      <c r="N22" s="35">
        <f t="shared" si="0"/>
        <v>5194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285156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36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4</v>
      </c>
      <c r="C13" s="16">
        <v>2</v>
      </c>
      <c r="D13" s="16">
        <v>2</v>
      </c>
      <c r="E13" s="16">
        <v>0</v>
      </c>
      <c r="F13" s="16">
        <v>0</v>
      </c>
      <c r="G13" s="16">
        <v>8</v>
      </c>
      <c r="H13" s="16">
        <v>114</v>
      </c>
      <c r="I13" s="16">
        <v>5</v>
      </c>
      <c r="J13" s="16">
        <v>8</v>
      </c>
      <c r="K13" s="16">
        <v>3</v>
      </c>
      <c r="L13" s="16">
        <v>14</v>
      </c>
      <c r="M13" s="17">
        <v>0</v>
      </c>
      <c r="N13" s="25">
        <f t="shared" ref="N13:N22" si="0">SUM(B13:M13)</f>
        <v>160</v>
      </c>
      <c r="O13" s="47">
        <f>+N13/$N$22</f>
        <v>3.8891589693728731E-2</v>
      </c>
    </row>
    <row r="14" spans="1:15" ht="20.100000000000001" customHeight="1" x14ac:dyDescent="0.2">
      <c r="A14" s="46" t="s">
        <v>17</v>
      </c>
      <c r="B14" s="16">
        <v>4</v>
      </c>
      <c r="C14" s="16">
        <v>4</v>
      </c>
      <c r="D14" s="16">
        <v>38</v>
      </c>
      <c r="E14" s="16">
        <v>60</v>
      </c>
      <c r="F14" s="16">
        <v>3</v>
      </c>
      <c r="G14" s="16">
        <v>28</v>
      </c>
      <c r="H14" s="16">
        <v>213</v>
      </c>
      <c r="I14" s="16">
        <v>18</v>
      </c>
      <c r="J14" s="16">
        <v>6</v>
      </c>
      <c r="K14" s="16">
        <v>0</v>
      </c>
      <c r="L14" s="16">
        <v>0</v>
      </c>
      <c r="M14" s="17">
        <v>1</v>
      </c>
      <c r="N14" s="25">
        <f t="shared" si="0"/>
        <v>375</v>
      </c>
      <c r="O14" s="47">
        <f t="shared" ref="O14:O21" si="1">+N14/$N$22</f>
        <v>9.1152163344676712E-2</v>
      </c>
    </row>
    <row r="15" spans="1:15" ht="20.100000000000001" customHeight="1" x14ac:dyDescent="0.2">
      <c r="A15" s="46" t="s">
        <v>18</v>
      </c>
      <c r="B15" s="16">
        <v>3</v>
      </c>
      <c r="C15" s="16">
        <v>5</v>
      </c>
      <c r="D15" s="16">
        <v>200</v>
      </c>
      <c r="E15" s="16">
        <v>136</v>
      </c>
      <c r="F15" s="16">
        <v>27</v>
      </c>
      <c r="G15" s="16">
        <v>41</v>
      </c>
      <c r="H15" s="16">
        <v>141</v>
      </c>
      <c r="I15" s="16">
        <v>33</v>
      </c>
      <c r="J15" s="16">
        <v>3</v>
      </c>
      <c r="K15" s="16">
        <v>1</v>
      </c>
      <c r="L15" s="16">
        <v>0</v>
      </c>
      <c r="M15" s="17">
        <v>1</v>
      </c>
      <c r="N15" s="25">
        <f t="shared" si="0"/>
        <v>591</v>
      </c>
      <c r="O15" s="47">
        <f t="shared" si="1"/>
        <v>0.14365580943121051</v>
      </c>
    </row>
    <row r="16" spans="1:15" ht="20.100000000000001" customHeight="1" x14ac:dyDescent="0.2">
      <c r="A16" s="46" t="s">
        <v>19</v>
      </c>
      <c r="B16" s="16">
        <v>6</v>
      </c>
      <c r="C16" s="16">
        <v>13</v>
      </c>
      <c r="D16" s="16">
        <v>250</v>
      </c>
      <c r="E16" s="16">
        <v>85</v>
      </c>
      <c r="F16" s="16">
        <v>57</v>
      </c>
      <c r="G16" s="16">
        <v>94</v>
      </c>
      <c r="H16" s="16">
        <v>431</v>
      </c>
      <c r="I16" s="16">
        <v>129</v>
      </c>
      <c r="J16" s="16">
        <v>20</v>
      </c>
      <c r="K16" s="16">
        <v>61</v>
      </c>
      <c r="L16" s="16">
        <v>7</v>
      </c>
      <c r="M16" s="17">
        <v>2</v>
      </c>
      <c r="N16" s="25">
        <f t="shared" si="0"/>
        <v>1155</v>
      </c>
      <c r="O16" s="47">
        <f t="shared" si="1"/>
        <v>0.28074866310160429</v>
      </c>
    </row>
    <row r="17" spans="1:15" ht="20.100000000000001" customHeight="1" x14ac:dyDescent="0.2">
      <c r="A17" s="46" t="s">
        <v>20</v>
      </c>
      <c r="B17" s="16">
        <v>5</v>
      </c>
      <c r="C17" s="16">
        <v>13</v>
      </c>
      <c r="D17" s="16">
        <v>150</v>
      </c>
      <c r="E17" s="16">
        <v>42</v>
      </c>
      <c r="F17" s="16">
        <v>50</v>
      </c>
      <c r="G17" s="16">
        <v>72</v>
      </c>
      <c r="H17" s="16">
        <v>275</v>
      </c>
      <c r="I17" s="16">
        <v>105</v>
      </c>
      <c r="J17" s="16">
        <v>37</v>
      </c>
      <c r="K17" s="16">
        <v>85</v>
      </c>
      <c r="L17" s="16">
        <v>22</v>
      </c>
      <c r="M17" s="17">
        <v>13</v>
      </c>
      <c r="N17" s="25">
        <f t="shared" si="0"/>
        <v>869</v>
      </c>
      <c r="O17" s="47">
        <f t="shared" si="1"/>
        <v>0.21122994652406418</v>
      </c>
    </row>
    <row r="18" spans="1:15" ht="20.100000000000001" customHeight="1" x14ac:dyDescent="0.2">
      <c r="A18" s="46" t="s">
        <v>21</v>
      </c>
      <c r="B18" s="16">
        <v>4</v>
      </c>
      <c r="C18" s="16">
        <v>8</v>
      </c>
      <c r="D18" s="16">
        <v>142</v>
      </c>
      <c r="E18" s="16">
        <v>36</v>
      </c>
      <c r="F18" s="16">
        <v>44</v>
      </c>
      <c r="G18" s="16">
        <v>65</v>
      </c>
      <c r="H18" s="16">
        <v>318</v>
      </c>
      <c r="I18" s="16">
        <v>92</v>
      </c>
      <c r="J18" s="16">
        <v>27</v>
      </c>
      <c r="K18" s="16">
        <v>68</v>
      </c>
      <c r="L18" s="16">
        <v>21</v>
      </c>
      <c r="M18" s="17">
        <v>6</v>
      </c>
      <c r="N18" s="25">
        <f t="shared" si="0"/>
        <v>831</v>
      </c>
      <c r="O18" s="47">
        <f t="shared" si="1"/>
        <v>0.2019931939718036</v>
      </c>
    </row>
    <row r="19" spans="1:15" ht="20.100000000000001" customHeight="1" x14ac:dyDescent="0.2">
      <c r="A19" s="46" t="s">
        <v>22</v>
      </c>
      <c r="B19" s="16">
        <v>0</v>
      </c>
      <c r="C19" s="16">
        <v>5</v>
      </c>
      <c r="D19" s="16">
        <v>30</v>
      </c>
      <c r="E19" s="16">
        <v>6</v>
      </c>
      <c r="F19" s="16">
        <v>7</v>
      </c>
      <c r="G19" s="16">
        <v>10</v>
      </c>
      <c r="H19" s="16">
        <v>39</v>
      </c>
      <c r="I19" s="16">
        <v>2</v>
      </c>
      <c r="J19" s="16">
        <v>0</v>
      </c>
      <c r="K19" s="16">
        <v>1</v>
      </c>
      <c r="L19" s="16">
        <v>1</v>
      </c>
      <c r="M19" s="17">
        <v>0</v>
      </c>
      <c r="N19" s="25">
        <f t="shared" si="0"/>
        <v>101</v>
      </c>
      <c r="O19" s="47">
        <f t="shared" si="1"/>
        <v>2.4550315994166263E-2</v>
      </c>
    </row>
    <row r="20" spans="1:15" ht="20.100000000000001" customHeight="1" x14ac:dyDescent="0.2">
      <c r="A20" s="46" t="s">
        <v>23</v>
      </c>
      <c r="B20" s="16">
        <v>1</v>
      </c>
      <c r="C20" s="16">
        <v>1</v>
      </c>
      <c r="D20" s="16">
        <v>12</v>
      </c>
      <c r="E20" s="16">
        <v>7</v>
      </c>
      <c r="F20" s="16">
        <v>9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1</v>
      </c>
      <c r="M20" s="17">
        <v>0</v>
      </c>
      <c r="N20" s="25">
        <f t="shared" si="0"/>
        <v>32</v>
      </c>
      <c r="O20" s="47">
        <f t="shared" si="1"/>
        <v>7.7783179387457459E-3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27</v>
      </c>
      <c r="C22" s="35">
        <f t="shared" si="2"/>
        <v>51</v>
      </c>
      <c r="D22" s="35">
        <f t="shared" si="2"/>
        <v>824</v>
      </c>
      <c r="E22" s="35">
        <f t="shared" si="2"/>
        <v>372</v>
      </c>
      <c r="F22" s="35">
        <f t="shared" si="2"/>
        <v>197</v>
      </c>
      <c r="G22" s="35">
        <f t="shared" si="2"/>
        <v>318</v>
      </c>
      <c r="H22" s="35">
        <f t="shared" si="2"/>
        <v>1532</v>
      </c>
      <c r="I22" s="35">
        <f t="shared" si="2"/>
        <v>384</v>
      </c>
      <c r="J22" s="35">
        <f>SUM(J10:J21)</f>
        <v>101</v>
      </c>
      <c r="K22" s="35">
        <f t="shared" si="2"/>
        <v>219</v>
      </c>
      <c r="L22" s="35">
        <f t="shared" si="2"/>
        <v>66</v>
      </c>
      <c r="M22" s="35">
        <f t="shared" si="2"/>
        <v>23</v>
      </c>
      <c r="N22" s="35">
        <f t="shared" si="0"/>
        <v>4114</v>
      </c>
      <c r="O22" s="50">
        <f>SUM(O13:O20)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4.285156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2</v>
      </c>
      <c r="C13" s="16">
        <v>0</v>
      </c>
      <c r="D13" s="16">
        <v>0</v>
      </c>
      <c r="E13" s="16">
        <v>6</v>
      </c>
      <c r="F13" s="16">
        <v>25</v>
      </c>
      <c r="G13" s="16">
        <v>16</v>
      </c>
      <c r="H13" s="16">
        <v>44</v>
      </c>
      <c r="I13" s="16">
        <v>4</v>
      </c>
      <c r="J13" s="16">
        <v>3</v>
      </c>
      <c r="K13" s="16">
        <v>1</v>
      </c>
      <c r="L13" s="16">
        <v>4</v>
      </c>
      <c r="M13" s="17">
        <v>1</v>
      </c>
      <c r="N13" s="25">
        <f t="shared" ref="N13:N22" si="0">SUM(B13:M13)</f>
        <v>106</v>
      </c>
      <c r="O13" s="47">
        <f>+N13/$N$22</f>
        <v>2.0225147872543408E-2</v>
      </c>
    </row>
    <row r="14" spans="1:15" ht="20.100000000000001" customHeight="1" x14ac:dyDescent="0.2">
      <c r="A14" s="46" t="s">
        <v>17</v>
      </c>
      <c r="B14" s="16">
        <v>0</v>
      </c>
      <c r="C14" s="16">
        <v>7</v>
      </c>
      <c r="D14" s="16">
        <v>120</v>
      </c>
      <c r="E14" s="16">
        <v>51</v>
      </c>
      <c r="F14" s="16">
        <v>16</v>
      </c>
      <c r="G14" s="16">
        <v>54</v>
      </c>
      <c r="H14" s="16">
        <v>112</v>
      </c>
      <c r="I14" s="16">
        <v>18</v>
      </c>
      <c r="J14" s="16">
        <v>3</v>
      </c>
      <c r="K14" s="16">
        <v>2</v>
      </c>
      <c r="L14" s="16">
        <v>4</v>
      </c>
      <c r="M14" s="17">
        <v>2</v>
      </c>
      <c r="N14" s="25">
        <f t="shared" si="0"/>
        <v>389</v>
      </c>
      <c r="O14" s="47">
        <f t="shared" ref="O14:O21" si="1">+N14/$N$22</f>
        <v>7.4222476626597977E-2</v>
      </c>
    </row>
    <row r="15" spans="1:15" ht="20.100000000000001" customHeight="1" x14ac:dyDescent="0.2">
      <c r="A15" s="46" t="s">
        <v>18</v>
      </c>
      <c r="B15" s="16">
        <v>3</v>
      </c>
      <c r="C15" s="16">
        <v>15</v>
      </c>
      <c r="D15" s="16">
        <v>308</v>
      </c>
      <c r="E15" s="16">
        <v>100</v>
      </c>
      <c r="F15" s="16">
        <v>30</v>
      </c>
      <c r="G15" s="16">
        <v>124</v>
      </c>
      <c r="H15" s="16">
        <v>225</v>
      </c>
      <c r="I15" s="16">
        <v>64</v>
      </c>
      <c r="J15" s="16">
        <v>14</v>
      </c>
      <c r="K15" s="16">
        <v>5</v>
      </c>
      <c r="L15" s="16">
        <v>4</v>
      </c>
      <c r="M15" s="17">
        <v>3</v>
      </c>
      <c r="N15" s="25">
        <f t="shared" si="0"/>
        <v>895</v>
      </c>
      <c r="O15" s="47">
        <f t="shared" si="1"/>
        <v>0.17076893722572029</v>
      </c>
    </row>
    <row r="16" spans="1:15" ht="20.100000000000001" customHeight="1" x14ac:dyDescent="0.2">
      <c r="A16" s="46" t="s">
        <v>19</v>
      </c>
      <c r="B16" s="16">
        <v>3</v>
      </c>
      <c r="C16" s="16">
        <v>13</v>
      </c>
      <c r="D16" s="16">
        <v>273</v>
      </c>
      <c r="E16" s="16">
        <v>65</v>
      </c>
      <c r="F16" s="16">
        <v>66</v>
      </c>
      <c r="G16" s="16">
        <v>102</v>
      </c>
      <c r="H16" s="16">
        <v>450</v>
      </c>
      <c r="I16" s="16">
        <v>147</v>
      </c>
      <c r="J16" s="16">
        <v>47</v>
      </c>
      <c r="K16" s="16">
        <v>36</v>
      </c>
      <c r="L16" s="16">
        <v>18</v>
      </c>
      <c r="M16" s="17">
        <v>5</v>
      </c>
      <c r="N16" s="25">
        <f t="shared" si="0"/>
        <v>1225</v>
      </c>
      <c r="O16" s="47">
        <f t="shared" si="1"/>
        <v>0.23373402022514786</v>
      </c>
    </row>
    <row r="17" spans="1:15" ht="20.100000000000001" customHeight="1" x14ac:dyDescent="0.2">
      <c r="A17" s="46" t="s">
        <v>20</v>
      </c>
      <c r="B17" s="16">
        <v>4</v>
      </c>
      <c r="C17" s="16">
        <v>18</v>
      </c>
      <c r="D17" s="16">
        <v>169</v>
      </c>
      <c r="E17" s="16">
        <v>37</v>
      </c>
      <c r="F17" s="16">
        <v>51</v>
      </c>
      <c r="G17" s="16">
        <v>106</v>
      </c>
      <c r="H17" s="16">
        <v>444</v>
      </c>
      <c r="I17" s="16">
        <v>238</v>
      </c>
      <c r="J17" s="16">
        <v>45</v>
      </c>
      <c r="K17" s="16">
        <v>47</v>
      </c>
      <c r="L17" s="16">
        <v>8</v>
      </c>
      <c r="M17" s="17">
        <v>5</v>
      </c>
      <c r="N17" s="25">
        <f t="shared" si="0"/>
        <v>1172</v>
      </c>
      <c r="O17" s="47">
        <f t="shared" si="1"/>
        <v>0.22362144628887617</v>
      </c>
    </row>
    <row r="18" spans="1:15" ht="20.100000000000001" customHeight="1" x14ac:dyDescent="0.2">
      <c r="A18" s="46" t="s">
        <v>21</v>
      </c>
      <c r="B18" s="16">
        <v>3</v>
      </c>
      <c r="C18" s="16">
        <v>8</v>
      </c>
      <c r="D18" s="16">
        <v>103</v>
      </c>
      <c r="E18" s="16">
        <v>27</v>
      </c>
      <c r="F18" s="16">
        <v>46</v>
      </c>
      <c r="G18" s="16">
        <v>55</v>
      </c>
      <c r="H18" s="16">
        <v>447</v>
      </c>
      <c r="I18" s="16">
        <v>193</v>
      </c>
      <c r="J18" s="16">
        <v>30</v>
      </c>
      <c r="K18" s="16">
        <v>19</v>
      </c>
      <c r="L18" s="16">
        <v>16</v>
      </c>
      <c r="M18" s="17">
        <v>5</v>
      </c>
      <c r="N18" s="25">
        <f t="shared" si="0"/>
        <v>952</v>
      </c>
      <c r="O18" s="47">
        <f t="shared" si="1"/>
        <v>0.18164472428925776</v>
      </c>
    </row>
    <row r="19" spans="1:15" ht="20.100000000000001" customHeight="1" x14ac:dyDescent="0.2">
      <c r="A19" s="46" t="s">
        <v>22</v>
      </c>
      <c r="B19" s="16">
        <v>0</v>
      </c>
      <c r="C19" s="16">
        <v>1</v>
      </c>
      <c r="D19" s="16">
        <v>54</v>
      </c>
      <c r="E19" s="16">
        <v>14</v>
      </c>
      <c r="F19" s="16">
        <v>29</v>
      </c>
      <c r="G19" s="16">
        <v>33</v>
      </c>
      <c r="H19" s="16">
        <v>278</v>
      </c>
      <c r="I19" s="16">
        <v>35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444</v>
      </c>
      <c r="O19" s="47">
        <f t="shared" si="1"/>
        <v>8.4716657126502573E-2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1</v>
      </c>
      <c r="E20" s="16">
        <v>0</v>
      </c>
      <c r="F20" s="16">
        <v>0</v>
      </c>
      <c r="G20" s="16">
        <v>0</v>
      </c>
      <c r="H20" s="16">
        <v>56</v>
      </c>
      <c r="I20" s="16">
        <v>1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58</v>
      </c>
      <c r="O20" s="47">
        <f t="shared" si="1"/>
        <v>1.1066590345353939E-2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15</v>
      </c>
      <c r="C22" s="35">
        <f t="shared" si="2"/>
        <v>62</v>
      </c>
      <c r="D22" s="35">
        <f t="shared" si="2"/>
        <v>1028</v>
      </c>
      <c r="E22" s="35">
        <f t="shared" si="2"/>
        <v>300</v>
      </c>
      <c r="F22" s="35">
        <f t="shared" si="2"/>
        <v>263</v>
      </c>
      <c r="G22" s="35">
        <f t="shared" si="2"/>
        <v>490</v>
      </c>
      <c r="H22" s="35">
        <f t="shared" si="2"/>
        <v>2056</v>
      </c>
      <c r="I22" s="35">
        <f t="shared" si="2"/>
        <v>700</v>
      </c>
      <c r="J22" s="35">
        <f>SUM(J10:J21)</f>
        <v>142</v>
      </c>
      <c r="K22" s="35">
        <f t="shared" si="2"/>
        <v>110</v>
      </c>
      <c r="L22" s="35">
        <f t="shared" si="2"/>
        <v>54</v>
      </c>
      <c r="M22" s="35">
        <f t="shared" si="2"/>
        <v>21</v>
      </c>
      <c r="N22" s="35">
        <f t="shared" si="0"/>
        <v>5241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8554687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34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1</v>
      </c>
      <c r="C13" s="16">
        <v>0</v>
      </c>
      <c r="D13" s="16">
        <v>0</v>
      </c>
      <c r="E13" s="16">
        <v>0</v>
      </c>
      <c r="F13" s="16">
        <v>0</v>
      </c>
      <c r="G13" s="16">
        <v>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7">
        <v>0</v>
      </c>
      <c r="N13" s="25">
        <f t="shared" ref="N13:N22" si="0">SUM(B13:M13)</f>
        <v>3</v>
      </c>
      <c r="O13" s="47">
        <f>+N13/$N$22</f>
        <v>5.7670126874279125E-4</v>
      </c>
    </row>
    <row r="14" spans="1:15" ht="20.100000000000001" customHeight="1" x14ac:dyDescent="0.2">
      <c r="A14" s="46" t="s">
        <v>17</v>
      </c>
      <c r="B14" s="16">
        <v>0</v>
      </c>
      <c r="C14" s="16">
        <v>2</v>
      </c>
      <c r="D14" s="16">
        <v>47</v>
      </c>
      <c r="E14" s="16">
        <v>36</v>
      </c>
      <c r="F14" s="16">
        <v>3</v>
      </c>
      <c r="G14" s="16">
        <v>16</v>
      </c>
      <c r="H14" s="16">
        <v>92</v>
      </c>
      <c r="I14" s="16">
        <v>5</v>
      </c>
      <c r="J14" s="16">
        <v>2</v>
      </c>
      <c r="K14" s="16">
        <v>0</v>
      </c>
      <c r="L14" s="16">
        <v>13</v>
      </c>
      <c r="M14" s="17">
        <v>2</v>
      </c>
      <c r="N14" s="25">
        <f t="shared" si="0"/>
        <v>218</v>
      </c>
      <c r="O14" s="47">
        <f t="shared" ref="O14:O21" si="1">+N14/$N$22</f>
        <v>4.1906958861976165E-2</v>
      </c>
    </row>
    <row r="15" spans="1:15" ht="20.100000000000001" customHeight="1" x14ac:dyDescent="0.2">
      <c r="A15" s="46" t="s">
        <v>18</v>
      </c>
      <c r="B15" s="16">
        <v>0</v>
      </c>
      <c r="C15" s="16">
        <v>9</v>
      </c>
      <c r="D15" s="16">
        <v>338</v>
      </c>
      <c r="E15" s="16">
        <v>123</v>
      </c>
      <c r="F15" s="16">
        <v>31</v>
      </c>
      <c r="G15" s="16">
        <v>78</v>
      </c>
      <c r="H15" s="16">
        <v>258</v>
      </c>
      <c r="I15" s="16">
        <v>59</v>
      </c>
      <c r="J15" s="16">
        <v>7</v>
      </c>
      <c r="K15" s="16">
        <v>11</v>
      </c>
      <c r="L15" s="16">
        <v>21</v>
      </c>
      <c r="M15" s="17">
        <v>3</v>
      </c>
      <c r="N15" s="25">
        <f t="shared" si="0"/>
        <v>938</v>
      </c>
      <c r="O15" s="47">
        <f t="shared" si="1"/>
        <v>0.18031526336024606</v>
      </c>
    </row>
    <row r="16" spans="1:15" ht="20.100000000000001" customHeight="1" x14ac:dyDescent="0.2">
      <c r="A16" s="46" t="s">
        <v>19</v>
      </c>
      <c r="B16" s="16">
        <v>1</v>
      </c>
      <c r="C16" s="16">
        <v>18</v>
      </c>
      <c r="D16" s="16">
        <v>348</v>
      </c>
      <c r="E16" s="16">
        <v>132</v>
      </c>
      <c r="F16" s="16">
        <v>71</v>
      </c>
      <c r="G16" s="16">
        <v>105</v>
      </c>
      <c r="H16" s="16">
        <v>373</v>
      </c>
      <c r="I16" s="16">
        <v>165</v>
      </c>
      <c r="J16" s="16">
        <v>41</v>
      </c>
      <c r="K16" s="16">
        <v>45</v>
      </c>
      <c r="L16" s="16">
        <v>32</v>
      </c>
      <c r="M16" s="17">
        <v>20</v>
      </c>
      <c r="N16" s="25">
        <f t="shared" si="0"/>
        <v>1351</v>
      </c>
      <c r="O16" s="47">
        <f t="shared" si="1"/>
        <v>0.25970780469050364</v>
      </c>
    </row>
    <row r="17" spans="1:15" ht="20.100000000000001" customHeight="1" x14ac:dyDescent="0.2">
      <c r="A17" s="46" t="s">
        <v>20</v>
      </c>
      <c r="B17" s="16">
        <v>0</v>
      </c>
      <c r="C17" s="16">
        <v>11</v>
      </c>
      <c r="D17" s="16">
        <v>163</v>
      </c>
      <c r="E17" s="16">
        <v>101</v>
      </c>
      <c r="F17" s="16">
        <v>38</v>
      </c>
      <c r="G17" s="16">
        <v>91</v>
      </c>
      <c r="H17" s="16">
        <v>468</v>
      </c>
      <c r="I17" s="16">
        <v>182</v>
      </c>
      <c r="J17" s="16">
        <v>72</v>
      </c>
      <c r="K17" s="16">
        <v>193</v>
      </c>
      <c r="L17" s="16">
        <v>81</v>
      </c>
      <c r="M17" s="17">
        <v>30</v>
      </c>
      <c r="N17" s="25">
        <f t="shared" si="0"/>
        <v>1430</v>
      </c>
      <c r="O17" s="47">
        <f t="shared" si="1"/>
        <v>0.27489427143406381</v>
      </c>
    </row>
    <row r="18" spans="1:15" ht="20.100000000000001" customHeight="1" x14ac:dyDescent="0.2">
      <c r="A18" s="46" t="s">
        <v>21</v>
      </c>
      <c r="B18" s="16">
        <v>1</v>
      </c>
      <c r="C18" s="16">
        <v>7</v>
      </c>
      <c r="D18" s="16">
        <v>159</v>
      </c>
      <c r="E18" s="16">
        <v>55</v>
      </c>
      <c r="F18" s="16">
        <v>26</v>
      </c>
      <c r="G18" s="16">
        <v>65</v>
      </c>
      <c r="H18" s="16">
        <v>343</v>
      </c>
      <c r="I18" s="16">
        <v>76</v>
      </c>
      <c r="J18" s="16">
        <v>14</v>
      </c>
      <c r="K18" s="16">
        <v>25</v>
      </c>
      <c r="L18" s="16">
        <v>23</v>
      </c>
      <c r="M18" s="17">
        <v>8</v>
      </c>
      <c r="N18" s="25">
        <f t="shared" si="0"/>
        <v>802</v>
      </c>
      <c r="O18" s="47">
        <f t="shared" si="1"/>
        <v>0.15417147251057287</v>
      </c>
    </row>
    <row r="19" spans="1:15" ht="20.100000000000001" customHeight="1" x14ac:dyDescent="0.2">
      <c r="A19" s="46" t="s">
        <v>22</v>
      </c>
      <c r="B19" s="16">
        <v>0</v>
      </c>
      <c r="C19" s="16">
        <v>1</v>
      </c>
      <c r="D19" s="16">
        <v>114</v>
      </c>
      <c r="E19" s="16">
        <v>30</v>
      </c>
      <c r="F19" s="16">
        <v>33</v>
      </c>
      <c r="G19" s="16">
        <v>43</v>
      </c>
      <c r="H19" s="16">
        <v>164</v>
      </c>
      <c r="I19" s="16">
        <v>33</v>
      </c>
      <c r="J19" s="16">
        <v>0</v>
      </c>
      <c r="K19" s="16">
        <v>0</v>
      </c>
      <c r="L19" s="16">
        <v>4</v>
      </c>
      <c r="M19" s="17">
        <v>0</v>
      </c>
      <c r="N19" s="25">
        <f t="shared" si="0"/>
        <v>422</v>
      </c>
      <c r="O19" s="47">
        <f t="shared" si="1"/>
        <v>8.1122645136485969E-2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11</v>
      </c>
      <c r="E20" s="16">
        <v>2</v>
      </c>
      <c r="F20" s="16">
        <v>0</v>
      </c>
      <c r="G20" s="16">
        <v>5</v>
      </c>
      <c r="H20" s="16">
        <v>20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38</v>
      </c>
      <c r="O20" s="47">
        <f t="shared" si="1"/>
        <v>7.3048827374086892E-3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3</v>
      </c>
      <c r="C22" s="35">
        <f t="shared" si="2"/>
        <v>48</v>
      </c>
      <c r="D22" s="35">
        <f t="shared" si="2"/>
        <v>1180</v>
      </c>
      <c r="E22" s="35">
        <f t="shared" si="2"/>
        <v>479</v>
      </c>
      <c r="F22" s="35">
        <f t="shared" si="2"/>
        <v>202</v>
      </c>
      <c r="G22" s="35">
        <f t="shared" si="2"/>
        <v>405</v>
      </c>
      <c r="H22" s="35">
        <f t="shared" si="2"/>
        <v>1718</v>
      </c>
      <c r="I22" s="35">
        <f t="shared" si="2"/>
        <v>520</v>
      </c>
      <c r="J22" s="35">
        <f>SUM(J10:J21)</f>
        <v>136</v>
      </c>
      <c r="K22" s="35">
        <f t="shared" si="2"/>
        <v>274</v>
      </c>
      <c r="L22" s="35">
        <f t="shared" si="2"/>
        <v>174</v>
      </c>
      <c r="M22" s="35">
        <f t="shared" si="2"/>
        <v>63</v>
      </c>
      <c r="N22" s="35">
        <f t="shared" si="0"/>
        <v>5202</v>
      </c>
      <c r="O22" s="50">
        <f>SUM(O13:O20)</f>
        <v>0.99999999999999989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.5703125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33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ht="19.5" customHeight="1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>SUM(B11:M11)</f>
        <v>0</v>
      </c>
      <c r="O11" s="47">
        <f>+N11/$N$22</f>
        <v>0</v>
      </c>
    </row>
    <row r="12" spans="1:15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5" ht="20.100000000000001" customHeight="1" x14ac:dyDescent="0.2">
      <c r="A13" s="46" t="s">
        <v>16</v>
      </c>
      <c r="B13" s="16">
        <v>0</v>
      </c>
      <c r="C13" s="16">
        <v>0</v>
      </c>
      <c r="D13" s="16">
        <v>3</v>
      </c>
      <c r="E13" s="16">
        <v>27</v>
      </c>
      <c r="F13" s="16">
        <v>0</v>
      </c>
      <c r="G13" s="16">
        <v>3</v>
      </c>
      <c r="H13" s="16">
        <v>42</v>
      </c>
      <c r="I13" s="16">
        <v>3</v>
      </c>
      <c r="J13" s="16">
        <v>0</v>
      </c>
      <c r="K13" s="16">
        <v>0</v>
      </c>
      <c r="L13" s="16">
        <v>6</v>
      </c>
      <c r="M13" s="17">
        <v>3</v>
      </c>
      <c r="N13" s="25">
        <f t="shared" ref="N13:N22" si="0">SUM(B13:M13)</f>
        <v>87</v>
      </c>
      <c r="O13" s="47">
        <f>+N13/$N$22</f>
        <v>1.6746871992300287E-2</v>
      </c>
    </row>
    <row r="14" spans="1:15" ht="20.100000000000001" customHeight="1" x14ac:dyDescent="0.2">
      <c r="A14" s="46" t="s">
        <v>17</v>
      </c>
      <c r="B14" s="16">
        <v>0</v>
      </c>
      <c r="C14" s="16">
        <v>2</v>
      </c>
      <c r="D14" s="16">
        <v>95</v>
      </c>
      <c r="E14" s="16">
        <v>129</v>
      </c>
      <c r="F14" s="16">
        <v>2</v>
      </c>
      <c r="G14" s="16">
        <v>11</v>
      </c>
      <c r="H14" s="16">
        <v>44</v>
      </c>
      <c r="I14" s="16">
        <v>2</v>
      </c>
      <c r="J14" s="16">
        <v>0</v>
      </c>
      <c r="K14" s="16">
        <v>0</v>
      </c>
      <c r="L14" s="16">
        <v>8</v>
      </c>
      <c r="M14" s="17">
        <v>7</v>
      </c>
      <c r="N14" s="25">
        <f t="shared" si="0"/>
        <v>300</v>
      </c>
      <c r="O14" s="47">
        <f t="shared" ref="O14:O21" si="1">+N14/$N$22</f>
        <v>5.7747834456207889E-2</v>
      </c>
    </row>
    <row r="15" spans="1:15" ht="20.100000000000001" customHeight="1" x14ac:dyDescent="0.2">
      <c r="A15" s="46" t="s">
        <v>18</v>
      </c>
      <c r="B15" s="16">
        <v>0</v>
      </c>
      <c r="C15" s="16">
        <v>12</v>
      </c>
      <c r="D15" s="16">
        <v>278</v>
      </c>
      <c r="E15" s="16">
        <v>159</v>
      </c>
      <c r="F15" s="16">
        <v>18</v>
      </c>
      <c r="G15" s="16">
        <v>35</v>
      </c>
      <c r="H15" s="16">
        <v>178</v>
      </c>
      <c r="I15" s="16">
        <v>38</v>
      </c>
      <c r="J15" s="16">
        <v>15</v>
      </c>
      <c r="K15" s="16">
        <v>36</v>
      </c>
      <c r="L15" s="16">
        <v>32</v>
      </c>
      <c r="M15" s="17">
        <v>0</v>
      </c>
      <c r="N15" s="25">
        <f t="shared" si="0"/>
        <v>801</v>
      </c>
      <c r="O15" s="47">
        <f t="shared" si="1"/>
        <v>0.15418671799807507</v>
      </c>
    </row>
    <row r="16" spans="1:15" ht="20.100000000000001" customHeight="1" x14ac:dyDescent="0.2">
      <c r="A16" s="46" t="s">
        <v>19</v>
      </c>
      <c r="B16" s="16">
        <v>0</v>
      </c>
      <c r="C16" s="16">
        <v>18</v>
      </c>
      <c r="D16" s="16">
        <v>294</v>
      </c>
      <c r="E16" s="16">
        <v>92</v>
      </c>
      <c r="F16" s="16">
        <v>62</v>
      </c>
      <c r="G16" s="16">
        <v>65</v>
      </c>
      <c r="H16" s="16">
        <v>450</v>
      </c>
      <c r="I16" s="16">
        <v>140</v>
      </c>
      <c r="J16" s="16">
        <v>89</v>
      </c>
      <c r="K16" s="16">
        <v>306</v>
      </c>
      <c r="L16" s="16">
        <v>78</v>
      </c>
      <c r="M16" s="17">
        <v>5</v>
      </c>
      <c r="N16" s="25">
        <f t="shared" si="0"/>
        <v>1599</v>
      </c>
      <c r="O16" s="47">
        <f t="shared" si="1"/>
        <v>0.30779595765158807</v>
      </c>
    </row>
    <row r="17" spans="1:15" ht="20.100000000000001" customHeight="1" x14ac:dyDescent="0.2">
      <c r="A17" s="46" t="s">
        <v>20</v>
      </c>
      <c r="B17" s="16">
        <v>0</v>
      </c>
      <c r="C17" s="16">
        <v>15</v>
      </c>
      <c r="D17" s="16">
        <v>191</v>
      </c>
      <c r="E17" s="16">
        <v>44</v>
      </c>
      <c r="F17" s="16">
        <v>64</v>
      </c>
      <c r="G17" s="16">
        <v>65</v>
      </c>
      <c r="H17" s="16">
        <v>488</v>
      </c>
      <c r="I17" s="16">
        <v>188</v>
      </c>
      <c r="J17" s="16">
        <v>59</v>
      </c>
      <c r="K17" s="16">
        <v>145</v>
      </c>
      <c r="L17" s="16">
        <v>14</v>
      </c>
      <c r="M17" s="17">
        <v>1</v>
      </c>
      <c r="N17" s="25">
        <f t="shared" si="0"/>
        <v>1274</v>
      </c>
      <c r="O17" s="47">
        <f t="shared" si="1"/>
        <v>0.24523580365736286</v>
      </c>
    </row>
    <row r="18" spans="1:15" ht="20.100000000000001" customHeight="1" x14ac:dyDescent="0.2">
      <c r="A18" s="46" t="s">
        <v>21</v>
      </c>
      <c r="B18" s="16">
        <v>0</v>
      </c>
      <c r="C18" s="16">
        <v>4</v>
      </c>
      <c r="D18" s="16">
        <v>120</v>
      </c>
      <c r="E18" s="16">
        <v>26</v>
      </c>
      <c r="F18" s="16">
        <v>56</v>
      </c>
      <c r="G18" s="16">
        <v>68</v>
      </c>
      <c r="H18" s="16">
        <v>401</v>
      </c>
      <c r="I18" s="16">
        <v>178</v>
      </c>
      <c r="J18" s="16">
        <v>80</v>
      </c>
      <c r="K18" s="16">
        <v>60</v>
      </c>
      <c r="L18" s="16">
        <v>11</v>
      </c>
      <c r="M18" s="17">
        <v>2</v>
      </c>
      <c r="N18" s="25">
        <f t="shared" si="0"/>
        <v>1006</v>
      </c>
      <c r="O18" s="47">
        <f t="shared" si="1"/>
        <v>0.19364773820981712</v>
      </c>
    </row>
    <row r="19" spans="1:15" ht="20.100000000000001" customHeight="1" x14ac:dyDescent="0.2">
      <c r="A19" s="46" t="s">
        <v>22</v>
      </c>
      <c r="B19" s="16">
        <v>0</v>
      </c>
      <c r="C19" s="16">
        <v>1</v>
      </c>
      <c r="D19" s="16">
        <v>52</v>
      </c>
      <c r="E19" s="16">
        <v>0</v>
      </c>
      <c r="F19" s="16">
        <v>37</v>
      </c>
      <c r="G19" s="16">
        <v>10</v>
      </c>
      <c r="H19" s="16">
        <v>20</v>
      </c>
      <c r="I19" s="16">
        <v>8</v>
      </c>
      <c r="J19" s="16">
        <v>0</v>
      </c>
      <c r="K19" s="16">
        <v>0</v>
      </c>
      <c r="L19" s="16">
        <v>0</v>
      </c>
      <c r="M19" s="17">
        <v>0</v>
      </c>
      <c r="N19" s="25">
        <f t="shared" si="0"/>
        <v>128</v>
      </c>
      <c r="O19" s="47">
        <f t="shared" si="1"/>
        <v>2.46390760346487E-2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0</v>
      </c>
      <c r="O20" s="47">
        <f t="shared" si="1"/>
        <v>0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 t="shared" ref="B22:M22" si="2">SUM(B13:B20)</f>
        <v>0</v>
      </c>
      <c r="C22" s="35">
        <f t="shared" si="2"/>
        <v>52</v>
      </c>
      <c r="D22" s="35">
        <f t="shared" si="2"/>
        <v>1033</v>
      </c>
      <c r="E22" s="35">
        <f t="shared" si="2"/>
        <v>477</v>
      </c>
      <c r="F22" s="35">
        <f t="shared" si="2"/>
        <v>239</v>
      </c>
      <c r="G22" s="35">
        <f t="shared" si="2"/>
        <v>257</v>
      </c>
      <c r="H22" s="35">
        <f t="shared" si="2"/>
        <v>1623</v>
      </c>
      <c r="I22" s="35">
        <f t="shared" si="2"/>
        <v>557</v>
      </c>
      <c r="J22" s="35">
        <f>SUM(J10:J21)</f>
        <v>243</v>
      </c>
      <c r="K22" s="35">
        <f t="shared" si="2"/>
        <v>547</v>
      </c>
      <c r="L22" s="35">
        <f t="shared" si="2"/>
        <v>149</v>
      </c>
      <c r="M22" s="35">
        <f t="shared" si="2"/>
        <v>18</v>
      </c>
      <c r="N22" s="35">
        <f t="shared" si="0"/>
        <v>5195</v>
      </c>
      <c r="O22" s="50">
        <f>SUM(O13:O20)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Q25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customWidth="1"/>
    <col min="2" max="13" width="5.7109375" customWidth="1"/>
    <col min="14" max="14" width="7.140625" customWidth="1"/>
    <col min="15" max="15" width="13.28515625" bestFit="1" customWidth="1"/>
  </cols>
  <sheetData>
    <row r="1" spans="1:17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7" x14ac:dyDescent="0.2">
      <c r="A6" s="121" t="s">
        <v>31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7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7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7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7" ht="19.5" customHeight="1" x14ac:dyDescent="0.2">
      <c r="A11" s="46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1</v>
      </c>
      <c r="N11" s="25">
        <f>SUM(B11:M11)</f>
        <v>1</v>
      </c>
      <c r="O11" s="47">
        <f>+N11/$N$22</f>
        <v>1.8446781036709093E-4</v>
      </c>
    </row>
    <row r="12" spans="1:17" ht="19.5" customHeight="1" x14ac:dyDescent="0.2">
      <c r="A12" s="46" t="s">
        <v>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>
        <v>0</v>
      </c>
      <c r="N12" s="25">
        <f>SUM(B12:M12)</f>
        <v>0</v>
      </c>
      <c r="O12" s="47">
        <f>+N12/$N$22</f>
        <v>0</v>
      </c>
    </row>
    <row r="13" spans="1:17" ht="20.100000000000001" customHeight="1" x14ac:dyDescent="0.2">
      <c r="A13" s="46" t="s">
        <v>16</v>
      </c>
      <c r="B13" s="16">
        <v>0</v>
      </c>
      <c r="C13" s="16">
        <v>1</v>
      </c>
      <c r="D13" s="16">
        <v>2</v>
      </c>
      <c r="E13" s="16">
        <v>0</v>
      </c>
      <c r="F13" s="16">
        <v>0</v>
      </c>
      <c r="G13" s="16">
        <v>2</v>
      </c>
      <c r="H13" s="16">
        <v>1</v>
      </c>
      <c r="I13" s="16">
        <v>0</v>
      </c>
      <c r="J13" s="16">
        <v>2</v>
      </c>
      <c r="K13" s="16">
        <v>10</v>
      </c>
      <c r="L13" s="16">
        <v>2</v>
      </c>
      <c r="M13" s="17">
        <v>2</v>
      </c>
      <c r="N13" s="25">
        <f>SUM(B13:M13)</f>
        <v>22</v>
      </c>
      <c r="O13" s="47">
        <f>+N13/$N$22</f>
        <v>4.0582918280760005E-3</v>
      </c>
    </row>
    <row r="14" spans="1:17" ht="20.100000000000001" customHeight="1" x14ac:dyDescent="0.2">
      <c r="A14" s="46" t="s">
        <v>17</v>
      </c>
      <c r="B14" s="16">
        <v>0</v>
      </c>
      <c r="C14" s="16">
        <v>17</v>
      </c>
      <c r="D14" s="16">
        <v>143</v>
      </c>
      <c r="E14" s="16">
        <v>55</v>
      </c>
      <c r="F14" s="16">
        <v>5</v>
      </c>
      <c r="G14" s="16">
        <v>6</v>
      </c>
      <c r="H14" s="16">
        <v>39</v>
      </c>
      <c r="I14" s="16">
        <v>4</v>
      </c>
      <c r="J14" s="16">
        <v>14</v>
      </c>
      <c r="K14" s="16">
        <v>22</v>
      </c>
      <c r="L14" s="16">
        <v>15</v>
      </c>
      <c r="M14" s="17">
        <v>4</v>
      </c>
      <c r="N14" s="25">
        <f t="shared" ref="N14:N20" si="0">SUM(B14:M14)</f>
        <v>324</v>
      </c>
      <c r="O14" s="47">
        <f t="shared" ref="O14:O21" si="1">+N14/$N$22</f>
        <v>5.9767570558937465E-2</v>
      </c>
    </row>
    <row r="15" spans="1:17" ht="20.100000000000001" customHeight="1" x14ac:dyDescent="0.2">
      <c r="A15" s="46" t="s">
        <v>18</v>
      </c>
      <c r="B15" s="16">
        <v>0</v>
      </c>
      <c r="C15" s="16">
        <v>0</v>
      </c>
      <c r="D15" s="16">
        <v>381</v>
      </c>
      <c r="E15" s="16">
        <v>140</v>
      </c>
      <c r="F15" s="16">
        <v>36</v>
      </c>
      <c r="G15" s="16">
        <v>63</v>
      </c>
      <c r="H15" s="16">
        <v>237</v>
      </c>
      <c r="I15" s="16">
        <v>123</v>
      </c>
      <c r="J15" s="16">
        <v>43</v>
      </c>
      <c r="K15" s="16">
        <v>67</v>
      </c>
      <c r="L15" s="16">
        <v>16</v>
      </c>
      <c r="M15" s="17">
        <v>5</v>
      </c>
      <c r="N15" s="25">
        <f t="shared" si="0"/>
        <v>1111</v>
      </c>
      <c r="O15" s="47">
        <f t="shared" si="1"/>
        <v>0.20494373731783805</v>
      </c>
    </row>
    <row r="16" spans="1:17" ht="20.100000000000001" customHeight="1" x14ac:dyDescent="0.2">
      <c r="A16" s="46" t="s">
        <v>19</v>
      </c>
      <c r="B16" s="16">
        <v>1</v>
      </c>
      <c r="C16" s="16">
        <v>31</v>
      </c>
      <c r="D16" s="16">
        <v>299</v>
      </c>
      <c r="E16" s="16">
        <v>151</v>
      </c>
      <c r="F16" s="16">
        <v>97</v>
      </c>
      <c r="G16" s="16">
        <v>150</v>
      </c>
      <c r="H16" s="16">
        <v>613</v>
      </c>
      <c r="I16" s="16">
        <v>248</v>
      </c>
      <c r="J16" s="16">
        <v>95</v>
      </c>
      <c r="K16" s="16">
        <v>98</v>
      </c>
      <c r="L16" s="16">
        <v>16</v>
      </c>
      <c r="M16" s="17">
        <v>10</v>
      </c>
      <c r="N16" s="25">
        <f t="shared" si="0"/>
        <v>1809</v>
      </c>
      <c r="O16" s="47">
        <f t="shared" si="1"/>
        <v>0.33370226895406752</v>
      </c>
      <c r="Q16" s="2"/>
    </row>
    <row r="17" spans="1:15" ht="20.100000000000001" customHeight="1" x14ac:dyDescent="0.2">
      <c r="A17" s="46" t="s">
        <v>20</v>
      </c>
      <c r="B17" s="16">
        <v>1</v>
      </c>
      <c r="C17" s="16">
        <v>41</v>
      </c>
      <c r="D17" s="16">
        <v>131</v>
      </c>
      <c r="E17" s="16">
        <v>121</v>
      </c>
      <c r="F17" s="16">
        <v>51</v>
      </c>
      <c r="G17" s="16">
        <v>134</v>
      </c>
      <c r="H17" s="16">
        <v>407</v>
      </c>
      <c r="I17" s="16">
        <v>140</v>
      </c>
      <c r="J17" s="16">
        <v>41</v>
      </c>
      <c r="K17" s="16">
        <v>72</v>
      </c>
      <c r="L17" s="16">
        <v>9</v>
      </c>
      <c r="M17" s="17">
        <v>8</v>
      </c>
      <c r="N17" s="25">
        <f t="shared" si="0"/>
        <v>1156</v>
      </c>
      <c r="O17" s="47">
        <f t="shared" si="1"/>
        <v>0.21324478878435713</v>
      </c>
    </row>
    <row r="18" spans="1:15" ht="20.100000000000001" customHeight="1" x14ac:dyDescent="0.2">
      <c r="A18" s="46" t="s">
        <v>21</v>
      </c>
      <c r="B18" s="16">
        <v>6</v>
      </c>
      <c r="C18" s="16">
        <v>22</v>
      </c>
      <c r="D18" s="16">
        <v>94</v>
      </c>
      <c r="E18" s="16">
        <v>154</v>
      </c>
      <c r="F18" s="16">
        <v>39</v>
      </c>
      <c r="G18" s="16">
        <v>50</v>
      </c>
      <c r="H18" s="16">
        <v>353</v>
      </c>
      <c r="I18" s="16">
        <v>121</v>
      </c>
      <c r="J18" s="16">
        <v>5</v>
      </c>
      <c r="K18" s="16">
        <v>2</v>
      </c>
      <c r="L18" s="16">
        <v>14</v>
      </c>
      <c r="M18" s="17">
        <v>0</v>
      </c>
      <c r="N18" s="25">
        <f t="shared" si="0"/>
        <v>860</v>
      </c>
      <c r="O18" s="47">
        <f t="shared" si="1"/>
        <v>0.15864231691569822</v>
      </c>
    </row>
    <row r="19" spans="1:15" ht="20.100000000000001" customHeight="1" x14ac:dyDescent="0.2">
      <c r="A19" s="46" t="s">
        <v>22</v>
      </c>
      <c r="B19" s="16">
        <v>1</v>
      </c>
      <c r="C19" s="16">
        <v>0</v>
      </c>
      <c r="D19" s="16">
        <v>55</v>
      </c>
      <c r="E19" s="16">
        <v>35</v>
      </c>
      <c r="F19" s="16">
        <v>18</v>
      </c>
      <c r="G19" s="16">
        <v>10</v>
      </c>
      <c r="H19" s="16">
        <v>5</v>
      </c>
      <c r="I19" s="16">
        <v>2</v>
      </c>
      <c r="J19" s="16">
        <v>0</v>
      </c>
      <c r="K19" s="16">
        <v>0</v>
      </c>
      <c r="L19" s="16">
        <v>12</v>
      </c>
      <c r="M19" s="17">
        <v>0</v>
      </c>
      <c r="N19" s="25">
        <f t="shared" si="0"/>
        <v>138</v>
      </c>
      <c r="O19" s="47">
        <f t="shared" si="1"/>
        <v>2.545655783065855E-2</v>
      </c>
    </row>
    <row r="20" spans="1:15" ht="20.100000000000001" customHeight="1" x14ac:dyDescent="0.2">
      <c r="A20" s="46" t="s">
        <v>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0</v>
      </c>
      <c r="O20" s="47">
        <f t="shared" si="1"/>
        <v>0</v>
      </c>
    </row>
    <row r="21" spans="1:15" ht="20.100000000000001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>SUM(B21:M21)</f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>SUM(B11:B20)</f>
        <v>9</v>
      </c>
      <c r="C22" s="35">
        <f t="shared" ref="C22:N22" si="2">SUM(C11:C20)</f>
        <v>112</v>
      </c>
      <c r="D22" s="35">
        <f t="shared" si="2"/>
        <v>1105</v>
      </c>
      <c r="E22" s="35">
        <f t="shared" si="2"/>
        <v>656</v>
      </c>
      <c r="F22" s="35">
        <f t="shared" si="2"/>
        <v>246</v>
      </c>
      <c r="G22" s="35">
        <f t="shared" si="2"/>
        <v>415</v>
      </c>
      <c r="H22" s="35">
        <f t="shared" si="2"/>
        <v>1655</v>
      </c>
      <c r="I22" s="35">
        <f t="shared" si="2"/>
        <v>638</v>
      </c>
      <c r="J22" s="35">
        <f>SUM(J10:J21)</f>
        <v>200</v>
      </c>
      <c r="K22" s="35">
        <f t="shared" si="2"/>
        <v>271</v>
      </c>
      <c r="L22" s="35">
        <f t="shared" si="2"/>
        <v>84</v>
      </c>
      <c r="M22" s="35">
        <f t="shared" si="2"/>
        <v>30</v>
      </c>
      <c r="N22" s="35">
        <f t="shared" si="2"/>
        <v>5421</v>
      </c>
      <c r="O22" s="50">
        <f>SUM(O11:O20)</f>
        <v>1</v>
      </c>
    </row>
    <row r="24" spans="1:15" x14ac:dyDescent="0.2">
      <c r="C24" s="3"/>
      <c r="G24" s="3"/>
      <c r="K24" s="3"/>
    </row>
    <row r="25" spans="1:15" x14ac:dyDescent="0.2">
      <c r="C25" s="2"/>
      <c r="G25" s="2"/>
      <c r="K25" s="2"/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O22"/>
  <sheetViews>
    <sheetView showGridLines="0" workbookViewId="0">
      <selection activeCell="A2" sqref="A2"/>
    </sheetView>
  </sheetViews>
  <sheetFormatPr baseColWidth="10" defaultRowHeight="12.75" x14ac:dyDescent="0.2"/>
  <cols>
    <col min="1" max="1" width="13" customWidth="1"/>
    <col min="2" max="13" width="5.7109375" customWidth="1"/>
    <col min="14" max="14" width="7.140625" customWidth="1"/>
    <col min="15" max="15" width="13.28515625" bestFit="1" customWidth="1"/>
  </cols>
  <sheetData>
    <row r="1" spans="1:15" ht="15" x14ac:dyDescent="0.2">
      <c r="A1" s="24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 x14ac:dyDescent="0.2">
      <c r="A2" s="24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5" x14ac:dyDescent="0.2">
      <c r="A3" s="24" t="s">
        <v>110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15.75" x14ac:dyDescent="0.25">
      <c r="A5" s="120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1:15" x14ac:dyDescent="0.2">
      <c r="A6" s="121" t="s">
        <v>32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</row>
    <row r="8" spans="1:15" ht="15" x14ac:dyDescent="0.25">
      <c r="A8" s="116" t="s">
        <v>25</v>
      </c>
      <c r="B8" s="130" t="s">
        <v>26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 t="s">
        <v>1</v>
      </c>
      <c r="O8" s="118" t="s">
        <v>37</v>
      </c>
    </row>
    <row r="9" spans="1:15" ht="15" x14ac:dyDescent="0.25">
      <c r="A9" s="117"/>
      <c r="B9" s="42" t="s">
        <v>2</v>
      </c>
      <c r="C9" s="42" t="s">
        <v>3</v>
      </c>
      <c r="D9" s="42" t="s">
        <v>4</v>
      </c>
      <c r="E9" s="42" t="s">
        <v>5</v>
      </c>
      <c r="F9" s="42" t="s">
        <v>6</v>
      </c>
      <c r="G9" s="42" t="s">
        <v>7</v>
      </c>
      <c r="H9" s="42" t="s">
        <v>8</v>
      </c>
      <c r="I9" s="42" t="s">
        <v>9</v>
      </c>
      <c r="J9" s="42" t="s">
        <v>54</v>
      </c>
      <c r="K9" s="42" t="s">
        <v>10</v>
      </c>
      <c r="L9" s="42" t="s">
        <v>11</v>
      </c>
      <c r="M9" s="42" t="s">
        <v>12</v>
      </c>
      <c r="N9" s="131"/>
      <c r="O9" s="119"/>
    </row>
    <row r="10" spans="1:15" x14ac:dyDescent="0.2">
      <c r="A10" s="43" t="s">
        <v>13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2">
        <v>0</v>
      </c>
      <c r="N10" s="53">
        <f>SUM(B10:M10)</f>
        <v>0</v>
      </c>
      <c r="O10" s="45">
        <f>+N10/$N$22</f>
        <v>0</v>
      </c>
    </row>
    <row r="11" spans="1:15" ht="19.5" customHeight="1" x14ac:dyDescent="0.2">
      <c r="A11" s="46" t="s">
        <v>14</v>
      </c>
      <c r="B11" s="16">
        <v>3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25">
        <f t="shared" ref="N11:N21" si="0">SUM(B11:M11)</f>
        <v>3</v>
      </c>
      <c r="O11" s="47">
        <f>+N11/$N$22</f>
        <v>5.7438253877082138E-4</v>
      </c>
    </row>
    <row r="12" spans="1:15" ht="19.5" customHeight="1" x14ac:dyDescent="0.2">
      <c r="A12" s="46" t="s">
        <v>15</v>
      </c>
      <c r="B12" s="16">
        <v>3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4</v>
      </c>
      <c r="M12" s="17">
        <v>0</v>
      </c>
      <c r="N12" s="25">
        <f t="shared" si="0"/>
        <v>7</v>
      </c>
      <c r="O12" s="47">
        <f>+N12/$N$22</f>
        <v>1.3402259237985832E-3</v>
      </c>
    </row>
    <row r="13" spans="1:15" ht="20.100000000000001" customHeight="1" x14ac:dyDescent="0.2">
      <c r="A13" s="46" t="s">
        <v>16</v>
      </c>
      <c r="B13" s="16">
        <v>0</v>
      </c>
      <c r="C13" s="16">
        <v>0</v>
      </c>
      <c r="D13" s="16">
        <v>0</v>
      </c>
      <c r="E13" s="16">
        <v>2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3</v>
      </c>
      <c r="M13" s="17">
        <v>0</v>
      </c>
      <c r="N13" s="25">
        <f t="shared" si="0"/>
        <v>5</v>
      </c>
      <c r="O13" s="47">
        <f>+N13/$N$22</f>
        <v>9.5730423128470229E-4</v>
      </c>
    </row>
    <row r="14" spans="1:15" ht="20.100000000000001" customHeight="1" x14ac:dyDescent="0.2">
      <c r="A14" s="46" t="s">
        <v>17</v>
      </c>
      <c r="B14" s="16">
        <v>2</v>
      </c>
      <c r="C14" s="16">
        <v>7</v>
      </c>
      <c r="D14" s="16">
        <v>103</v>
      </c>
      <c r="E14" s="16">
        <v>69</v>
      </c>
      <c r="F14" s="16">
        <v>2</v>
      </c>
      <c r="G14" s="16">
        <v>12</v>
      </c>
      <c r="H14" s="16">
        <v>41</v>
      </c>
      <c r="I14" s="16">
        <v>5</v>
      </c>
      <c r="J14" s="16">
        <v>1</v>
      </c>
      <c r="K14" s="16">
        <v>2</v>
      </c>
      <c r="L14" s="16">
        <v>8</v>
      </c>
      <c r="M14" s="17">
        <v>4</v>
      </c>
      <c r="N14" s="25">
        <f t="shared" si="0"/>
        <v>256</v>
      </c>
      <c r="O14" s="47">
        <f t="shared" ref="O14:O21" si="1">+N14/$N$22</f>
        <v>4.9013976641776758E-2</v>
      </c>
    </row>
    <row r="15" spans="1:15" ht="20.100000000000001" customHeight="1" x14ac:dyDescent="0.2">
      <c r="A15" s="46" t="s">
        <v>18</v>
      </c>
      <c r="B15" s="16">
        <v>0</v>
      </c>
      <c r="C15" s="16">
        <v>8</v>
      </c>
      <c r="D15" s="16">
        <v>358</v>
      </c>
      <c r="E15" s="16">
        <v>214</v>
      </c>
      <c r="F15" s="16">
        <v>48</v>
      </c>
      <c r="G15" s="16">
        <v>35</v>
      </c>
      <c r="H15" s="16">
        <v>160</v>
      </c>
      <c r="I15" s="16">
        <v>43</v>
      </c>
      <c r="J15" s="16">
        <v>21</v>
      </c>
      <c r="K15" s="16">
        <v>38</v>
      </c>
      <c r="L15" s="16">
        <v>51</v>
      </c>
      <c r="M15" s="17">
        <v>10</v>
      </c>
      <c r="N15" s="25">
        <f t="shared" si="0"/>
        <v>986</v>
      </c>
      <c r="O15" s="47">
        <f t="shared" si="1"/>
        <v>0.1887803944093433</v>
      </c>
    </row>
    <row r="16" spans="1:15" ht="20.100000000000001" customHeight="1" x14ac:dyDescent="0.2">
      <c r="A16" s="46" t="s">
        <v>19</v>
      </c>
      <c r="B16" s="16">
        <v>0</v>
      </c>
      <c r="C16" s="16">
        <v>6</v>
      </c>
      <c r="D16" s="16">
        <v>466</v>
      </c>
      <c r="E16" s="16">
        <v>185</v>
      </c>
      <c r="F16" s="16">
        <v>63</v>
      </c>
      <c r="G16" s="16">
        <v>81</v>
      </c>
      <c r="H16" s="16">
        <v>205</v>
      </c>
      <c r="I16" s="16">
        <v>100</v>
      </c>
      <c r="J16" s="16">
        <v>66</v>
      </c>
      <c r="K16" s="16">
        <v>85</v>
      </c>
      <c r="L16" s="16">
        <v>18</v>
      </c>
      <c r="M16" s="17">
        <v>11</v>
      </c>
      <c r="N16" s="25">
        <f t="shared" si="0"/>
        <v>1286</v>
      </c>
      <c r="O16" s="47">
        <f t="shared" si="1"/>
        <v>0.24621864828642542</v>
      </c>
    </row>
    <row r="17" spans="1:15" ht="20.100000000000001" customHeight="1" x14ac:dyDescent="0.2">
      <c r="A17" s="46" t="s">
        <v>20</v>
      </c>
      <c r="B17" s="16">
        <v>4</v>
      </c>
      <c r="C17" s="16">
        <v>21</v>
      </c>
      <c r="D17" s="16">
        <v>337</v>
      </c>
      <c r="E17" s="16">
        <v>111</v>
      </c>
      <c r="F17" s="16">
        <v>80</v>
      </c>
      <c r="G17" s="16">
        <v>86</v>
      </c>
      <c r="H17" s="16">
        <v>484</v>
      </c>
      <c r="I17" s="16">
        <v>181</v>
      </c>
      <c r="J17" s="16">
        <v>48</v>
      </c>
      <c r="K17" s="16">
        <v>79</v>
      </c>
      <c r="L17" s="16">
        <v>51</v>
      </c>
      <c r="M17" s="17">
        <v>8</v>
      </c>
      <c r="N17" s="25">
        <f t="shared" si="0"/>
        <v>1490</v>
      </c>
      <c r="O17" s="47">
        <f t="shared" si="1"/>
        <v>0.28527666092284126</v>
      </c>
    </row>
    <row r="18" spans="1:15" ht="20.100000000000001" customHeight="1" x14ac:dyDescent="0.2">
      <c r="A18" s="46" t="s">
        <v>21</v>
      </c>
      <c r="B18" s="16">
        <v>1</v>
      </c>
      <c r="C18" s="16">
        <v>27</v>
      </c>
      <c r="D18" s="16">
        <v>127</v>
      </c>
      <c r="E18" s="16">
        <v>42</v>
      </c>
      <c r="F18" s="16">
        <v>51</v>
      </c>
      <c r="G18" s="16">
        <v>64</v>
      </c>
      <c r="H18" s="16">
        <v>415</v>
      </c>
      <c r="I18" s="16">
        <v>172</v>
      </c>
      <c r="J18" s="16">
        <v>47</v>
      </c>
      <c r="K18" s="16">
        <v>38</v>
      </c>
      <c r="L18" s="16">
        <v>3</v>
      </c>
      <c r="M18" s="17">
        <v>0</v>
      </c>
      <c r="N18" s="25">
        <f t="shared" si="0"/>
        <v>987</v>
      </c>
      <c r="O18" s="47">
        <f t="shared" si="1"/>
        <v>0.18897185525560023</v>
      </c>
    </row>
    <row r="19" spans="1:15" ht="20.100000000000001" customHeight="1" x14ac:dyDescent="0.2">
      <c r="A19" s="46" t="s">
        <v>22</v>
      </c>
      <c r="B19" s="16">
        <v>0</v>
      </c>
      <c r="C19" s="16">
        <v>0</v>
      </c>
      <c r="D19" s="16">
        <v>105</v>
      </c>
      <c r="E19" s="16">
        <v>41</v>
      </c>
      <c r="F19" s="16">
        <v>31</v>
      </c>
      <c r="G19" s="16">
        <v>8</v>
      </c>
      <c r="H19" s="16">
        <v>9</v>
      </c>
      <c r="I19" s="16">
        <v>1</v>
      </c>
      <c r="J19" s="16">
        <v>0</v>
      </c>
      <c r="K19" s="16">
        <v>0</v>
      </c>
      <c r="L19" s="16">
        <v>3</v>
      </c>
      <c r="M19" s="17">
        <v>0</v>
      </c>
      <c r="N19" s="25">
        <f t="shared" si="0"/>
        <v>198</v>
      </c>
      <c r="O19" s="47">
        <f t="shared" si="1"/>
        <v>3.7909247558874211E-2</v>
      </c>
    </row>
    <row r="20" spans="1:15" ht="19.5" customHeight="1" x14ac:dyDescent="0.2">
      <c r="A20" s="46" t="s">
        <v>23</v>
      </c>
      <c r="B20" s="16">
        <v>0</v>
      </c>
      <c r="C20" s="16">
        <v>0</v>
      </c>
      <c r="D20" s="16">
        <v>5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0</v>
      </c>
      <c r="N20" s="25">
        <f t="shared" si="0"/>
        <v>5</v>
      </c>
      <c r="O20" s="47">
        <f t="shared" si="1"/>
        <v>9.5730423128470229E-4</v>
      </c>
    </row>
    <row r="21" spans="1:15" ht="19.5" customHeight="1" x14ac:dyDescent="0.2">
      <c r="A21" s="48" t="s">
        <v>24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5">
        <v>0</v>
      </c>
      <c r="N21" s="56">
        <f t="shared" si="0"/>
        <v>0</v>
      </c>
      <c r="O21" s="49">
        <f t="shared" si="1"/>
        <v>0</v>
      </c>
    </row>
    <row r="22" spans="1:15" ht="15" x14ac:dyDescent="0.25">
      <c r="A22" s="34" t="s">
        <v>1</v>
      </c>
      <c r="B22" s="35">
        <f>SUM(B11:B20)</f>
        <v>13</v>
      </c>
      <c r="C22" s="35">
        <f t="shared" ref="C22:N22" si="2">SUM(C11:C20)</f>
        <v>69</v>
      </c>
      <c r="D22" s="35">
        <f t="shared" si="2"/>
        <v>1501</v>
      </c>
      <c r="E22" s="35">
        <f t="shared" si="2"/>
        <v>664</v>
      </c>
      <c r="F22" s="35">
        <f t="shared" si="2"/>
        <v>275</v>
      </c>
      <c r="G22" s="35">
        <f t="shared" si="2"/>
        <v>286</v>
      </c>
      <c r="H22" s="35">
        <f t="shared" si="2"/>
        <v>1314</v>
      </c>
      <c r="I22" s="35">
        <f t="shared" si="2"/>
        <v>502</v>
      </c>
      <c r="J22" s="35">
        <f>SUM(J10:J21)</f>
        <v>183</v>
      </c>
      <c r="K22" s="35">
        <f t="shared" si="2"/>
        <v>242</v>
      </c>
      <c r="L22" s="35">
        <f t="shared" si="2"/>
        <v>141</v>
      </c>
      <c r="M22" s="35">
        <f t="shared" si="2"/>
        <v>33</v>
      </c>
      <c r="N22" s="35">
        <f t="shared" si="2"/>
        <v>5223</v>
      </c>
      <c r="O22" s="50">
        <f>SUM(O11:O20)</f>
        <v>1</v>
      </c>
    </row>
  </sheetData>
  <mergeCells count="6">
    <mergeCell ref="A5:O5"/>
    <mergeCell ref="A6:O6"/>
    <mergeCell ref="A8:A9"/>
    <mergeCell ref="B8:M8"/>
    <mergeCell ref="N8:N9"/>
    <mergeCell ref="O8:O9"/>
  </mergeCells>
  <phoneticPr fontId="0" type="noConversion"/>
  <printOptions horizontalCentered="1"/>
  <pageMargins left="0.75" right="0.75" top="0.98425196850393704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zoomScaleNormal="100" workbookViewId="0">
      <selection sqref="A1:IV65536"/>
    </sheetView>
  </sheetViews>
  <sheetFormatPr baseColWidth="10" defaultRowHeight="12.75" x14ac:dyDescent="0.2"/>
  <cols>
    <col min="1" max="1" width="13.5703125" customWidth="1"/>
    <col min="2" max="17" width="7.85546875" customWidth="1"/>
    <col min="18" max="18" width="8.85546875" customWidth="1"/>
    <col min="19" max="19" width="12.42578125" customWidth="1"/>
  </cols>
  <sheetData>
    <row r="1" spans="1:19" x14ac:dyDescent="0.2">
      <c r="A1" s="24" t="s">
        <v>27</v>
      </c>
      <c r="B1" s="24"/>
      <c r="C1" s="24"/>
      <c r="D1" s="24"/>
    </row>
    <row r="2" spans="1:19" x14ac:dyDescent="0.2">
      <c r="A2" s="24" t="s">
        <v>118</v>
      </c>
      <c r="B2" s="24"/>
      <c r="C2" s="24"/>
      <c r="D2" s="24"/>
    </row>
    <row r="3" spans="1:19" x14ac:dyDescent="0.2">
      <c r="A3" s="24" t="s">
        <v>132</v>
      </c>
      <c r="B3" s="24"/>
      <c r="C3" s="24"/>
      <c r="D3" s="24"/>
    </row>
    <row r="5" spans="1:19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9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</row>
    <row r="7" spans="1:19" x14ac:dyDescent="0.2">
      <c r="A7" s="121" t="s">
        <v>131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19" x14ac:dyDescent="0.2">
      <c r="P8" s="13"/>
      <c r="Q8" s="13"/>
    </row>
    <row r="9" spans="1:19" ht="15" x14ac:dyDescent="0.25">
      <c r="A9" s="116" t="s">
        <v>25</v>
      </c>
      <c r="B9" s="127" t="s">
        <v>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9"/>
      <c r="R9" s="126" t="s">
        <v>1</v>
      </c>
      <c r="S9" s="118" t="s">
        <v>37</v>
      </c>
    </row>
    <row r="10" spans="1:19" ht="15" x14ac:dyDescent="0.25">
      <c r="A10" s="117"/>
      <c r="B10" s="71" t="s">
        <v>125</v>
      </c>
      <c r="C10" s="71" t="s">
        <v>126</v>
      </c>
      <c r="D10" s="71" t="s">
        <v>127</v>
      </c>
      <c r="E10" s="93" t="s">
        <v>2</v>
      </c>
      <c r="F10" s="93" t="s">
        <v>3</v>
      </c>
      <c r="G10" s="93" t="s">
        <v>4</v>
      </c>
      <c r="H10" s="93" t="s">
        <v>5</v>
      </c>
      <c r="I10" s="93" t="s">
        <v>6</v>
      </c>
      <c r="J10" s="93" t="s">
        <v>7</v>
      </c>
      <c r="K10" s="93" t="s">
        <v>134</v>
      </c>
      <c r="L10" s="93" t="s">
        <v>8</v>
      </c>
      <c r="M10" s="93" t="s">
        <v>9</v>
      </c>
      <c r="N10" s="93" t="s">
        <v>54</v>
      </c>
      <c r="O10" s="93" t="s">
        <v>10</v>
      </c>
      <c r="P10" s="93" t="s">
        <v>11</v>
      </c>
      <c r="Q10" s="93" t="s">
        <v>12</v>
      </c>
      <c r="R10" s="126"/>
      <c r="S10" s="119"/>
    </row>
    <row r="11" spans="1:19" x14ac:dyDescent="0.2">
      <c r="A11" s="43" t="s">
        <v>13</v>
      </c>
      <c r="B11" s="4"/>
      <c r="C11" s="4">
        <v>1</v>
      </c>
      <c r="D11" s="4"/>
      <c r="E11" s="4"/>
      <c r="F11" s="94"/>
      <c r="G11" s="94">
        <v>2</v>
      </c>
      <c r="H11" s="94">
        <v>1</v>
      </c>
      <c r="I11" s="94">
        <v>2</v>
      </c>
      <c r="J11" s="94"/>
      <c r="K11" s="94"/>
      <c r="L11" s="94"/>
      <c r="M11" s="94">
        <v>1</v>
      </c>
      <c r="N11" s="94"/>
      <c r="O11" s="94">
        <v>1</v>
      </c>
      <c r="P11" s="94">
        <v>1</v>
      </c>
      <c r="Q11" s="94"/>
      <c r="R11" s="4">
        <v>9</v>
      </c>
      <c r="S11" s="45">
        <f>+R11/$R$23</f>
        <v>1.246710070646904E-3</v>
      </c>
    </row>
    <row r="12" spans="1:19" x14ac:dyDescent="0.2">
      <c r="A12" s="46" t="s">
        <v>14</v>
      </c>
      <c r="B12" s="4">
        <v>1</v>
      </c>
      <c r="C12" s="4"/>
      <c r="D12" s="4"/>
      <c r="E12" s="4">
        <v>2</v>
      </c>
      <c r="F12" s="94">
        <v>4</v>
      </c>
      <c r="G12" s="94">
        <v>10</v>
      </c>
      <c r="H12" s="94">
        <v>4</v>
      </c>
      <c r="I12" s="94">
        <v>4</v>
      </c>
      <c r="J12" s="94">
        <v>6</v>
      </c>
      <c r="K12" s="94"/>
      <c r="L12" s="94"/>
      <c r="M12" s="94">
        <v>1</v>
      </c>
      <c r="N12" s="94"/>
      <c r="O12" s="94"/>
      <c r="P12" s="94">
        <v>1</v>
      </c>
      <c r="Q12" s="94"/>
      <c r="R12" s="4">
        <v>33</v>
      </c>
      <c r="S12" s="47">
        <f t="shared" ref="S12:S22" si="0">+R12/$R$23</f>
        <v>4.5712702590386478E-3</v>
      </c>
    </row>
    <row r="13" spans="1:19" x14ac:dyDescent="0.2">
      <c r="A13" s="46" t="s">
        <v>15</v>
      </c>
      <c r="B13" s="4">
        <v>2</v>
      </c>
      <c r="C13" s="4"/>
      <c r="D13" s="4"/>
      <c r="E13" s="4"/>
      <c r="F13" s="94">
        <v>11</v>
      </c>
      <c r="G13" s="94">
        <v>9</v>
      </c>
      <c r="H13" s="94">
        <v>12</v>
      </c>
      <c r="I13" s="94">
        <v>5</v>
      </c>
      <c r="J13" s="94">
        <v>19</v>
      </c>
      <c r="K13" s="94">
        <v>2</v>
      </c>
      <c r="L13" s="94">
        <v>15</v>
      </c>
      <c r="M13" s="94">
        <v>4</v>
      </c>
      <c r="N13" s="94"/>
      <c r="O13" s="94"/>
      <c r="P13" s="94">
        <v>2</v>
      </c>
      <c r="Q13" s="94"/>
      <c r="R13" s="4">
        <v>81</v>
      </c>
      <c r="S13" s="47">
        <f t="shared" si="0"/>
        <v>1.1220390635822136E-2</v>
      </c>
    </row>
    <row r="14" spans="1:19" x14ac:dyDescent="0.2">
      <c r="A14" s="46" t="s">
        <v>16</v>
      </c>
      <c r="B14" s="4"/>
      <c r="C14" s="4"/>
      <c r="D14" s="4"/>
      <c r="E14" s="4">
        <v>2</v>
      </c>
      <c r="F14" s="94">
        <v>15</v>
      </c>
      <c r="G14" s="94">
        <v>24</v>
      </c>
      <c r="H14" s="94">
        <v>27</v>
      </c>
      <c r="I14" s="94">
        <v>9</v>
      </c>
      <c r="J14" s="94">
        <v>25</v>
      </c>
      <c r="K14" s="94">
        <v>2</v>
      </c>
      <c r="L14" s="94">
        <v>27</v>
      </c>
      <c r="M14" s="94">
        <v>2</v>
      </c>
      <c r="N14" s="94"/>
      <c r="O14" s="94">
        <v>1</v>
      </c>
      <c r="P14" s="94">
        <v>2</v>
      </c>
      <c r="Q14" s="94">
        <v>4</v>
      </c>
      <c r="R14" s="4">
        <v>140</v>
      </c>
      <c r="S14" s="47">
        <f t="shared" si="0"/>
        <v>1.9393267765618508E-2</v>
      </c>
    </row>
    <row r="15" spans="1:19" x14ac:dyDescent="0.2">
      <c r="A15" s="46" t="s">
        <v>17</v>
      </c>
      <c r="B15" s="4">
        <v>1</v>
      </c>
      <c r="C15" s="4">
        <v>1</v>
      </c>
      <c r="D15" s="4"/>
      <c r="E15" s="4">
        <v>1</v>
      </c>
      <c r="F15" s="94">
        <v>12</v>
      </c>
      <c r="G15" s="94">
        <v>146</v>
      </c>
      <c r="H15" s="94">
        <v>121</v>
      </c>
      <c r="I15" s="94">
        <v>34</v>
      </c>
      <c r="J15" s="94">
        <v>40</v>
      </c>
      <c r="K15" s="94">
        <v>20</v>
      </c>
      <c r="L15" s="94">
        <v>77</v>
      </c>
      <c r="M15" s="94">
        <v>42</v>
      </c>
      <c r="N15" s="94">
        <v>3</v>
      </c>
      <c r="O15" s="94">
        <v>4</v>
      </c>
      <c r="P15" s="94">
        <v>1</v>
      </c>
      <c r="Q15" s="94">
        <v>1</v>
      </c>
      <c r="R15" s="4">
        <v>504</v>
      </c>
      <c r="S15" s="47">
        <f t="shared" si="0"/>
        <v>6.9815763956226629E-2</v>
      </c>
    </row>
    <row r="16" spans="1:19" x14ac:dyDescent="0.2">
      <c r="A16" s="46" t="s">
        <v>18</v>
      </c>
      <c r="B16" s="4"/>
      <c r="C16" s="4"/>
      <c r="D16" s="4"/>
      <c r="E16" s="4">
        <v>7</v>
      </c>
      <c r="F16" s="94">
        <v>9</v>
      </c>
      <c r="G16" s="94">
        <v>192</v>
      </c>
      <c r="H16" s="94">
        <v>92</v>
      </c>
      <c r="I16" s="94">
        <v>58</v>
      </c>
      <c r="J16" s="94">
        <v>159</v>
      </c>
      <c r="K16" s="94">
        <v>44</v>
      </c>
      <c r="L16" s="94">
        <v>281</v>
      </c>
      <c r="M16" s="94">
        <v>158</v>
      </c>
      <c r="N16" s="94">
        <v>4</v>
      </c>
      <c r="O16" s="94">
        <v>32</v>
      </c>
      <c r="P16" s="94">
        <v>7</v>
      </c>
      <c r="Q16" s="94">
        <v>4</v>
      </c>
      <c r="R16" s="4">
        <v>1047</v>
      </c>
      <c r="S16" s="47">
        <f t="shared" si="0"/>
        <v>0.14503393821858984</v>
      </c>
    </row>
    <row r="17" spans="1:19" x14ac:dyDescent="0.2">
      <c r="A17" s="46" t="s">
        <v>19</v>
      </c>
      <c r="B17" s="4">
        <v>4</v>
      </c>
      <c r="C17" s="4"/>
      <c r="D17" s="4"/>
      <c r="E17" s="4">
        <v>8</v>
      </c>
      <c r="F17" s="94">
        <v>15</v>
      </c>
      <c r="G17" s="94">
        <v>171</v>
      </c>
      <c r="H17" s="94">
        <v>106</v>
      </c>
      <c r="I17" s="94">
        <v>89</v>
      </c>
      <c r="J17" s="94">
        <v>238</v>
      </c>
      <c r="K17" s="94">
        <v>140</v>
      </c>
      <c r="L17" s="94">
        <v>594</v>
      </c>
      <c r="M17" s="94">
        <v>299</v>
      </c>
      <c r="N17" s="94">
        <v>16</v>
      </c>
      <c r="O17" s="94">
        <v>27</v>
      </c>
      <c r="P17" s="94">
        <v>6</v>
      </c>
      <c r="Q17" s="94">
        <v>5</v>
      </c>
      <c r="R17" s="4">
        <v>1718</v>
      </c>
      <c r="S17" s="47">
        <f t="shared" si="0"/>
        <v>0.23798310015237567</v>
      </c>
    </row>
    <row r="18" spans="1:19" x14ac:dyDescent="0.2">
      <c r="A18" s="46" t="s">
        <v>20</v>
      </c>
      <c r="B18" s="4"/>
      <c r="C18" s="4"/>
      <c r="D18" s="4"/>
      <c r="E18" s="4">
        <v>1</v>
      </c>
      <c r="F18" s="94">
        <v>8</v>
      </c>
      <c r="G18" s="94">
        <v>115</v>
      </c>
      <c r="H18" s="94">
        <v>71</v>
      </c>
      <c r="I18" s="94">
        <v>52</v>
      </c>
      <c r="J18" s="94">
        <v>178</v>
      </c>
      <c r="K18" s="94">
        <v>143</v>
      </c>
      <c r="L18" s="94">
        <v>487</v>
      </c>
      <c r="M18" s="94">
        <v>334</v>
      </c>
      <c r="N18" s="94">
        <v>42</v>
      </c>
      <c r="O18" s="94">
        <v>54</v>
      </c>
      <c r="P18" s="94">
        <v>15</v>
      </c>
      <c r="Q18" s="94">
        <v>5</v>
      </c>
      <c r="R18" s="4">
        <v>1505</v>
      </c>
      <c r="S18" s="47">
        <f t="shared" si="0"/>
        <v>0.20847762848039894</v>
      </c>
    </row>
    <row r="19" spans="1:19" x14ac:dyDescent="0.2">
      <c r="A19" s="46" t="s">
        <v>21</v>
      </c>
      <c r="B19" s="4">
        <v>2</v>
      </c>
      <c r="C19" s="4"/>
      <c r="D19" s="4"/>
      <c r="E19" s="4">
        <v>3</v>
      </c>
      <c r="F19" s="94">
        <v>9</v>
      </c>
      <c r="G19" s="94">
        <v>120</v>
      </c>
      <c r="H19" s="94">
        <v>63</v>
      </c>
      <c r="I19" s="94">
        <v>59</v>
      </c>
      <c r="J19" s="94">
        <v>175</v>
      </c>
      <c r="K19" s="94">
        <v>90</v>
      </c>
      <c r="L19" s="94">
        <v>416</v>
      </c>
      <c r="M19" s="94">
        <v>355</v>
      </c>
      <c r="N19" s="94">
        <v>49</v>
      </c>
      <c r="O19" s="94">
        <v>21</v>
      </c>
      <c r="P19" s="94">
        <v>4</v>
      </c>
      <c r="Q19" s="94">
        <v>1</v>
      </c>
      <c r="R19" s="4">
        <v>1367</v>
      </c>
      <c r="S19" s="47">
        <f t="shared" si="0"/>
        <v>0.18936140739714641</v>
      </c>
    </row>
    <row r="20" spans="1:19" x14ac:dyDescent="0.2">
      <c r="A20" s="46" t="s">
        <v>22</v>
      </c>
      <c r="B20" s="4"/>
      <c r="C20" s="4"/>
      <c r="D20" s="4"/>
      <c r="E20" s="4">
        <v>3</v>
      </c>
      <c r="F20" s="94">
        <v>3</v>
      </c>
      <c r="G20" s="94">
        <v>54</v>
      </c>
      <c r="H20" s="94">
        <v>20</v>
      </c>
      <c r="I20" s="94">
        <v>25</v>
      </c>
      <c r="J20" s="94">
        <v>99</v>
      </c>
      <c r="K20" s="94">
        <v>100</v>
      </c>
      <c r="L20" s="94">
        <v>220</v>
      </c>
      <c r="M20" s="94">
        <v>149</v>
      </c>
      <c r="N20" s="94">
        <v>9</v>
      </c>
      <c r="O20" s="94">
        <v>3</v>
      </c>
      <c r="P20" s="94">
        <v>1</v>
      </c>
      <c r="Q20" s="94"/>
      <c r="R20" s="4">
        <v>686</v>
      </c>
      <c r="S20" s="47">
        <f t="shared" si="0"/>
        <v>9.5027012051530677E-2</v>
      </c>
    </row>
    <row r="21" spans="1:19" x14ac:dyDescent="0.2">
      <c r="A21" s="46" t="s">
        <v>23</v>
      </c>
      <c r="B21" s="4"/>
      <c r="C21" s="4"/>
      <c r="D21" s="4"/>
      <c r="E21" s="4">
        <v>1</v>
      </c>
      <c r="F21" s="94"/>
      <c r="G21" s="94">
        <v>56</v>
      </c>
      <c r="H21" s="94">
        <v>13</v>
      </c>
      <c r="I21" s="94">
        <v>7</v>
      </c>
      <c r="J21" s="94">
        <v>12</v>
      </c>
      <c r="K21" s="94">
        <v>6</v>
      </c>
      <c r="L21" s="94">
        <v>17</v>
      </c>
      <c r="M21" s="94">
        <v>5</v>
      </c>
      <c r="N21" s="94"/>
      <c r="O21" s="94"/>
      <c r="P21" s="94"/>
      <c r="Q21" s="94"/>
      <c r="R21" s="4">
        <v>117</v>
      </c>
      <c r="S21" s="47">
        <f t="shared" si="0"/>
        <v>1.6207230918409751E-2</v>
      </c>
    </row>
    <row r="22" spans="1:19" x14ac:dyDescent="0.2">
      <c r="A22" s="76" t="s">
        <v>24</v>
      </c>
      <c r="B22" s="87">
        <v>1</v>
      </c>
      <c r="C22" s="87"/>
      <c r="D22" s="87"/>
      <c r="E22" s="87">
        <v>1</v>
      </c>
      <c r="F22" s="87"/>
      <c r="G22" s="87">
        <v>6</v>
      </c>
      <c r="H22" s="87">
        <v>2</v>
      </c>
      <c r="I22" s="87"/>
      <c r="J22" s="87"/>
      <c r="K22" s="87"/>
      <c r="L22" s="87"/>
      <c r="M22" s="87">
        <v>2</v>
      </c>
      <c r="N22" s="87"/>
      <c r="O22" s="87"/>
      <c r="P22" s="87"/>
      <c r="Q22" s="87"/>
      <c r="R22" s="87">
        <v>12</v>
      </c>
      <c r="S22" s="77">
        <f t="shared" si="0"/>
        <v>1.6622800941958719E-3</v>
      </c>
    </row>
    <row r="23" spans="1:19" ht="15" x14ac:dyDescent="0.25">
      <c r="A23" s="78" t="s">
        <v>135</v>
      </c>
      <c r="B23" s="79">
        <v>11</v>
      </c>
      <c r="C23" s="79">
        <v>2</v>
      </c>
      <c r="D23" s="79">
        <v>0</v>
      </c>
      <c r="E23" s="79">
        <v>29</v>
      </c>
      <c r="F23" s="79">
        <v>86</v>
      </c>
      <c r="G23" s="79">
        <v>905</v>
      </c>
      <c r="H23" s="79">
        <v>532</v>
      </c>
      <c r="I23" s="79">
        <v>344</v>
      </c>
      <c r="J23" s="79">
        <v>951</v>
      </c>
      <c r="K23" s="79">
        <v>547</v>
      </c>
      <c r="L23" s="79">
        <v>2134</v>
      </c>
      <c r="M23" s="79">
        <v>1352</v>
      </c>
      <c r="N23" s="79">
        <v>123</v>
      </c>
      <c r="O23" s="79">
        <v>143</v>
      </c>
      <c r="P23" s="79">
        <v>40</v>
      </c>
      <c r="Q23" s="79">
        <v>20</v>
      </c>
      <c r="R23" s="79">
        <v>7219</v>
      </c>
      <c r="S23" s="80">
        <f>SUM(S11:S22)</f>
        <v>0.99999999999999989</v>
      </c>
    </row>
  </sheetData>
  <mergeCells count="6">
    <mergeCell ref="A6:R6"/>
    <mergeCell ref="A7:R7"/>
    <mergeCell ref="A9:A10"/>
    <mergeCell ref="R9:R10"/>
    <mergeCell ref="S9:S10"/>
    <mergeCell ref="B9:Q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workbookViewId="0">
      <selection activeCell="A4" sqref="A4"/>
    </sheetView>
  </sheetViews>
  <sheetFormatPr baseColWidth="10" defaultRowHeight="12.75" x14ac:dyDescent="0.2"/>
  <cols>
    <col min="1" max="1" width="12.85546875" customWidth="1"/>
    <col min="2" max="4" width="5.5703125" customWidth="1"/>
    <col min="5" max="17" width="7.5703125" customWidth="1"/>
    <col min="18" max="18" width="11.42578125" customWidth="1"/>
  </cols>
  <sheetData>
    <row r="1" spans="1:18" x14ac:dyDescent="0.2">
      <c r="A1" s="24" t="s">
        <v>27</v>
      </c>
      <c r="B1" s="24"/>
      <c r="C1" s="24"/>
      <c r="D1" s="24"/>
    </row>
    <row r="2" spans="1:18" x14ac:dyDescent="0.2">
      <c r="A2" s="24" t="s">
        <v>118</v>
      </c>
      <c r="B2" s="24"/>
      <c r="C2" s="24"/>
      <c r="D2" s="24"/>
    </row>
    <row r="3" spans="1:18" x14ac:dyDescent="0.2">
      <c r="A3" s="24" t="s">
        <v>129</v>
      </c>
      <c r="B3" s="24"/>
      <c r="C3" s="24"/>
      <c r="D3" s="24"/>
    </row>
    <row r="5" spans="1:18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1:18" x14ac:dyDescent="0.2">
      <c r="A7" s="121" t="s">
        <v>130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</row>
    <row r="8" spans="1:18" x14ac:dyDescent="0.2">
      <c r="P8" s="13"/>
    </row>
    <row r="9" spans="1:18" ht="15" x14ac:dyDescent="0.25">
      <c r="A9" s="116" t="s">
        <v>25</v>
      </c>
      <c r="B9" s="126" t="s">
        <v>0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 t="s">
        <v>1</v>
      </c>
      <c r="R9" s="118" t="s">
        <v>37</v>
      </c>
    </row>
    <row r="10" spans="1:18" ht="15" x14ac:dyDescent="0.25">
      <c r="A10" s="117"/>
      <c r="B10" s="71" t="s">
        <v>125</v>
      </c>
      <c r="C10" s="71" t="s">
        <v>126</v>
      </c>
      <c r="D10" s="71" t="s">
        <v>127</v>
      </c>
      <c r="E10" s="81" t="s">
        <v>2</v>
      </c>
      <c r="F10" s="81" t="s">
        <v>3</v>
      </c>
      <c r="G10" s="81" t="s">
        <v>4</v>
      </c>
      <c r="H10" s="81" t="s">
        <v>5</v>
      </c>
      <c r="I10" s="81" t="s">
        <v>6</v>
      </c>
      <c r="J10" s="81" t="s">
        <v>7</v>
      </c>
      <c r="K10" s="81" t="s">
        <v>8</v>
      </c>
      <c r="L10" s="81" t="s">
        <v>9</v>
      </c>
      <c r="M10" s="81" t="s">
        <v>54</v>
      </c>
      <c r="N10" s="81" t="s">
        <v>10</v>
      </c>
      <c r="O10" s="81" t="s">
        <v>11</v>
      </c>
      <c r="P10" s="81" t="s">
        <v>12</v>
      </c>
      <c r="Q10" s="126"/>
      <c r="R10" s="119"/>
    </row>
    <row r="11" spans="1:18" x14ac:dyDescent="0.2">
      <c r="A11" s="43" t="s">
        <v>13</v>
      </c>
      <c r="B11" s="46"/>
      <c r="C11" s="46"/>
      <c r="D11" s="46"/>
      <c r="E11" s="4"/>
      <c r="F11" s="61"/>
      <c r="G11" s="61">
        <v>10</v>
      </c>
      <c r="H11" s="61">
        <v>1</v>
      </c>
      <c r="I11" s="61">
        <v>2</v>
      </c>
      <c r="J11" s="61"/>
      <c r="K11" s="61">
        <v>1</v>
      </c>
      <c r="L11" s="61">
        <v>1</v>
      </c>
      <c r="M11" s="61"/>
      <c r="N11" s="61"/>
      <c r="O11" s="61"/>
      <c r="P11" s="61"/>
      <c r="Q11" s="4">
        <f t="shared" ref="Q11:Q22" si="0">SUM(B11:P11)</f>
        <v>15</v>
      </c>
      <c r="R11" s="45">
        <f>+Q11/$Q$23</f>
        <v>2.4666995559940799E-3</v>
      </c>
    </row>
    <row r="12" spans="1:18" x14ac:dyDescent="0.2">
      <c r="A12" s="46" t="s">
        <v>14</v>
      </c>
      <c r="B12" s="46"/>
      <c r="C12" s="46"/>
      <c r="D12" s="46"/>
      <c r="E12" s="4"/>
      <c r="F12" s="61"/>
      <c r="G12" s="61">
        <v>5</v>
      </c>
      <c r="H12" s="61"/>
      <c r="I12" s="61"/>
      <c r="J12" s="61"/>
      <c r="K12" s="61">
        <v>1</v>
      </c>
      <c r="L12" s="61">
        <v>1</v>
      </c>
      <c r="M12" s="61"/>
      <c r="N12" s="61"/>
      <c r="O12" s="61"/>
      <c r="P12" s="61"/>
      <c r="Q12" s="4">
        <f t="shared" si="0"/>
        <v>7</v>
      </c>
      <c r="R12" s="47">
        <f t="shared" ref="R12:R22" si="1">+Q12/$Q$23</f>
        <v>1.1511264594639039E-3</v>
      </c>
    </row>
    <row r="13" spans="1:18" x14ac:dyDescent="0.2">
      <c r="A13" s="46" t="s">
        <v>15</v>
      </c>
      <c r="B13" s="46"/>
      <c r="C13" s="46"/>
      <c r="D13" s="46"/>
      <c r="E13" s="4">
        <v>1</v>
      </c>
      <c r="F13" s="61"/>
      <c r="G13" s="61">
        <v>30</v>
      </c>
      <c r="H13" s="61">
        <v>1</v>
      </c>
      <c r="I13" s="61">
        <v>1</v>
      </c>
      <c r="J13" s="61">
        <v>7</v>
      </c>
      <c r="K13" s="61">
        <v>2</v>
      </c>
      <c r="L13" s="61">
        <v>1</v>
      </c>
      <c r="M13" s="61"/>
      <c r="N13" s="61">
        <v>1</v>
      </c>
      <c r="O13" s="61"/>
      <c r="P13" s="61">
        <v>1</v>
      </c>
      <c r="Q13" s="4">
        <f t="shared" si="0"/>
        <v>45</v>
      </c>
      <c r="R13" s="47">
        <f t="shared" si="1"/>
        <v>7.4000986679822398E-3</v>
      </c>
    </row>
    <row r="14" spans="1:18" x14ac:dyDescent="0.2">
      <c r="A14" s="46" t="s">
        <v>16</v>
      </c>
      <c r="B14" s="46"/>
      <c r="C14" s="46"/>
      <c r="D14" s="46"/>
      <c r="E14" s="4"/>
      <c r="F14" s="61">
        <v>5</v>
      </c>
      <c r="G14" s="61">
        <v>15</v>
      </c>
      <c r="H14" s="61">
        <v>16</v>
      </c>
      <c r="I14" s="61">
        <v>5</v>
      </c>
      <c r="J14" s="61">
        <v>10</v>
      </c>
      <c r="K14" s="61">
        <v>22</v>
      </c>
      <c r="L14" s="61">
        <v>8</v>
      </c>
      <c r="M14" s="61"/>
      <c r="N14" s="61"/>
      <c r="O14" s="61">
        <v>1</v>
      </c>
      <c r="P14" s="61"/>
      <c r="Q14" s="4">
        <f t="shared" si="0"/>
        <v>82</v>
      </c>
      <c r="R14" s="47">
        <f t="shared" si="1"/>
        <v>1.3484624239434303E-2</v>
      </c>
    </row>
    <row r="15" spans="1:18" x14ac:dyDescent="0.2">
      <c r="A15" s="46" t="s">
        <v>17</v>
      </c>
      <c r="B15" s="46">
        <v>2</v>
      </c>
      <c r="C15" s="46"/>
      <c r="D15" s="46"/>
      <c r="E15" s="4">
        <v>3</v>
      </c>
      <c r="F15" s="61">
        <v>22</v>
      </c>
      <c r="G15" s="61">
        <v>132</v>
      </c>
      <c r="H15" s="61">
        <v>92</v>
      </c>
      <c r="I15" s="61">
        <v>20</v>
      </c>
      <c r="J15" s="61">
        <v>33</v>
      </c>
      <c r="K15" s="61">
        <v>123</v>
      </c>
      <c r="L15" s="61">
        <v>68</v>
      </c>
      <c r="M15" s="61">
        <v>5</v>
      </c>
      <c r="N15" s="61">
        <v>36</v>
      </c>
      <c r="O15" s="61">
        <v>1</v>
      </c>
      <c r="P15" s="61">
        <v>1</v>
      </c>
      <c r="Q15" s="4">
        <f t="shared" si="0"/>
        <v>538</v>
      </c>
      <c r="R15" s="47">
        <f t="shared" si="1"/>
        <v>8.847229074165433E-2</v>
      </c>
    </row>
    <row r="16" spans="1:18" x14ac:dyDescent="0.2">
      <c r="A16" s="46" t="s">
        <v>18</v>
      </c>
      <c r="B16" s="46">
        <v>2</v>
      </c>
      <c r="C16" s="46"/>
      <c r="D16" s="46"/>
      <c r="E16" s="4">
        <v>5</v>
      </c>
      <c r="F16" s="61">
        <v>21</v>
      </c>
      <c r="G16" s="61">
        <v>184</v>
      </c>
      <c r="H16" s="61">
        <v>118</v>
      </c>
      <c r="I16" s="61">
        <v>47</v>
      </c>
      <c r="J16" s="61">
        <v>125</v>
      </c>
      <c r="K16" s="61">
        <v>279</v>
      </c>
      <c r="L16" s="61">
        <v>170</v>
      </c>
      <c r="M16" s="61">
        <v>10</v>
      </c>
      <c r="N16" s="61">
        <v>22</v>
      </c>
      <c r="O16" s="61">
        <v>7</v>
      </c>
      <c r="P16" s="61">
        <v>3</v>
      </c>
      <c r="Q16" s="4">
        <f t="shared" si="0"/>
        <v>993</v>
      </c>
      <c r="R16" s="47">
        <f t="shared" si="1"/>
        <v>0.16329551060680808</v>
      </c>
    </row>
    <row r="17" spans="1:18" x14ac:dyDescent="0.2">
      <c r="A17" s="46" t="s">
        <v>19</v>
      </c>
      <c r="B17" s="46"/>
      <c r="C17" s="46"/>
      <c r="D17" s="46"/>
      <c r="E17" s="4">
        <v>1</v>
      </c>
      <c r="F17" s="61">
        <v>22</v>
      </c>
      <c r="G17" s="61">
        <v>189</v>
      </c>
      <c r="H17" s="61">
        <v>94</v>
      </c>
      <c r="I17" s="61">
        <v>78</v>
      </c>
      <c r="J17" s="61">
        <v>204</v>
      </c>
      <c r="K17" s="61">
        <v>633</v>
      </c>
      <c r="L17" s="61">
        <v>261</v>
      </c>
      <c r="M17" s="61">
        <v>27</v>
      </c>
      <c r="N17" s="61">
        <v>33</v>
      </c>
      <c r="O17" s="61">
        <v>4</v>
      </c>
      <c r="P17" s="61">
        <v>3</v>
      </c>
      <c r="Q17" s="4">
        <f t="shared" si="0"/>
        <v>1549</v>
      </c>
      <c r="R17" s="47">
        <f t="shared" si="1"/>
        <v>0.2547278408156553</v>
      </c>
    </row>
    <row r="18" spans="1:18" x14ac:dyDescent="0.2">
      <c r="A18" s="46" t="s">
        <v>20</v>
      </c>
      <c r="B18" s="46">
        <v>2</v>
      </c>
      <c r="C18" s="46"/>
      <c r="D18" s="46"/>
      <c r="E18" s="4">
        <v>4</v>
      </c>
      <c r="F18" s="61">
        <v>24</v>
      </c>
      <c r="G18" s="61">
        <v>119</v>
      </c>
      <c r="H18" s="61">
        <v>85</v>
      </c>
      <c r="I18" s="61">
        <v>60</v>
      </c>
      <c r="J18" s="61">
        <v>168</v>
      </c>
      <c r="K18" s="61">
        <v>573</v>
      </c>
      <c r="L18" s="61">
        <v>288</v>
      </c>
      <c r="M18" s="61">
        <v>20</v>
      </c>
      <c r="N18" s="61">
        <v>47</v>
      </c>
      <c r="O18" s="61">
        <v>6</v>
      </c>
      <c r="P18" s="61">
        <v>2</v>
      </c>
      <c r="Q18" s="4">
        <f t="shared" si="0"/>
        <v>1398</v>
      </c>
      <c r="R18" s="47">
        <f t="shared" si="1"/>
        <v>0.22989639861864825</v>
      </c>
    </row>
    <row r="19" spans="1:18" x14ac:dyDescent="0.2">
      <c r="A19" s="46" t="s">
        <v>21</v>
      </c>
      <c r="B19" s="46"/>
      <c r="C19" s="46"/>
      <c r="D19" s="46"/>
      <c r="E19" s="4">
        <v>3</v>
      </c>
      <c r="F19" s="61">
        <v>11</v>
      </c>
      <c r="G19" s="61">
        <v>178</v>
      </c>
      <c r="H19" s="61">
        <v>63</v>
      </c>
      <c r="I19" s="61">
        <v>55</v>
      </c>
      <c r="J19" s="61">
        <v>190</v>
      </c>
      <c r="K19" s="61">
        <v>403</v>
      </c>
      <c r="L19" s="61">
        <v>148</v>
      </c>
      <c r="M19" s="61">
        <v>19</v>
      </c>
      <c r="N19" s="61">
        <v>17</v>
      </c>
      <c r="O19" s="61">
        <v>1</v>
      </c>
      <c r="P19" s="61">
        <v>1</v>
      </c>
      <c r="Q19" s="4">
        <f t="shared" si="0"/>
        <v>1089</v>
      </c>
      <c r="R19" s="47">
        <f t="shared" si="1"/>
        <v>0.17908238776517021</v>
      </c>
    </row>
    <row r="20" spans="1:18" x14ac:dyDescent="0.2">
      <c r="A20" s="46" t="s">
        <v>22</v>
      </c>
      <c r="B20" s="46"/>
      <c r="C20" s="46"/>
      <c r="D20" s="46"/>
      <c r="E20" s="4">
        <v>3</v>
      </c>
      <c r="F20" s="61">
        <v>4</v>
      </c>
      <c r="G20" s="61">
        <v>55</v>
      </c>
      <c r="H20" s="61">
        <v>13</v>
      </c>
      <c r="I20" s="61">
        <v>22</v>
      </c>
      <c r="J20" s="61">
        <v>52</v>
      </c>
      <c r="K20" s="61">
        <v>76</v>
      </c>
      <c r="L20" s="61">
        <v>23</v>
      </c>
      <c r="M20" s="61">
        <v>3</v>
      </c>
      <c r="N20" s="61">
        <v>1</v>
      </c>
      <c r="O20" s="61">
        <v>1</v>
      </c>
      <c r="P20" s="61">
        <v>1</v>
      </c>
      <c r="Q20" s="4">
        <f t="shared" si="0"/>
        <v>254</v>
      </c>
      <c r="R20" s="47">
        <f t="shared" si="1"/>
        <v>4.1769445814833085E-2</v>
      </c>
    </row>
    <row r="21" spans="1:18" x14ac:dyDescent="0.2">
      <c r="A21" s="46" t="s">
        <v>23</v>
      </c>
      <c r="B21" s="46"/>
      <c r="C21" s="46"/>
      <c r="D21" s="46"/>
      <c r="E21" s="4"/>
      <c r="F21" s="61"/>
      <c r="G21" s="61">
        <v>57</v>
      </c>
      <c r="H21" s="61">
        <v>15</v>
      </c>
      <c r="I21" s="61">
        <v>5</v>
      </c>
      <c r="J21" s="61">
        <v>13</v>
      </c>
      <c r="K21" s="61">
        <v>2</v>
      </c>
      <c r="L21" s="61"/>
      <c r="M21" s="61"/>
      <c r="N21" s="61"/>
      <c r="O21" s="61"/>
      <c r="P21" s="61"/>
      <c r="Q21" s="4">
        <f t="shared" si="0"/>
        <v>92</v>
      </c>
      <c r="R21" s="47">
        <f t="shared" si="1"/>
        <v>1.5129090610097023E-2</v>
      </c>
    </row>
    <row r="22" spans="1:18" x14ac:dyDescent="0.2">
      <c r="A22" s="48" t="s">
        <v>24</v>
      </c>
      <c r="B22" s="48"/>
      <c r="C22" s="48">
        <v>1</v>
      </c>
      <c r="D22" s="48"/>
      <c r="E22" s="31"/>
      <c r="F22" s="31">
        <v>1</v>
      </c>
      <c r="G22" s="31">
        <v>12</v>
      </c>
      <c r="H22" s="31">
        <v>3</v>
      </c>
      <c r="I22" s="31">
        <v>1</v>
      </c>
      <c r="J22" s="31"/>
      <c r="K22" s="31">
        <v>1</v>
      </c>
      <c r="L22" s="31"/>
      <c r="M22" s="31"/>
      <c r="N22" s="31"/>
      <c r="O22" s="31"/>
      <c r="P22" s="31"/>
      <c r="Q22" s="4">
        <f t="shared" si="0"/>
        <v>19</v>
      </c>
      <c r="R22" s="49">
        <f t="shared" si="1"/>
        <v>3.1244861042591678E-3</v>
      </c>
    </row>
    <row r="23" spans="1:18" ht="15" x14ac:dyDescent="0.25">
      <c r="A23" s="34"/>
      <c r="B23" s="34">
        <f>SUM(B11:B22)</f>
        <v>6</v>
      </c>
      <c r="C23" s="34">
        <f t="shared" ref="C23:Q23" si="2">SUM(C11:C22)</f>
        <v>1</v>
      </c>
      <c r="D23" s="34">
        <f t="shared" si="2"/>
        <v>0</v>
      </c>
      <c r="E23" s="34">
        <f t="shared" si="2"/>
        <v>20</v>
      </c>
      <c r="F23" s="34">
        <f t="shared" si="2"/>
        <v>110</v>
      </c>
      <c r="G23" s="34">
        <f t="shared" si="2"/>
        <v>986</v>
      </c>
      <c r="H23" s="34">
        <f t="shared" si="2"/>
        <v>501</v>
      </c>
      <c r="I23" s="34">
        <f t="shared" si="2"/>
        <v>296</v>
      </c>
      <c r="J23" s="34">
        <f t="shared" si="2"/>
        <v>802</v>
      </c>
      <c r="K23" s="34">
        <f t="shared" si="2"/>
        <v>2116</v>
      </c>
      <c r="L23" s="34">
        <f t="shared" si="2"/>
        <v>969</v>
      </c>
      <c r="M23" s="34">
        <f t="shared" si="2"/>
        <v>84</v>
      </c>
      <c r="N23" s="34">
        <f t="shared" si="2"/>
        <v>157</v>
      </c>
      <c r="O23" s="34">
        <f t="shared" si="2"/>
        <v>21</v>
      </c>
      <c r="P23" s="34">
        <f t="shared" si="2"/>
        <v>12</v>
      </c>
      <c r="Q23" s="34">
        <f t="shared" si="2"/>
        <v>6081</v>
      </c>
      <c r="R23" s="50">
        <f>SUM(R11:R22)</f>
        <v>1</v>
      </c>
    </row>
    <row r="26" spans="1:18" x14ac:dyDescent="0.2">
      <c r="Q26" s="2"/>
    </row>
  </sheetData>
  <mergeCells count="6">
    <mergeCell ref="A6:Q6"/>
    <mergeCell ref="A7:Q7"/>
    <mergeCell ref="A9:A10"/>
    <mergeCell ref="B9:P9"/>
    <mergeCell ref="Q9:Q10"/>
    <mergeCell ref="R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workbookViewId="0">
      <selection activeCell="B28" sqref="B28"/>
    </sheetView>
  </sheetViews>
  <sheetFormatPr baseColWidth="10" defaultRowHeight="12.75" x14ac:dyDescent="0.2"/>
  <cols>
    <col min="1" max="1" width="12.85546875" customWidth="1"/>
    <col min="2" max="4" width="5.5703125" customWidth="1"/>
    <col min="5" max="17" width="7.5703125" customWidth="1"/>
    <col min="18" max="18" width="11.42578125" customWidth="1"/>
  </cols>
  <sheetData>
    <row r="1" spans="1:18" x14ac:dyDescent="0.2">
      <c r="A1" s="24" t="s">
        <v>27</v>
      </c>
      <c r="B1" s="24"/>
      <c r="C1" s="24"/>
      <c r="D1" s="24"/>
    </row>
    <row r="2" spans="1:18" x14ac:dyDescent="0.2">
      <c r="A2" s="24" t="s">
        <v>118</v>
      </c>
      <c r="B2" s="24"/>
      <c r="C2" s="24"/>
      <c r="D2" s="24"/>
    </row>
    <row r="3" spans="1:18" x14ac:dyDescent="0.2">
      <c r="A3" s="24" t="s">
        <v>123</v>
      </c>
      <c r="B3" s="24"/>
      <c r="C3" s="24"/>
      <c r="D3" s="24"/>
    </row>
    <row r="5" spans="1:18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1:18" x14ac:dyDescent="0.2">
      <c r="A7" s="121" t="s">
        <v>124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</row>
    <row r="8" spans="1:18" x14ac:dyDescent="0.2">
      <c r="P8" s="13"/>
    </row>
    <row r="9" spans="1:18" ht="15" x14ac:dyDescent="0.25">
      <c r="A9" s="116" t="s">
        <v>25</v>
      </c>
      <c r="B9" s="126" t="s">
        <v>0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 t="s">
        <v>1</v>
      </c>
      <c r="R9" s="118" t="s">
        <v>37</v>
      </c>
    </row>
    <row r="10" spans="1:18" ht="15" x14ac:dyDescent="0.25">
      <c r="A10" s="117"/>
      <c r="B10" s="71" t="s">
        <v>125</v>
      </c>
      <c r="C10" s="71" t="s">
        <v>126</v>
      </c>
      <c r="D10" s="71" t="s">
        <v>127</v>
      </c>
      <c r="E10" s="72" t="s">
        <v>2</v>
      </c>
      <c r="F10" s="72" t="s">
        <v>3</v>
      </c>
      <c r="G10" s="72" t="s">
        <v>4</v>
      </c>
      <c r="H10" s="72" t="s">
        <v>5</v>
      </c>
      <c r="I10" s="72" t="s">
        <v>6</v>
      </c>
      <c r="J10" s="72" t="s">
        <v>7</v>
      </c>
      <c r="K10" s="72" t="s">
        <v>8</v>
      </c>
      <c r="L10" s="72" t="s">
        <v>9</v>
      </c>
      <c r="M10" s="72" t="s">
        <v>54</v>
      </c>
      <c r="N10" s="72" t="s">
        <v>10</v>
      </c>
      <c r="O10" s="72" t="s">
        <v>11</v>
      </c>
      <c r="P10" s="72" t="s">
        <v>12</v>
      </c>
      <c r="Q10" s="126"/>
      <c r="R10" s="119"/>
    </row>
    <row r="11" spans="1:18" x14ac:dyDescent="0.2">
      <c r="A11" s="43" t="s">
        <v>13</v>
      </c>
      <c r="B11" s="46">
        <v>0</v>
      </c>
      <c r="C11" s="46">
        <v>0</v>
      </c>
      <c r="D11" s="46">
        <v>0</v>
      </c>
      <c r="E11" s="4">
        <v>2</v>
      </c>
      <c r="F11" s="61">
        <v>0</v>
      </c>
      <c r="G11" s="61">
        <v>1</v>
      </c>
      <c r="H11" s="61">
        <v>1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2</v>
      </c>
      <c r="P11" s="61">
        <v>0</v>
      </c>
      <c r="Q11" s="4">
        <f t="shared" ref="Q11:Q16" si="0">SUM(B11:P11)</f>
        <v>6</v>
      </c>
      <c r="R11" s="45">
        <f>+Q11/$Q$23</f>
        <v>1.1376564277588168E-3</v>
      </c>
    </row>
    <row r="12" spans="1:18" x14ac:dyDescent="0.2">
      <c r="A12" s="46" t="s">
        <v>14</v>
      </c>
      <c r="B12" s="46">
        <v>0</v>
      </c>
      <c r="C12" s="46">
        <v>0</v>
      </c>
      <c r="D12" s="46">
        <v>0</v>
      </c>
      <c r="E12" s="4">
        <v>1</v>
      </c>
      <c r="F12" s="61">
        <v>1</v>
      </c>
      <c r="G12" s="61">
        <v>11</v>
      </c>
      <c r="H12" s="61">
        <v>0</v>
      </c>
      <c r="I12" s="61">
        <v>0</v>
      </c>
      <c r="J12" s="61">
        <v>2</v>
      </c>
      <c r="K12" s="61">
        <v>2</v>
      </c>
      <c r="L12" s="61">
        <v>0</v>
      </c>
      <c r="M12" s="61">
        <v>0</v>
      </c>
      <c r="N12" s="61">
        <v>0</v>
      </c>
      <c r="O12" s="61">
        <v>0</v>
      </c>
      <c r="P12" s="61">
        <v>1</v>
      </c>
      <c r="Q12" s="4">
        <f t="shared" si="0"/>
        <v>18</v>
      </c>
      <c r="R12" s="47">
        <f t="shared" ref="R12:R22" si="1">+Q12/$Q$23</f>
        <v>3.4129692832764505E-3</v>
      </c>
    </row>
    <row r="13" spans="1:18" x14ac:dyDescent="0.2">
      <c r="A13" s="46" t="s">
        <v>15</v>
      </c>
      <c r="B13" s="46">
        <v>0</v>
      </c>
      <c r="C13" s="46">
        <v>0</v>
      </c>
      <c r="D13" s="46">
        <v>0</v>
      </c>
      <c r="E13" s="4">
        <v>2</v>
      </c>
      <c r="F13" s="61">
        <v>3</v>
      </c>
      <c r="G13" s="61">
        <v>28</v>
      </c>
      <c r="H13" s="61">
        <v>4</v>
      </c>
      <c r="I13" s="61">
        <v>1</v>
      </c>
      <c r="J13" s="61">
        <v>21</v>
      </c>
      <c r="K13" s="61">
        <v>40</v>
      </c>
      <c r="L13" s="61">
        <v>19</v>
      </c>
      <c r="M13" s="61">
        <v>5</v>
      </c>
      <c r="N13" s="61">
        <v>3</v>
      </c>
      <c r="O13" s="61">
        <v>9</v>
      </c>
      <c r="P13" s="61">
        <v>5</v>
      </c>
      <c r="Q13" s="4">
        <f t="shared" si="0"/>
        <v>140</v>
      </c>
      <c r="R13" s="47">
        <f t="shared" si="1"/>
        <v>2.6545316647705725E-2</v>
      </c>
    </row>
    <row r="14" spans="1:18" x14ac:dyDescent="0.2">
      <c r="A14" s="46" t="s">
        <v>16</v>
      </c>
      <c r="B14" s="46">
        <v>0</v>
      </c>
      <c r="C14" s="46">
        <v>0</v>
      </c>
      <c r="D14" s="46">
        <v>0</v>
      </c>
      <c r="E14" s="4">
        <v>2</v>
      </c>
      <c r="F14" s="61">
        <v>8</v>
      </c>
      <c r="G14" s="61">
        <v>71</v>
      </c>
      <c r="H14" s="61">
        <v>37</v>
      </c>
      <c r="I14" s="61">
        <v>7</v>
      </c>
      <c r="J14" s="61">
        <v>15</v>
      </c>
      <c r="K14" s="61">
        <v>37</v>
      </c>
      <c r="L14" s="61">
        <v>11</v>
      </c>
      <c r="M14" s="61">
        <v>3</v>
      </c>
      <c r="N14" s="61">
        <v>2</v>
      </c>
      <c r="O14" s="61">
        <v>4</v>
      </c>
      <c r="P14" s="61">
        <v>5</v>
      </c>
      <c r="Q14" s="4">
        <f t="shared" si="0"/>
        <v>202</v>
      </c>
      <c r="R14" s="47">
        <f t="shared" si="1"/>
        <v>3.8301099734546831E-2</v>
      </c>
    </row>
    <row r="15" spans="1:18" x14ac:dyDescent="0.2">
      <c r="A15" s="46" t="s">
        <v>17</v>
      </c>
      <c r="B15" s="46">
        <v>0</v>
      </c>
      <c r="C15" s="46">
        <v>0</v>
      </c>
      <c r="D15" s="46">
        <v>0</v>
      </c>
      <c r="E15" s="4">
        <v>1</v>
      </c>
      <c r="F15" s="61">
        <v>17</v>
      </c>
      <c r="G15" s="61">
        <v>210</v>
      </c>
      <c r="H15" s="61">
        <v>93</v>
      </c>
      <c r="I15" s="61">
        <v>41</v>
      </c>
      <c r="J15" s="61">
        <v>69</v>
      </c>
      <c r="K15" s="61">
        <v>194</v>
      </c>
      <c r="L15" s="61">
        <v>50</v>
      </c>
      <c r="M15" s="61">
        <v>13</v>
      </c>
      <c r="N15" s="61">
        <v>7</v>
      </c>
      <c r="O15" s="61">
        <v>2</v>
      </c>
      <c r="P15" s="61">
        <v>5</v>
      </c>
      <c r="Q15" s="4">
        <f t="shared" si="0"/>
        <v>702</v>
      </c>
      <c r="R15" s="47">
        <f t="shared" si="1"/>
        <v>0.13310580204778158</v>
      </c>
    </row>
    <row r="16" spans="1:18" x14ac:dyDescent="0.2">
      <c r="A16" s="46" t="s">
        <v>18</v>
      </c>
      <c r="B16" s="46">
        <v>0</v>
      </c>
      <c r="C16" s="46">
        <v>0</v>
      </c>
      <c r="D16" s="46">
        <v>0</v>
      </c>
      <c r="E16" s="4">
        <v>2</v>
      </c>
      <c r="F16" s="61">
        <v>22</v>
      </c>
      <c r="G16" s="61">
        <v>166</v>
      </c>
      <c r="H16" s="61">
        <v>79</v>
      </c>
      <c r="I16" s="61">
        <v>74</v>
      </c>
      <c r="J16" s="61">
        <v>136</v>
      </c>
      <c r="K16" s="61">
        <v>362</v>
      </c>
      <c r="L16" s="61">
        <v>101</v>
      </c>
      <c r="M16" s="61">
        <v>9</v>
      </c>
      <c r="N16" s="61">
        <v>17</v>
      </c>
      <c r="O16" s="61">
        <v>4</v>
      </c>
      <c r="P16" s="61">
        <v>3</v>
      </c>
      <c r="Q16" s="4">
        <f t="shared" si="0"/>
        <v>975</v>
      </c>
      <c r="R16" s="47">
        <f t="shared" si="1"/>
        <v>0.18486916951080773</v>
      </c>
    </row>
    <row r="17" spans="1:18" x14ac:dyDescent="0.2">
      <c r="A17" s="46" t="s">
        <v>19</v>
      </c>
      <c r="B17" s="46">
        <v>1</v>
      </c>
      <c r="C17" s="46">
        <v>0</v>
      </c>
      <c r="D17" s="46">
        <v>0</v>
      </c>
      <c r="E17" s="4">
        <v>1</v>
      </c>
      <c r="F17" s="61">
        <v>23</v>
      </c>
      <c r="G17" s="61">
        <v>179</v>
      </c>
      <c r="H17" s="61">
        <v>80</v>
      </c>
      <c r="I17" s="61">
        <v>63</v>
      </c>
      <c r="J17" s="61">
        <v>200</v>
      </c>
      <c r="K17" s="61">
        <v>720</v>
      </c>
      <c r="L17" s="61">
        <v>222</v>
      </c>
      <c r="M17" s="61">
        <v>23</v>
      </c>
      <c r="N17" s="61">
        <v>21</v>
      </c>
      <c r="O17" s="61">
        <v>0</v>
      </c>
      <c r="P17" s="61">
        <v>5</v>
      </c>
      <c r="Q17" s="4">
        <f t="shared" ref="Q17:Q22" si="2">SUM(B17:P17)</f>
        <v>1538</v>
      </c>
      <c r="R17" s="47">
        <f t="shared" si="1"/>
        <v>0.29161926431551005</v>
      </c>
    </row>
    <row r="18" spans="1:18" x14ac:dyDescent="0.2">
      <c r="A18" s="46" t="s">
        <v>20</v>
      </c>
      <c r="B18" s="46">
        <v>0</v>
      </c>
      <c r="C18" s="46">
        <v>0</v>
      </c>
      <c r="D18" s="46">
        <v>0</v>
      </c>
      <c r="E18" s="4">
        <v>0</v>
      </c>
      <c r="F18" s="61">
        <v>10</v>
      </c>
      <c r="G18" s="61">
        <v>109</v>
      </c>
      <c r="H18" s="61">
        <v>44</v>
      </c>
      <c r="I18" s="61">
        <v>32</v>
      </c>
      <c r="J18" s="61">
        <v>74</v>
      </c>
      <c r="K18" s="61">
        <v>238</v>
      </c>
      <c r="L18" s="61">
        <v>150</v>
      </c>
      <c r="M18" s="61">
        <v>21</v>
      </c>
      <c r="N18" s="61">
        <v>20</v>
      </c>
      <c r="O18" s="61">
        <v>0</v>
      </c>
      <c r="P18" s="61">
        <v>3</v>
      </c>
      <c r="Q18" s="4">
        <f t="shared" si="2"/>
        <v>701</v>
      </c>
      <c r="R18" s="47">
        <f t="shared" si="1"/>
        <v>0.1329161926431551</v>
      </c>
    </row>
    <row r="19" spans="1:18" x14ac:dyDescent="0.2">
      <c r="A19" s="46" t="s">
        <v>21</v>
      </c>
      <c r="B19" s="46">
        <v>0</v>
      </c>
      <c r="C19" s="46">
        <v>0</v>
      </c>
      <c r="D19" s="46">
        <v>0</v>
      </c>
      <c r="E19" s="4">
        <v>2</v>
      </c>
      <c r="F19" s="61">
        <v>9</v>
      </c>
      <c r="G19" s="61">
        <v>92</v>
      </c>
      <c r="H19" s="61">
        <v>26</v>
      </c>
      <c r="I19" s="61">
        <v>19</v>
      </c>
      <c r="J19" s="61">
        <v>81</v>
      </c>
      <c r="K19" s="61">
        <v>242</v>
      </c>
      <c r="L19" s="61">
        <v>157</v>
      </c>
      <c r="M19" s="61">
        <v>14</v>
      </c>
      <c r="N19" s="61">
        <v>5</v>
      </c>
      <c r="O19" s="61">
        <v>0</v>
      </c>
      <c r="P19" s="61">
        <v>0</v>
      </c>
      <c r="Q19" s="4">
        <f t="shared" si="2"/>
        <v>647</v>
      </c>
      <c r="R19" s="47">
        <f t="shared" si="1"/>
        <v>0.12267728479332575</v>
      </c>
    </row>
    <row r="20" spans="1:18" x14ac:dyDescent="0.2">
      <c r="A20" s="46" t="s">
        <v>22</v>
      </c>
      <c r="B20" s="46">
        <v>0</v>
      </c>
      <c r="C20" s="46">
        <v>0</v>
      </c>
      <c r="D20" s="46">
        <v>0</v>
      </c>
      <c r="E20" s="4">
        <v>1</v>
      </c>
      <c r="F20" s="61">
        <v>8</v>
      </c>
      <c r="G20" s="61">
        <v>65</v>
      </c>
      <c r="H20" s="61">
        <v>20</v>
      </c>
      <c r="I20" s="61">
        <v>15</v>
      </c>
      <c r="J20" s="61">
        <v>29</v>
      </c>
      <c r="K20" s="61">
        <v>113</v>
      </c>
      <c r="L20" s="61">
        <v>42</v>
      </c>
      <c r="M20" s="61">
        <v>4</v>
      </c>
      <c r="N20" s="61">
        <v>3</v>
      </c>
      <c r="O20" s="61">
        <v>0</v>
      </c>
      <c r="P20" s="61">
        <v>1</v>
      </c>
      <c r="Q20" s="4">
        <f t="shared" si="2"/>
        <v>301</v>
      </c>
      <c r="R20" s="47">
        <f t="shared" si="1"/>
        <v>5.7072430792567311E-2</v>
      </c>
    </row>
    <row r="21" spans="1:18" x14ac:dyDescent="0.2">
      <c r="A21" s="46" t="s">
        <v>23</v>
      </c>
      <c r="B21" s="46">
        <v>0</v>
      </c>
      <c r="C21" s="46">
        <v>0</v>
      </c>
      <c r="D21" s="46">
        <v>0</v>
      </c>
      <c r="E21" s="4">
        <v>0</v>
      </c>
      <c r="F21" s="61">
        <v>0</v>
      </c>
      <c r="G21" s="61">
        <v>26</v>
      </c>
      <c r="H21" s="61">
        <v>3</v>
      </c>
      <c r="I21" s="61">
        <v>1</v>
      </c>
      <c r="J21" s="61">
        <v>3</v>
      </c>
      <c r="K21" s="61">
        <v>2</v>
      </c>
      <c r="L21" s="61">
        <v>1</v>
      </c>
      <c r="M21" s="61">
        <v>0</v>
      </c>
      <c r="N21" s="61">
        <v>0</v>
      </c>
      <c r="O21" s="61">
        <v>0</v>
      </c>
      <c r="P21" s="61">
        <v>0</v>
      </c>
      <c r="Q21" s="4">
        <f t="shared" si="2"/>
        <v>36</v>
      </c>
      <c r="R21" s="47">
        <f t="shared" si="1"/>
        <v>6.8259385665529011E-3</v>
      </c>
    </row>
    <row r="22" spans="1:18" x14ac:dyDescent="0.2">
      <c r="A22" s="48" t="s">
        <v>24</v>
      </c>
      <c r="B22" s="48">
        <v>0</v>
      </c>
      <c r="C22" s="48">
        <v>0</v>
      </c>
      <c r="D22" s="48">
        <v>0</v>
      </c>
      <c r="E22" s="31">
        <v>0</v>
      </c>
      <c r="F22" s="31">
        <v>0</v>
      </c>
      <c r="G22" s="31">
        <v>3</v>
      </c>
      <c r="H22" s="31">
        <v>1</v>
      </c>
      <c r="I22" s="31">
        <v>2</v>
      </c>
      <c r="J22" s="31">
        <v>1</v>
      </c>
      <c r="K22" s="31">
        <v>1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4">
        <f t="shared" si="2"/>
        <v>8</v>
      </c>
      <c r="R22" s="49">
        <f t="shared" si="1"/>
        <v>1.5168752370117557E-3</v>
      </c>
    </row>
    <row r="23" spans="1:18" ht="15" x14ac:dyDescent="0.25">
      <c r="A23" s="34"/>
      <c r="B23" s="73">
        <v>1</v>
      </c>
      <c r="C23" s="73"/>
      <c r="D23" s="73"/>
      <c r="E23" s="74">
        <v>14</v>
      </c>
      <c r="F23" s="75">
        <v>101</v>
      </c>
      <c r="G23" s="75">
        <v>961</v>
      </c>
      <c r="H23" s="75">
        <v>388</v>
      </c>
      <c r="I23" s="75">
        <v>255</v>
      </c>
      <c r="J23" s="75">
        <v>631</v>
      </c>
      <c r="K23" s="75">
        <v>1951</v>
      </c>
      <c r="L23" s="75">
        <v>753</v>
      </c>
      <c r="M23" s="75">
        <v>92</v>
      </c>
      <c r="N23" s="75">
        <v>78</v>
      </c>
      <c r="O23" s="75">
        <v>21</v>
      </c>
      <c r="P23" s="75">
        <v>28</v>
      </c>
      <c r="Q23" s="74">
        <v>5274</v>
      </c>
      <c r="R23" s="50">
        <f>SUM(R11:R22)</f>
        <v>1</v>
      </c>
    </row>
    <row r="26" spans="1:18" x14ac:dyDescent="0.2">
      <c r="Q26" s="2"/>
    </row>
  </sheetData>
  <mergeCells count="6">
    <mergeCell ref="A6:Q6"/>
    <mergeCell ref="A7:Q7"/>
    <mergeCell ref="A9:A10"/>
    <mergeCell ref="Q9:Q10"/>
    <mergeCell ref="R9:R10"/>
    <mergeCell ref="B9:P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sqref="A1:IV65536"/>
    </sheetView>
  </sheetViews>
  <sheetFormatPr baseColWidth="10" defaultRowHeight="12.75" x14ac:dyDescent="0.2"/>
  <cols>
    <col min="1" max="1" width="12.85546875" customWidth="1"/>
    <col min="2" max="14" width="7.5703125" customWidth="1"/>
    <col min="15" max="15" width="11.42578125" customWidth="1"/>
  </cols>
  <sheetData>
    <row r="1" spans="1:15" x14ac:dyDescent="0.2">
      <c r="A1" s="24" t="s">
        <v>27</v>
      </c>
    </row>
    <row r="2" spans="1:15" x14ac:dyDescent="0.2">
      <c r="A2" s="24" t="s">
        <v>118</v>
      </c>
    </row>
    <row r="3" spans="1:15" x14ac:dyDescent="0.2">
      <c r="A3" s="24" t="s">
        <v>119</v>
      </c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 x14ac:dyDescent="0.2">
      <c r="A7" s="121" t="s">
        <v>121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5" x14ac:dyDescent="0.2">
      <c r="M8" s="13"/>
    </row>
    <row r="9" spans="1:15" ht="15" x14ac:dyDescent="0.25">
      <c r="A9" s="116" t="s">
        <v>25</v>
      </c>
      <c r="B9" s="130" t="s">
        <v>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 t="s">
        <v>1</v>
      </c>
      <c r="O9" s="118" t="s">
        <v>37</v>
      </c>
    </row>
    <row r="10" spans="1:15" ht="15" x14ac:dyDescent="0.25">
      <c r="A10" s="117"/>
      <c r="B10" s="66" t="s">
        <v>2</v>
      </c>
      <c r="C10" s="66" t="s">
        <v>3</v>
      </c>
      <c r="D10" s="66" t="s">
        <v>4</v>
      </c>
      <c r="E10" s="66" t="s">
        <v>5</v>
      </c>
      <c r="F10" s="66" t="s">
        <v>6</v>
      </c>
      <c r="G10" s="66" t="s">
        <v>7</v>
      </c>
      <c r="H10" s="66" t="s">
        <v>8</v>
      </c>
      <c r="I10" s="66" t="s">
        <v>9</v>
      </c>
      <c r="J10" s="66" t="s">
        <v>54</v>
      </c>
      <c r="K10" s="66" t="s">
        <v>10</v>
      </c>
      <c r="L10" s="66" t="s">
        <v>11</v>
      </c>
      <c r="M10" s="66" t="s">
        <v>12</v>
      </c>
      <c r="N10" s="131"/>
      <c r="O10" s="119"/>
    </row>
    <row r="11" spans="1:15" x14ac:dyDescent="0.2">
      <c r="A11" s="43" t="s">
        <v>13</v>
      </c>
      <c r="B11" s="44"/>
      <c r="C11" s="60"/>
      <c r="D11" s="60">
        <v>15</v>
      </c>
      <c r="E11" s="60">
        <v>1</v>
      </c>
      <c r="F11" s="60">
        <v>1</v>
      </c>
      <c r="G11" s="60">
        <v>3</v>
      </c>
      <c r="H11" s="60">
        <v>1</v>
      </c>
      <c r="I11" s="60"/>
      <c r="J11" s="60"/>
      <c r="K11" s="60"/>
      <c r="L11" s="60"/>
      <c r="M11" s="60"/>
      <c r="N11" s="44">
        <f>SUM(B11:M11)</f>
        <v>21</v>
      </c>
      <c r="O11" s="45">
        <f>+N11/$N$23</f>
        <v>3.0955188679245285E-3</v>
      </c>
    </row>
    <row r="12" spans="1:15" x14ac:dyDescent="0.2">
      <c r="A12" s="46" t="s">
        <v>14</v>
      </c>
      <c r="B12" s="4"/>
      <c r="C12" s="61"/>
      <c r="D12" s="61">
        <v>8</v>
      </c>
      <c r="E12" s="61">
        <v>1</v>
      </c>
      <c r="F12" s="61">
        <v>1</v>
      </c>
      <c r="G12" s="61">
        <v>1</v>
      </c>
      <c r="H12" s="61">
        <v>2</v>
      </c>
      <c r="I12" s="61"/>
      <c r="J12" s="61"/>
      <c r="K12" s="61"/>
      <c r="L12" s="61">
        <v>1</v>
      </c>
      <c r="M12" s="61"/>
      <c r="N12" s="4">
        <f t="shared" ref="N12:N22" si="0">SUM(B12:M12)</f>
        <v>14</v>
      </c>
      <c r="O12" s="47">
        <f t="shared" ref="O12:O22" si="1">+N12/$N$23</f>
        <v>2.0636792452830188E-3</v>
      </c>
    </row>
    <row r="13" spans="1:15" x14ac:dyDescent="0.2">
      <c r="A13" s="46" t="s">
        <v>15</v>
      </c>
      <c r="B13" s="4"/>
      <c r="C13" s="61">
        <v>4</v>
      </c>
      <c r="D13" s="61">
        <v>12</v>
      </c>
      <c r="E13" s="61">
        <v>2</v>
      </c>
      <c r="F13" s="61">
        <v>5</v>
      </c>
      <c r="G13" s="61">
        <v>4</v>
      </c>
      <c r="H13" s="61">
        <v>12</v>
      </c>
      <c r="I13" s="61">
        <v>2</v>
      </c>
      <c r="J13" s="61">
        <v>1</v>
      </c>
      <c r="K13" s="61"/>
      <c r="L13" s="61"/>
      <c r="M13" s="61">
        <v>2</v>
      </c>
      <c r="N13" s="4">
        <f t="shared" si="0"/>
        <v>44</v>
      </c>
      <c r="O13" s="47">
        <f t="shared" si="1"/>
        <v>6.4858490566037739E-3</v>
      </c>
    </row>
    <row r="14" spans="1:15" x14ac:dyDescent="0.2">
      <c r="A14" s="46" t="s">
        <v>16</v>
      </c>
      <c r="B14" s="4"/>
      <c r="C14" s="61">
        <v>1</v>
      </c>
      <c r="D14" s="61">
        <v>8</v>
      </c>
      <c r="E14" s="61"/>
      <c r="F14" s="61"/>
      <c r="G14" s="61">
        <v>5</v>
      </c>
      <c r="H14" s="61">
        <v>29</v>
      </c>
      <c r="I14" s="61">
        <v>4</v>
      </c>
      <c r="J14" s="61">
        <v>1</v>
      </c>
      <c r="K14" s="61">
        <v>3</v>
      </c>
      <c r="L14" s="61">
        <v>4</v>
      </c>
      <c r="M14" s="61">
        <v>1</v>
      </c>
      <c r="N14" s="4">
        <f t="shared" si="0"/>
        <v>56</v>
      </c>
      <c r="O14" s="47">
        <f t="shared" si="1"/>
        <v>8.2547169811320754E-3</v>
      </c>
    </row>
    <row r="15" spans="1:15" x14ac:dyDescent="0.2">
      <c r="A15" s="46" t="s">
        <v>17</v>
      </c>
      <c r="B15" s="4">
        <v>3</v>
      </c>
      <c r="C15" s="61">
        <v>2</v>
      </c>
      <c r="D15" s="61">
        <v>48</v>
      </c>
      <c r="E15" s="61">
        <v>28</v>
      </c>
      <c r="F15" s="61">
        <v>12</v>
      </c>
      <c r="G15" s="61">
        <v>30</v>
      </c>
      <c r="H15" s="61">
        <v>112</v>
      </c>
      <c r="I15" s="61">
        <v>37</v>
      </c>
      <c r="J15" s="61">
        <v>3</v>
      </c>
      <c r="K15" s="61">
        <v>13</v>
      </c>
      <c r="L15" s="61">
        <v>8</v>
      </c>
      <c r="M15" s="61">
        <v>1</v>
      </c>
      <c r="N15" s="4">
        <f t="shared" si="0"/>
        <v>297</v>
      </c>
      <c r="O15" s="47">
        <f t="shared" si="1"/>
        <v>4.3779481132075471E-2</v>
      </c>
    </row>
    <row r="16" spans="1:15" x14ac:dyDescent="0.2">
      <c r="A16" s="46" t="s">
        <v>18</v>
      </c>
      <c r="B16" s="4">
        <v>3</v>
      </c>
      <c r="C16" s="61">
        <v>20</v>
      </c>
      <c r="D16" s="61">
        <v>149</v>
      </c>
      <c r="E16" s="61">
        <v>81</v>
      </c>
      <c r="F16" s="61">
        <v>38</v>
      </c>
      <c r="G16" s="61">
        <v>148</v>
      </c>
      <c r="H16" s="61">
        <v>352</v>
      </c>
      <c r="I16" s="61">
        <v>81</v>
      </c>
      <c r="J16" s="61">
        <v>13</v>
      </c>
      <c r="K16" s="61">
        <v>19</v>
      </c>
      <c r="L16" s="61">
        <v>9</v>
      </c>
      <c r="M16" s="61">
        <v>2</v>
      </c>
      <c r="N16" s="4">
        <f t="shared" si="0"/>
        <v>915</v>
      </c>
      <c r="O16" s="47">
        <f t="shared" si="1"/>
        <v>0.13487617924528303</v>
      </c>
    </row>
    <row r="17" spans="1:15" x14ac:dyDescent="0.2">
      <c r="A17" s="46" t="s">
        <v>19</v>
      </c>
      <c r="B17" s="4">
        <v>3</v>
      </c>
      <c r="C17" s="61">
        <v>22</v>
      </c>
      <c r="D17" s="61">
        <v>192</v>
      </c>
      <c r="E17" s="61">
        <v>40</v>
      </c>
      <c r="F17" s="61">
        <v>51</v>
      </c>
      <c r="G17" s="61">
        <v>159</v>
      </c>
      <c r="H17" s="61">
        <v>618</v>
      </c>
      <c r="I17" s="61">
        <v>239</v>
      </c>
      <c r="J17" s="61">
        <v>42</v>
      </c>
      <c r="K17" s="61">
        <v>61</v>
      </c>
      <c r="L17" s="61">
        <v>15</v>
      </c>
      <c r="M17" s="61">
        <v>11</v>
      </c>
      <c r="N17" s="4">
        <f t="shared" si="0"/>
        <v>1453</v>
      </c>
      <c r="O17" s="47">
        <f t="shared" si="1"/>
        <v>0.21418042452830188</v>
      </c>
    </row>
    <row r="18" spans="1:15" x14ac:dyDescent="0.2">
      <c r="A18" s="46" t="s">
        <v>20</v>
      </c>
      <c r="B18" s="4">
        <v>10</v>
      </c>
      <c r="C18" s="61">
        <v>35</v>
      </c>
      <c r="D18" s="61">
        <v>193</v>
      </c>
      <c r="E18" s="61">
        <v>72</v>
      </c>
      <c r="F18" s="61">
        <v>46</v>
      </c>
      <c r="G18" s="61">
        <v>229</v>
      </c>
      <c r="H18" s="61">
        <v>790</v>
      </c>
      <c r="I18" s="61">
        <v>444</v>
      </c>
      <c r="J18" s="61">
        <v>52</v>
      </c>
      <c r="K18" s="61">
        <v>107</v>
      </c>
      <c r="L18" s="61">
        <v>8</v>
      </c>
      <c r="M18" s="61">
        <v>5</v>
      </c>
      <c r="N18" s="4">
        <f t="shared" si="0"/>
        <v>1991</v>
      </c>
      <c r="O18" s="47">
        <f t="shared" si="1"/>
        <v>0.29348466981132076</v>
      </c>
    </row>
    <row r="19" spans="1:15" x14ac:dyDescent="0.2">
      <c r="A19" s="46" t="s">
        <v>21</v>
      </c>
      <c r="B19" s="4">
        <v>3</v>
      </c>
      <c r="C19" s="61">
        <v>9</v>
      </c>
      <c r="D19" s="61">
        <v>94</v>
      </c>
      <c r="E19" s="61">
        <v>40</v>
      </c>
      <c r="F19" s="61">
        <v>39</v>
      </c>
      <c r="G19" s="61">
        <v>172</v>
      </c>
      <c r="H19" s="61">
        <v>671</v>
      </c>
      <c r="I19" s="61">
        <v>473</v>
      </c>
      <c r="J19" s="61">
        <v>62</v>
      </c>
      <c r="K19" s="61">
        <v>109</v>
      </c>
      <c r="L19" s="61">
        <v>3</v>
      </c>
      <c r="M19" s="61">
        <v>2</v>
      </c>
      <c r="N19" s="4">
        <f t="shared" si="0"/>
        <v>1677</v>
      </c>
      <c r="O19" s="47">
        <f t="shared" si="1"/>
        <v>0.24719929245283018</v>
      </c>
    </row>
    <row r="20" spans="1:15" x14ac:dyDescent="0.2">
      <c r="A20" s="46" t="s">
        <v>22</v>
      </c>
      <c r="B20" s="4">
        <v>2</v>
      </c>
      <c r="C20" s="61">
        <v>3</v>
      </c>
      <c r="D20" s="61">
        <v>35</v>
      </c>
      <c r="E20" s="61">
        <v>4</v>
      </c>
      <c r="F20" s="61">
        <v>12</v>
      </c>
      <c r="G20" s="61">
        <v>45</v>
      </c>
      <c r="H20" s="61">
        <v>103</v>
      </c>
      <c r="I20" s="61">
        <v>60</v>
      </c>
      <c r="J20" s="61">
        <v>7</v>
      </c>
      <c r="K20" s="61">
        <v>15</v>
      </c>
      <c r="L20" s="61">
        <v>1</v>
      </c>
      <c r="M20" s="61">
        <v>1</v>
      </c>
      <c r="N20" s="4">
        <f t="shared" si="0"/>
        <v>288</v>
      </c>
      <c r="O20" s="47">
        <f t="shared" si="1"/>
        <v>4.2452830188679243E-2</v>
      </c>
    </row>
    <row r="21" spans="1:15" x14ac:dyDescent="0.2">
      <c r="A21" s="46" t="s">
        <v>23</v>
      </c>
      <c r="B21" s="4">
        <v>2</v>
      </c>
      <c r="C21" s="61"/>
      <c r="D21" s="61">
        <v>5</v>
      </c>
      <c r="E21" s="61">
        <v>3</v>
      </c>
      <c r="F21" s="61"/>
      <c r="G21" s="61"/>
      <c r="H21" s="61">
        <v>1</v>
      </c>
      <c r="I21" s="61">
        <v>3</v>
      </c>
      <c r="J21" s="61">
        <v>2</v>
      </c>
      <c r="K21" s="61">
        <v>6</v>
      </c>
      <c r="L21" s="61"/>
      <c r="M21" s="61"/>
      <c r="N21" s="4">
        <f t="shared" si="0"/>
        <v>22</v>
      </c>
      <c r="O21" s="47">
        <f t="shared" si="1"/>
        <v>3.2429245283018869E-3</v>
      </c>
    </row>
    <row r="22" spans="1:15" x14ac:dyDescent="0.2">
      <c r="A22" s="48" t="s">
        <v>24</v>
      </c>
      <c r="B22" s="31">
        <v>1</v>
      </c>
      <c r="C22" s="31"/>
      <c r="D22" s="31">
        <v>1</v>
      </c>
      <c r="E22" s="31">
        <v>2</v>
      </c>
      <c r="F22" s="31"/>
      <c r="G22" s="31"/>
      <c r="H22" s="31"/>
      <c r="I22" s="31">
        <v>1</v>
      </c>
      <c r="J22" s="31"/>
      <c r="K22" s="31"/>
      <c r="L22" s="31">
        <v>1</v>
      </c>
      <c r="M22" s="31"/>
      <c r="N22" s="31">
        <f t="shared" si="0"/>
        <v>6</v>
      </c>
      <c r="O22" s="49">
        <f t="shared" si="1"/>
        <v>8.8443396226415096E-4</v>
      </c>
    </row>
    <row r="23" spans="1:15" ht="15" x14ac:dyDescent="0.25">
      <c r="A23" s="34"/>
      <c r="B23" s="35">
        <f>SUM(B11:B22)</f>
        <v>27</v>
      </c>
      <c r="C23" s="35">
        <f t="shared" ref="C23:N23" si="2">SUM(C11:C22)</f>
        <v>96</v>
      </c>
      <c r="D23" s="35">
        <f t="shared" si="2"/>
        <v>760</v>
      </c>
      <c r="E23" s="35">
        <f t="shared" si="2"/>
        <v>274</v>
      </c>
      <c r="F23" s="35">
        <f t="shared" si="2"/>
        <v>205</v>
      </c>
      <c r="G23" s="35">
        <f t="shared" si="2"/>
        <v>796</v>
      </c>
      <c r="H23" s="35">
        <f t="shared" si="2"/>
        <v>2691</v>
      </c>
      <c r="I23" s="35">
        <f t="shared" si="2"/>
        <v>1344</v>
      </c>
      <c r="J23" s="35">
        <f>SUM(J11:J22)</f>
        <v>183</v>
      </c>
      <c r="K23" s="35">
        <f t="shared" si="2"/>
        <v>333</v>
      </c>
      <c r="L23" s="35">
        <f t="shared" si="2"/>
        <v>50</v>
      </c>
      <c r="M23" s="35">
        <f t="shared" si="2"/>
        <v>25</v>
      </c>
      <c r="N23" s="35">
        <f t="shared" si="2"/>
        <v>6784</v>
      </c>
      <c r="O23" s="50">
        <f>SUM(O11:O22)</f>
        <v>0.99999999999999989</v>
      </c>
    </row>
  </sheetData>
  <mergeCells count="6">
    <mergeCell ref="A6:N6"/>
    <mergeCell ref="A7:N7"/>
    <mergeCell ref="A9:A10"/>
    <mergeCell ref="B9:M9"/>
    <mergeCell ref="N9:N10"/>
    <mergeCell ref="O9:O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sqref="A1:O23"/>
    </sheetView>
  </sheetViews>
  <sheetFormatPr baseColWidth="10" defaultRowHeight="12.75" x14ac:dyDescent="0.2"/>
  <cols>
    <col min="1" max="1" width="13.28515625" customWidth="1"/>
    <col min="2" max="13" width="5.85546875" customWidth="1"/>
  </cols>
  <sheetData>
    <row r="1" spans="1:15" x14ac:dyDescent="0.2">
      <c r="A1" s="24" t="s">
        <v>27</v>
      </c>
    </row>
    <row r="2" spans="1:15" x14ac:dyDescent="0.2">
      <c r="A2" s="24" t="s">
        <v>118</v>
      </c>
    </row>
    <row r="3" spans="1:15" x14ac:dyDescent="0.2">
      <c r="A3" s="24" t="s">
        <v>114</v>
      </c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 x14ac:dyDescent="0.2">
      <c r="A7" s="121" t="s">
        <v>117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5" x14ac:dyDescent="0.2">
      <c r="M8" s="13"/>
    </row>
    <row r="9" spans="1:15" ht="15" x14ac:dyDescent="0.25">
      <c r="A9" s="116" t="s">
        <v>25</v>
      </c>
      <c r="B9" s="130" t="s">
        <v>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 t="s">
        <v>1</v>
      </c>
      <c r="O9" s="118" t="s">
        <v>37</v>
      </c>
    </row>
    <row r="10" spans="1:15" ht="15" x14ac:dyDescent="0.25">
      <c r="A10" s="117"/>
      <c r="B10" s="59" t="s">
        <v>2</v>
      </c>
      <c r="C10" s="59" t="s">
        <v>3</v>
      </c>
      <c r="D10" s="59" t="s">
        <v>4</v>
      </c>
      <c r="E10" s="59" t="s">
        <v>5</v>
      </c>
      <c r="F10" s="59" t="s">
        <v>6</v>
      </c>
      <c r="G10" s="59" t="s">
        <v>7</v>
      </c>
      <c r="H10" s="59" t="s">
        <v>8</v>
      </c>
      <c r="I10" s="59" t="s">
        <v>9</v>
      </c>
      <c r="J10" s="59" t="s">
        <v>54</v>
      </c>
      <c r="K10" s="59" t="s">
        <v>10</v>
      </c>
      <c r="L10" s="59" t="s">
        <v>11</v>
      </c>
      <c r="M10" s="59" t="s">
        <v>12</v>
      </c>
      <c r="N10" s="131"/>
      <c r="O10" s="119"/>
    </row>
    <row r="11" spans="1:15" x14ac:dyDescent="0.2">
      <c r="A11" s="43" t="s">
        <v>13</v>
      </c>
      <c r="B11" s="44"/>
      <c r="C11" s="60"/>
      <c r="D11" s="60">
        <v>1</v>
      </c>
      <c r="E11" s="60">
        <v>1</v>
      </c>
      <c r="F11" s="60"/>
      <c r="G11" s="60"/>
      <c r="H11" s="60"/>
      <c r="I11" s="60"/>
      <c r="J11" s="60"/>
      <c r="K11" s="60"/>
      <c r="L11" s="60"/>
      <c r="M11" s="60"/>
      <c r="N11" s="44">
        <f>SUM(B11:M11)</f>
        <v>2</v>
      </c>
      <c r="O11" s="45">
        <f>+N11/$N$23</f>
        <v>2.4850894632206757E-4</v>
      </c>
    </row>
    <row r="12" spans="1:15" x14ac:dyDescent="0.2">
      <c r="A12" s="46" t="s">
        <v>14</v>
      </c>
      <c r="B12" s="4"/>
      <c r="C12" s="61"/>
      <c r="D12" s="61">
        <v>7</v>
      </c>
      <c r="E12" s="61"/>
      <c r="F12" s="61">
        <v>1</v>
      </c>
      <c r="G12" s="61"/>
      <c r="H12" s="61">
        <v>2</v>
      </c>
      <c r="I12" s="61">
        <v>1</v>
      </c>
      <c r="J12" s="61"/>
      <c r="K12" s="61"/>
      <c r="L12" s="61"/>
      <c r="M12" s="61"/>
      <c r="N12" s="4">
        <f t="shared" ref="N12:N22" si="0">SUM(B12:M12)</f>
        <v>11</v>
      </c>
      <c r="O12" s="47">
        <f t="shared" ref="O12:O22" si="1">+N12/$N$23</f>
        <v>1.3667992047713719E-3</v>
      </c>
    </row>
    <row r="13" spans="1:15" x14ac:dyDescent="0.2">
      <c r="A13" s="46" t="s">
        <v>15</v>
      </c>
      <c r="B13" s="4"/>
      <c r="C13" s="61"/>
      <c r="D13" s="61">
        <v>25</v>
      </c>
      <c r="E13" s="61"/>
      <c r="F13" s="61"/>
      <c r="G13" s="61"/>
      <c r="H13" s="61">
        <v>3</v>
      </c>
      <c r="I13" s="61"/>
      <c r="J13" s="61"/>
      <c r="K13" s="61">
        <v>1</v>
      </c>
      <c r="L13" s="61">
        <v>1</v>
      </c>
      <c r="M13" s="61"/>
      <c r="N13" s="4">
        <f t="shared" si="0"/>
        <v>30</v>
      </c>
      <c r="O13" s="47">
        <f t="shared" si="1"/>
        <v>3.7276341948310138E-3</v>
      </c>
    </row>
    <row r="14" spans="1:15" x14ac:dyDescent="0.2">
      <c r="A14" s="46" t="s">
        <v>16</v>
      </c>
      <c r="B14" s="4"/>
      <c r="C14" s="61"/>
      <c r="D14" s="61">
        <v>53</v>
      </c>
      <c r="E14" s="61">
        <v>12</v>
      </c>
      <c r="F14" s="61">
        <v>8</v>
      </c>
      <c r="G14" s="61">
        <v>20</v>
      </c>
      <c r="H14" s="61">
        <v>77</v>
      </c>
      <c r="I14" s="61">
        <v>19</v>
      </c>
      <c r="J14" s="61">
        <v>1</v>
      </c>
      <c r="K14" s="61">
        <v>1</v>
      </c>
      <c r="L14" s="61">
        <v>2</v>
      </c>
      <c r="M14" s="61"/>
      <c r="N14" s="4">
        <f t="shared" si="0"/>
        <v>193</v>
      </c>
      <c r="O14" s="47">
        <f t="shared" si="1"/>
        <v>2.3981113320079524E-2</v>
      </c>
    </row>
    <row r="15" spans="1:15" x14ac:dyDescent="0.2">
      <c r="A15" s="46" t="s">
        <v>17</v>
      </c>
      <c r="B15" s="4"/>
      <c r="C15" s="61">
        <v>3</v>
      </c>
      <c r="D15" s="61">
        <v>82</v>
      </c>
      <c r="E15" s="61">
        <v>61</v>
      </c>
      <c r="F15" s="61">
        <v>14</v>
      </c>
      <c r="G15" s="61">
        <v>42</v>
      </c>
      <c r="H15" s="61">
        <v>292</v>
      </c>
      <c r="I15" s="61">
        <v>61</v>
      </c>
      <c r="J15" s="61">
        <v>5</v>
      </c>
      <c r="K15" s="61">
        <v>9</v>
      </c>
      <c r="L15" s="61"/>
      <c r="M15" s="61">
        <v>1</v>
      </c>
      <c r="N15" s="4">
        <f t="shared" si="0"/>
        <v>570</v>
      </c>
      <c r="O15" s="47">
        <f t="shared" si="1"/>
        <v>7.0825049701789267E-2</v>
      </c>
    </row>
    <row r="16" spans="1:15" x14ac:dyDescent="0.2">
      <c r="A16" s="46" t="s">
        <v>18</v>
      </c>
      <c r="B16" s="4"/>
      <c r="C16" s="61">
        <v>13</v>
      </c>
      <c r="D16" s="61">
        <v>184</v>
      </c>
      <c r="E16" s="61">
        <v>121</v>
      </c>
      <c r="F16" s="61">
        <v>33</v>
      </c>
      <c r="G16" s="61">
        <v>125</v>
      </c>
      <c r="H16" s="61">
        <v>596</v>
      </c>
      <c r="I16" s="61">
        <v>157</v>
      </c>
      <c r="J16" s="61">
        <v>8</v>
      </c>
      <c r="K16" s="61">
        <v>34</v>
      </c>
      <c r="L16" s="61">
        <v>8</v>
      </c>
      <c r="M16" s="61">
        <v>4</v>
      </c>
      <c r="N16" s="4">
        <f t="shared" si="0"/>
        <v>1283</v>
      </c>
      <c r="O16" s="47">
        <f t="shared" si="1"/>
        <v>0.15941848906560635</v>
      </c>
    </row>
    <row r="17" spans="1:15" x14ac:dyDescent="0.2">
      <c r="A17" s="46" t="s">
        <v>19</v>
      </c>
      <c r="B17" s="4"/>
      <c r="C17" s="61">
        <v>13</v>
      </c>
      <c r="D17" s="61">
        <v>141</v>
      </c>
      <c r="E17" s="61">
        <v>111</v>
      </c>
      <c r="F17" s="61">
        <v>75</v>
      </c>
      <c r="G17" s="61">
        <v>183</v>
      </c>
      <c r="H17" s="61">
        <v>866</v>
      </c>
      <c r="I17" s="61">
        <v>421</v>
      </c>
      <c r="J17" s="61">
        <v>35</v>
      </c>
      <c r="K17" s="61">
        <v>79</v>
      </c>
      <c r="L17" s="61">
        <v>2</v>
      </c>
      <c r="M17" s="61">
        <v>8</v>
      </c>
      <c r="N17" s="4">
        <f t="shared" si="0"/>
        <v>1934</v>
      </c>
      <c r="O17" s="47">
        <f t="shared" si="1"/>
        <v>0.24030815109343936</v>
      </c>
    </row>
    <row r="18" spans="1:15" x14ac:dyDescent="0.2">
      <c r="A18" s="46" t="s">
        <v>20</v>
      </c>
      <c r="B18" s="4"/>
      <c r="C18" s="61">
        <v>13</v>
      </c>
      <c r="D18" s="61">
        <v>113</v>
      </c>
      <c r="E18" s="61">
        <v>78</v>
      </c>
      <c r="F18" s="61">
        <v>51</v>
      </c>
      <c r="G18" s="61">
        <v>129</v>
      </c>
      <c r="H18" s="61">
        <v>831</v>
      </c>
      <c r="I18" s="61">
        <v>447</v>
      </c>
      <c r="J18" s="61">
        <v>60</v>
      </c>
      <c r="K18" s="61">
        <v>169</v>
      </c>
      <c r="L18" s="61">
        <v>7</v>
      </c>
      <c r="M18" s="61">
        <v>5</v>
      </c>
      <c r="N18" s="4">
        <f t="shared" si="0"/>
        <v>1903</v>
      </c>
      <c r="O18" s="47">
        <f t="shared" si="1"/>
        <v>0.23645626242544732</v>
      </c>
    </row>
    <row r="19" spans="1:15" x14ac:dyDescent="0.2">
      <c r="A19" s="46" t="s">
        <v>21</v>
      </c>
      <c r="B19" s="4"/>
      <c r="C19" s="61">
        <v>7</v>
      </c>
      <c r="D19" s="61">
        <v>96</v>
      </c>
      <c r="E19" s="61">
        <v>38</v>
      </c>
      <c r="F19" s="61">
        <v>26</v>
      </c>
      <c r="G19" s="61">
        <v>107</v>
      </c>
      <c r="H19" s="61">
        <v>698</v>
      </c>
      <c r="I19" s="61">
        <v>361</v>
      </c>
      <c r="J19" s="61">
        <v>38</v>
      </c>
      <c r="K19" s="61">
        <v>135</v>
      </c>
      <c r="L19" s="61">
        <v>3</v>
      </c>
      <c r="M19" s="61">
        <v>1</v>
      </c>
      <c r="N19" s="4">
        <f t="shared" si="0"/>
        <v>1510</v>
      </c>
      <c r="O19" s="47">
        <f t="shared" si="1"/>
        <v>0.18762425447316103</v>
      </c>
    </row>
    <row r="20" spans="1:15" x14ac:dyDescent="0.2">
      <c r="A20" s="46" t="s">
        <v>22</v>
      </c>
      <c r="B20" s="4"/>
      <c r="C20" s="61">
        <v>3</v>
      </c>
      <c r="D20" s="61">
        <v>57</v>
      </c>
      <c r="E20" s="61">
        <v>13</v>
      </c>
      <c r="F20" s="61">
        <v>12</v>
      </c>
      <c r="G20" s="61">
        <v>71</v>
      </c>
      <c r="H20" s="61">
        <v>261</v>
      </c>
      <c r="I20" s="61">
        <v>28</v>
      </c>
      <c r="J20" s="61">
        <v>2</v>
      </c>
      <c r="K20" s="61">
        <v>5</v>
      </c>
      <c r="L20" s="61">
        <v>1</v>
      </c>
      <c r="M20" s="61"/>
      <c r="N20" s="4">
        <f t="shared" si="0"/>
        <v>453</v>
      </c>
      <c r="O20" s="47">
        <f t="shared" si="1"/>
        <v>5.6287276341948307E-2</v>
      </c>
    </row>
    <row r="21" spans="1:15" x14ac:dyDescent="0.2">
      <c r="A21" s="46" t="s">
        <v>23</v>
      </c>
      <c r="B21" s="4"/>
      <c r="C21" s="61">
        <v>1</v>
      </c>
      <c r="D21" s="61">
        <v>46</v>
      </c>
      <c r="E21" s="61">
        <v>3</v>
      </c>
      <c r="F21" s="61">
        <v>12</v>
      </c>
      <c r="G21" s="61">
        <v>9</v>
      </c>
      <c r="H21" s="61">
        <v>17</v>
      </c>
      <c r="I21" s="61">
        <v>1</v>
      </c>
      <c r="J21" s="61"/>
      <c r="K21" s="61"/>
      <c r="L21" s="61"/>
      <c r="M21" s="61"/>
      <c r="N21" s="4">
        <f t="shared" si="0"/>
        <v>89</v>
      </c>
      <c r="O21" s="47">
        <f t="shared" si="1"/>
        <v>1.1058648111332009E-2</v>
      </c>
    </row>
    <row r="22" spans="1:15" x14ac:dyDescent="0.2">
      <c r="A22" s="48" t="s">
        <v>24</v>
      </c>
      <c r="B22" s="31"/>
      <c r="C22" s="31"/>
      <c r="D22" s="31">
        <v>60</v>
      </c>
      <c r="E22" s="31">
        <v>4</v>
      </c>
      <c r="F22" s="31">
        <v>3</v>
      </c>
      <c r="G22" s="31">
        <v>2</v>
      </c>
      <c r="H22" s="31">
        <v>1</v>
      </c>
      <c r="I22" s="31"/>
      <c r="J22" s="31"/>
      <c r="K22" s="31"/>
      <c r="L22" s="31"/>
      <c r="M22" s="31"/>
      <c r="N22" s="31">
        <f t="shared" si="0"/>
        <v>70</v>
      </c>
      <c r="O22" s="49">
        <f t="shared" si="1"/>
        <v>8.6978131212723658E-3</v>
      </c>
    </row>
    <row r="23" spans="1:15" ht="15" x14ac:dyDescent="0.25">
      <c r="A23" s="34"/>
      <c r="B23" s="35">
        <f>SUM(B11:B22)</f>
        <v>0</v>
      </c>
      <c r="C23" s="35">
        <f t="shared" ref="C23:N23" si="2">SUM(C11:C22)</f>
        <v>53</v>
      </c>
      <c r="D23" s="35">
        <f t="shared" si="2"/>
        <v>865</v>
      </c>
      <c r="E23" s="35">
        <f t="shared" si="2"/>
        <v>442</v>
      </c>
      <c r="F23" s="35">
        <f t="shared" si="2"/>
        <v>235</v>
      </c>
      <c r="G23" s="35">
        <f t="shared" si="2"/>
        <v>688</v>
      </c>
      <c r="H23" s="35">
        <f t="shared" si="2"/>
        <v>3644</v>
      </c>
      <c r="I23" s="35">
        <f t="shared" si="2"/>
        <v>1496</v>
      </c>
      <c r="J23" s="35">
        <f>SUM(J11:J22)</f>
        <v>149</v>
      </c>
      <c r="K23" s="35">
        <f t="shared" si="2"/>
        <v>433</v>
      </c>
      <c r="L23" s="35">
        <f t="shared" si="2"/>
        <v>24</v>
      </c>
      <c r="M23" s="35">
        <f t="shared" si="2"/>
        <v>19</v>
      </c>
      <c r="N23" s="35">
        <f t="shared" si="2"/>
        <v>8048</v>
      </c>
      <c r="O23" s="50">
        <f>SUM(O11:O22)</f>
        <v>1</v>
      </c>
    </row>
  </sheetData>
  <mergeCells count="6">
    <mergeCell ref="A6:N6"/>
    <mergeCell ref="A7:N7"/>
    <mergeCell ref="A9:A10"/>
    <mergeCell ref="B9:M9"/>
    <mergeCell ref="N9:N10"/>
    <mergeCell ref="O9:O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activeCell="A2" sqref="A2"/>
    </sheetView>
  </sheetViews>
  <sheetFormatPr baseColWidth="10" defaultRowHeight="12.75" x14ac:dyDescent="0.2"/>
  <cols>
    <col min="1" max="1" width="12.85546875" customWidth="1"/>
    <col min="2" max="13" width="6" customWidth="1"/>
    <col min="14" max="14" width="7.140625" customWidth="1"/>
    <col min="15" max="15" width="13.28515625" customWidth="1"/>
  </cols>
  <sheetData>
    <row r="1" spans="1:15" x14ac:dyDescent="0.2">
      <c r="A1" s="24" t="s">
        <v>27</v>
      </c>
    </row>
    <row r="2" spans="1:15" x14ac:dyDescent="0.2">
      <c r="A2" s="24" t="s">
        <v>118</v>
      </c>
    </row>
    <row r="3" spans="1:15" x14ac:dyDescent="0.2">
      <c r="A3" s="24" t="s">
        <v>112</v>
      </c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15.75" x14ac:dyDescent="0.25">
      <c r="A6" s="120" t="s">
        <v>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 x14ac:dyDescent="0.2">
      <c r="A7" s="121" t="s">
        <v>113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5" x14ac:dyDescent="0.2">
      <c r="M8" s="13"/>
    </row>
    <row r="9" spans="1:15" ht="15" x14ac:dyDescent="0.25">
      <c r="A9" s="116" t="s">
        <v>25</v>
      </c>
      <c r="B9" s="130" t="s">
        <v>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 t="s">
        <v>1</v>
      </c>
      <c r="O9" s="118" t="s">
        <v>37</v>
      </c>
    </row>
    <row r="10" spans="1:15" ht="15" x14ac:dyDescent="0.25">
      <c r="A10" s="117"/>
      <c r="B10" s="57" t="s">
        <v>2</v>
      </c>
      <c r="C10" s="57" t="s">
        <v>3</v>
      </c>
      <c r="D10" s="57" t="s">
        <v>4</v>
      </c>
      <c r="E10" s="57" t="s">
        <v>5</v>
      </c>
      <c r="F10" s="57" t="s">
        <v>6</v>
      </c>
      <c r="G10" s="57" t="s">
        <v>7</v>
      </c>
      <c r="H10" s="57" t="s">
        <v>8</v>
      </c>
      <c r="I10" s="57" t="s">
        <v>9</v>
      </c>
      <c r="J10" s="57" t="s">
        <v>54</v>
      </c>
      <c r="K10" s="57" t="s">
        <v>10</v>
      </c>
      <c r="L10" s="57" t="s">
        <v>11</v>
      </c>
      <c r="M10" s="57" t="s">
        <v>12</v>
      </c>
      <c r="N10" s="131"/>
      <c r="O10" s="119"/>
    </row>
    <row r="11" spans="1:15" x14ac:dyDescent="0.2">
      <c r="A11" s="43" t="s">
        <v>13</v>
      </c>
      <c r="B11" s="44"/>
      <c r="C11" s="44"/>
      <c r="D11" s="44"/>
      <c r="E11" s="44"/>
      <c r="F11" s="44"/>
      <c r="G11" s="44">
        <v>1</v>
      </c>
      <c r="H11" s="44">
        <v>2</v>
      </c>
      <c r="I11" s="44"/>
      <c r="J11" s="44"/>
      <c r="K11" s="44"/>
      <c r="L11" s="44"/>
      <c r="M11" s="44"/>
      <c r="N11" s="44">
        <f>SUM(B11:M11)</f>
        <v>3</v>
      </c>
      <c r="O11" s="45">
        <f>+N11/$N$23</f>
        <v>4.7355958958168905E-4</v>
      </c>
    </row>
    <row r="12" spans="1:15" x14ac:dyDescent="0.2">
      <c r="A12" s="46" t="s">
        <v>14</v>
      </c>
      <c r="B12" s="4"/>
      <c r="C12" s="4"/>
      <c r="D12" s="4">
        <v>3</v>
      </c>
      <c r="E12" s="4"/>
      <c r="F12" s="4">
        <v>1</v>
      </c>
      <c r="G12" s="4">
        <v>3</v>
      </c>
      <c r="H12" s="4">
        <v>2</v>
      </c>
      <c r="I12" s="4"/>
      <c r="J12" s="4"/>
      <c r="K12" s="4"/>
      <c r="L12" s="4"/>
      <c r="M12" s="4"/>
      <c r="N12" s="4">
        <f t="shared" ref="N12:N22" si="0">SUM(B12:M12)</f>
        <v>9</v>
      </c>
      <c r="O12" s="47">
        <f t="shared" ref="O12:O22" si="1">+N12/$N$23</f>
        <v>1.420678768745067E-3</v>
      </c>
    </row>
    <row r="13" spans="1:15" x14ac:dyDescent="0.2">
      <c r="A13" s="46" t="s">
        <v>15</v>
      </c>
      <c r="B13" s="4"/>
      <c r="C13" s="4"/>
      <c r="D13" s="4">
        <v>7</v>
      </c>
      <c r="E13" s="4">
        <v>9</v>
      </c>
      <c r="F13" s="4"/>
      <c r="G13" s="4">
        <v>11</v>
      </c>
      <c r="H13" s="4">
        <v>21</v>
      </c>
      <c r="I13" s="4">
        <v>2</v>
      </c>
      <c r="J13" s="4">
        <v>1</v>
      </c>
      <c r="K13" s="4">
        <v>8</v>
      </c>
      <c r="L13" s="4"/>
      <c r="M13" s="4"/>
      <c r="N13" s="4">
        <f t="shared" si="0"/>
        <v>59</v>
      </c>
      <c r="O13" s="47">
        <f t="shared" si="1"/>
        <v>9.3133385951065517E-3</v>
      </c>
    </row>
    <row r="14" spans="1:15" x14ac:dyDescent="0.2">
      <c r="A14" s="46" t="s">
        <v>16</v>
      </c>
      <c r="B14" s="4"/>
      <c r="C14" s="4"/>
      <c r="D14" s="4">
        <v>69</v>
      </c>
      <c r="E14" s="4">
        <v>11</v>
      </c>
      <c r="F14" s="4">
        <v>3</v>
      </c>
      <c r="G14" s="4">
        <v>15</v>
      </c>
      <c r="H14" s="4">
        <v>127</v>
      </c>
      <c r="I14" s="4">
        <v>18</v>
      </c>
      <c r="J14" s="4">
        <v>2</v>
      </c>
      <c r="K14" s="4">
        <v>5</v>
      </c>
      <c r="L14" s="4">
        <v>3</v>
      </c>
      <c r="M14" s="4"/>
      <c r="N14" s="4">
        <f t="shared" si="0"/>
        <v>253</v>
      </c>
      <c r="O14" s="47">
        <f t="shared" si="1"/>
        <v>3.9936858721389107E-2</v>
      </c>
    </row>
    <row r="15" spans="1:15" x14ac:dyDescent="0.2">
      <c r="A15" s="46" t="s">
        <v>17</v>
      </c>
      <c r="B15" s="4"/>
      <c r="C15" s="4">
        <v>4</v>
      </c>
      <c r="D15" s="4">
        <v>149</v>
      </c>
      <c r="E15" s="4">
        <v>68</v>
      </c>
      <c r="F15" s="4">
        <v>25</v>
      </c>
      <c r="G15" s="4">
        <v>46</v>
      </c>
      <c r="H15" s="4">
        <v>243</v>
      </c>
      <c r="I15" s="4">
        <v>42</v>
      </c>
      <c r="J15" s="4">
        <v>4</v>
      </c>
      <c r="K15" s="4">
        <v>22</v>
      </c>
      <c r="L15" s="4">
        <v>3</v>
      </c>
      <c r="M15" s="4"/>
      <c r="N15" s="4">
        <f t="shared" si="0"/>
        <v>606</v>
      </c>
      <c r="O15" s="47">
        <f t="shared" si="1"/>
        <v>9.5659037095501179E-2</v>
      </c>
    </row>
    <row r="16" spans="1:15" x14ac:dyDescent="0.2">
      <c r="A16" s="46" t="s">
        <v>18</v>
      </c>
      <c r="B16" s="4"/>
      <c r="C16" s="4">
        <v>13</v>
      </c>
      <c r="D16" s="4">
        <v>129</v>
      </c>
      <c r="E16" s="4">
        <v>56</v>
      </c>
      <c r="F16" s="4">
        <v>34</v>
      </c>
      <c r="G16" s="4">
        <v>140</v>
      </c>
      <c r="H16" s="4">
        <v>675</v>
      </c>
      <c r="I16" s="4">
        <v>177</v>
      </c>
      <c r="J16" s="4">
        <v>22</v>
      </c>
      <c r="K16" s="4">
        <v>89</v>
      </c>
      <c r="L16" s="4">
        <v>9</v>
      </c>
      <c r="M16" s="4"/>
      <c r="N16" s="4">
        <f t="shared" si="0"/>
        <v>1344</v>
      </c>
      <c r="O16" s="47">
        <f t="shared" si="1"/>
        <v>0.21215469613259669</v>
      </c>
    </row>
    <row r="17" spans="1:15" x14ac:dyDescent="0.2">
      <c r="A17" s="46" t="s">
        <v>19</v>
      </c>
      <c r="B17" s="4"/>
      <c r="C17" s="4">
        <v>24</v>
      </c>
      <c r="D17" s="4">
        <v>159</v>
      </c>
      <c r="E17" s="4">
        <v>75</v>
      </c>
      <c r="F17" s="4">
        <v>54</v>
      </c>
      <c r="G17" s="4">
        <v>188</v>
      </c>
      <c r="H17" s="4">
        <v>628</v>
      </c>
      <c r="I17" s="4">
        <v>270</v>
      </c>
      <c r="J17" s="4">
        <v>35</v>
      </c>
      <c r="K17" s="4">
        <v>39</v>
      </c>
      <c r="L17" s="4">
        <v>2</v>
      </c>
      <c r="M17" s="4">
        <v>1</v>
      </c>
      <c r="N17" s="4">
        <f t="shared" si="0"/>
        <v>1475</v>
      </c>
      <c r="O17" s="47">
        <f t="shared" si="1"/>
        <v>0.23283346487766376</v>
      </c>
    </row>
    <row r="18" spans="1:15" x14ac:dyDescent="0.2">
      <c r="A18" s="46" t="s">
        <v>20</v>
      </c>
      <c r="B18" s="4"/>
      <c r="C18" s="4">
        <v>20</v>
      </c>
      <c r="D18" s="4">
        <v>109</v>
      </c>
      <c r="E18" s="4">
        <v>55</v>
      </c>
      <c r="F18" s="4">
        <v>29</v>
      </c>
      <c r="G18" s="4">
        <v>143</v>
      </c>
      <c r="H18" s="4">
        <v>547</v>
      </c>
      <c r="I18" s="4">
        <v>231</v>
      </c>
      <c r="J18" s="4">
        <v>28</v>
      </c>
      <c r="K18" s="4">
        <v>30</v>
      </c>
      <c r="L18" s="4">
        <v>4</v>
      </c>
      <c r="M18" s="4">
        <v>4</v>
      </c>
      <c r="N18" s="4">
        <f t="shared" si="0"/>
        <v>1200</v>
      </c>
      <c r="O18" s="47">
        <f t="shared" si="1"/>
        <v>0.18942383583267561</v>
      </c>
    </row>
    <row r="19" spans="1:15" x14ac:dyDescent="0.2">
      <c r="A19" s="46" t="s">
        <v>21</v>
      </c>
      <c r="B19" s="4"/>
      <c r="C19" s="4">
        <v>6</v>
      </c>
      <c r="D19" s="4">
        <v>118</v>
      </c>
      <c r="E19" s="4">
        <v>49</v>
      </c>
      <c r="F19" s="4">
        <v>22</v>
      </c>
      <c r="G19" s="4">
        <v>94</v>
      </c>
      <c r="H19" s="4">
        <v>511</v>
      </c>
      <c r="I19" s="4">
        <v>209</v>
      </c>
      <c r="J19" s="4">
        <v>25</v>
      </c>
      <c r="K19" s="4">
        <v>29</v>
      </c>
      <c r="L19" s="4">
        <v>5</v>
      </c>
      <c r="M19" s="4"/>
      <c r="N19" s="4">
        <f t="shared" si="0"/>
        <v>1068</v>
      </c>
      <c r="O19" s="47">
        <f t="shared" si="1"/>
        <v>0.16858721389108131</v>
      </c>
    </row>
    <row r="20" spans="1:15" x14ac:dyDescent="0.2">
      <c r="A20" s="46" t="s">
        <v>22</v>
      </c>
      <c r="B20" s="4"/>
      <c r="C20" s="4">
        <v>7</v>
      </c>
      <c r="D20" s="4">
        <v>74</v>
      </c>
      <c r="E20" s="4">
        <v>13</v>
      </c>
      <c r="F20" s="4">
        <v>23</v>
      </c>
      <c r="G20" s="4">
        <v>43</v>
      </c>
      <c r="H20" s="4">
        <v>102</v>
      </c>
      <c r="I20" s="4">
        <v>19</v>
      </c>
      <c r="J20" s="4"/>
      <c r="K20" s="4"/>
      <c r="L20" s="4">
        <v>1</v>
      </c>
      <c r="M20" s="4"/>
      <c r="N20" s="4">
        <f t="shared" si="0"/>
        <v>282</v>
      </c>
      <c r="O20" s="47">
        <f t="shared" si="1"/>
        <v>4.451460142067877E-2</v>
      </c>
    </row>
    <row r="21" spans="1:15" x14ac:dyDescent="0.2">
      <c r="A21" s="46" t="s">
        <v>23</v>
      </c>
      <c r="B21" s="4"/>
      <c r="C21" s="4"/>
      <c r="D21" s="4">
        <v>19</v>
      </c>
      <c r="E21" s="4">
        <v>4</v>
      </c>
      <c r="F21" s="4">
        <v>4</v>
      </c>
      <c r="G21" s="4"/>
      <c r="H21" s="4"/>
      <c r="I21" s="4"/>
      <c r="J21" s="4"/>
      <c r="K21" s="4"/>
      <c r="L21" s="4"/>
      <c r="M21" s="4"/>
      <c r="N21" s="4">
        <f t="shared" si="0"/>
        <v>27</v>
      </c>
      <c r="O21" s="47">
        <f t="shared" si="1"/>
        <v>4.2620363062352016E-3</v>
      </c>
    </row>
    <row r="22" spans="1:15" x14ac:dyDescent="0.2">
      <c r="A22" s="48" t="s">
        <v>24</v>
      </c>
      <c r="B22" s="31"/>
      <c r="C22" s="31">
        <v>1</v>
      </c>
      <c r="D22" s="31">
        <v>7</v>
      </c>
      <c r="E22" s="31">
        <v>1</v>
      </c>
      <c r="F22" s="31"/>
      <c r="G22" s="31"/>
      <c r="H22" s="31"/>
      <c r="I22" s="31"/>
      <c r="J22" s="31"/>
      <c r="K22" s="31"/>
      <c r="L22" s="31"/>
      <c r="M22" s="31"/>
      <c r="N22" s="31">
        <f t="shared" si="0"/>
        <v>9</v>
      </c>
      <c r="O22" s="49">
        <f t="shared" si="1"/>
        <v>1.420678768745067E-3</v>
      </c>
    </row>
    <row r="23" spans="1:15" ht="15" x14ac:dyDescent="0.25">
      <c r="A23" s="34"/>
      <c r="B23" s="35">
        <f>SUM(B11:B22)</f>
        <v>0</v>
      </c>
      <c r="C23" s="35">
        <f t="shared" ref="C23:N23" si="2">SUM(C11:C22)</f>
        <v>75</v>
      </c>
      <c r="D23" s="35">
        <f t="shared" si="2"/>
        <v>843</v>
      </c>
      <c r="E23" s="35">
        <f t="shared" si="2"/>
        <v>341</v>
      </c>
      <c r="F23" s="35">
        <f t="shared" si="2"/>
        <v>195</v>
      </c>
      <c r="G23" s="35">
        <f t="shared" si="2"/>
        <v>684</v>
      </c>
      <c r="H23" s="35">
        <f t="shared" si="2"/>
        <v>2858</v>
      </c>
      <c r="I23" s="35">
        <f t="shared" si="2"/>
        <v>968</v>
      </c>
      <c r="J23" s="35">
        <f>SUM(J11:J22)</f>
        <v>117</v>
      </c>
      <c r="K23" s="35">
        <f t="shared" si="2"/>
        <v>222</v>
      </c>
      <c r="L23" s="35">
        <f t="shared" si="2"/>
        <v>27</v>
      </c>
      <c r="M23" s="35">
        <f t="shared" si="2"/>
        <v>5</v>
      </c>
      <c r="N23" s="35">
        <f t="shared" si="2"/>
        <v>6335</v>
      </c>
      <c r="O23" s="50">
        <f>SUM(O11:O22)</f>
        <v>1</v>
      </c>
    </row>
  </sheetData>
  <mergeCells count="6">
    <mergeCell ref="A6:N6"/>
    <mergeCell ref="A7:N7"/>
    <mergeCell ref="A9:A10"/>
    <mergeCell ref="B9:M9"/>
    <mergeCell ref="N9:N10"/>
    <mergeCell ref="O9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1</vt:i4>
      </vt:variant>
    </vt:vector>
  </HeadingPairs>
  <TitlesOfParts>
    <vt:vector size="39" baseType="lpstr">
      <vt:lpstr>Historico</vt:lpstr>
      <vt:lpstr>Historico por Region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'Historico por Region'!Área_de_impresión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ctr2015</dc:creator>
  <cp:lastModifiedBy>Claudia</cp:lastModifiedBy>
  <cp:lastPrinted>2015-04-22T19:29:35Z</cp:lastPrinted>
  <dcterms:created xsi:type="dcterms:W3CDTF">2008-01-23T19:00:01Z</dcterms:created>
  <dcterms:modified xsi:type="dcterms:W3CDTF">2020-10-27T02:05:36Z</dcterms:modified>
</cp:coreProperties>
</file>