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3.xml" ContentType="application/vnd.openxmlformats-officedocument.drawingml.chart+xml"/>
  <Override PartName="/xl/drawings/drawing7.xml" ContentType="application/vnd.openxmlformats-officedocument.drawingml.chartshapes+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charts/chart6.xml" ContentType="application/vnd.openxmlformats-officedocument.drawingml.chart+xml"/>
  <Override PartName="/xl/drawings/drawing11.xml" ContentType="application/vnd.openxmlformats-officedocument.drawingml.chartshapes+xml"/>
  <Override PartName="/xl/charts/chart7.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8.xml" ContentType="application/vnd.openxmlformats-officedocument.drawingml.chart+xml"/>
  <Override PartName="/xl/drawings/drawing14.xml" ContentType="application/vnd.openxmlformats-officedocument.drawingml.chartshapes+xml"/>
  <Override PartName="/xl/charts/chart9.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10.xml" ContentType="application/vnd.openxmlformats-officedocument.drawingml.chart+xml"/>
  <Override PartName="/xl/drawings/drawing17.xml" ContentType="application/vnd.openxmlformats-officedocument.drawingml.chartshapes+xml"/>
  <Override PartName="/xl/charts/chart11.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2.xml" ContentType="application/vnd.openxmlformats-officedocument.drawingml.chart+xml"/>
  <Override PartName="/xl/drawings/drawing20.xml" ContentType="application/vnd.openxmlformats-officedocument.drawingml.chartshapes+xml"/>
  <Override PartName="/xl/charts/chart13.xml" ContentType="application/vnd.openxmlformats-officedocument.drawingml.chart+xml"/>
  <Override PartName="/xl/drawings/drawing21.xml" ContentType="application/vnd.openxmlformats-officedocument.drawingml.chartshapes+xml"/>
  <Override PartName="/xl/drawings/drawing22.xml" ContentType="application/vnd.openxmlformats-officedocument.drawing+xml"/>
  <Override PartName="/xl/charts/chart1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3.xml" ContentType="application/vnd.openxmlformats-officedocument.drawingml.chartshapes+xml"/>
  <Override PartName="/xl/charts/chart1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mc:AlternateContent xmlns:mc="http://schemas.openxmlformats.org/markup-compatibility/2006">
    <mc:Choice Requires="x15">
      <x15ac:absPath xmlns:x15ac="http://schemas.microsoft.com/office/spreadsheetml/2010/11/ac" url="C:\Users\Claudia\Dropbox\Repositorio Agricultura\ODEPA\COMERCIO EXTERIOR\"/>
    </mc:Choice>
  </mc:AlternateContent>
  <xr:revisionPtr revIDLastSave="0" documentId="8_{149D2337-EEE3-47E0-A39E-8F3171AB0CF5}" xr6:coauthVersionLast="45" xr6:coauthVersionMax="45" xr10:uidLastSave="{00000000-0000-0000-0000-000000000000}"/>
  <bookViews>
    <workbookView xWindow="-120" yWindow="-120" windowWidth="20730" windowHeight="11160" xr2:uid="{7B0AF086-C140-4575-AA12-977816377580}"/>
  </bookViews>
  <sheets>
    <sheet name="Portada " sheetId="26" r:id="rId1"/>
    <sheet name="TitulosGraficos" sheetId="86" state="hidden" r:id="rId2"/>
    <sheet name="balanza_periodos" sheetId="11" r:id="rId3"/>
    <sheet name="balanza_anuales" sheetId="88" r:id="rId4"/>
    <sheet name="evolución_comercio" sheetId="22" r:id="rId5"/>
    <sheet name="balanza productos_clase_sector" sheetId="18" r:id="rId6"/>
    <sheet name="zona economica" sheetId="1" r:id="rId7"/>
    <sheet name="prin paises exp e imp" sheetId="4" r:id="rId8"/>
    <sheet name="prin prod exp e imp" sheetId="5" state="hidden" r:id="rId9"/>
    <sheet name="Principales Rubros" sheetId="24" r:id="rId10"/>
    <sheet name="productos" sheetId="12" r:id="rId11"/>
  </sheets>
  <definedNames>
    <definedName name="_xlnm.Print_Area" localSheetId="5">'balanza productos_clase_sector'!$A$1:$F$81</definedName>
    <definedName name="_xlnm.Print_Area" localSheetId="3">balanza_anuales!$A$1:$H$43</definedName>
    <definedName name="_xlnm.Print_Area" localSheetId="2">balanza_periodos!$A$1:$F$44</definedName>
    <definedName name="_xlnm.Print_Area" localSheetId="4">evolución_comercio!$A$1:$F$73</definedName>
    <definedName name="_xlnm.Print_Area" localSheetId="0">'Portada '!$A$1:$H$134</definedName>
    <definedName name="_xlnm.Print_Area" localSheetId="7">'prin paises exp e imp'!$A$1:$F$95</definedName>
    <definedName name="_xlnm.Print_Area" localSheetId="8">'prin prod exp e imp'!$A$1:$G$98</definedName>
    <definedName name="_xlnm.Print_Area" localSheetId="9">'Principales Rubros'!$A$1:$K$114</definedName>
    <definedName name="_xlnm.Print_Area" localSheetId="10">productos!$A$1:$J$493</definedName>
    <definedName name="_xlnm.Print_Area" localSheetId="6">'zona economica'!$A$1:$D$82</definedName>
    <definedName name="HTML_CodePage" hidden="1">1252</definedName>
    <definedName name="HTML_Description" hidden="1">""</definedName>
    <definedName name="HTML_Email" hidden="1">""</definedName>
    <definedName name="HTML_Header" hidden="1">"Hoja1"</definedName>
    <definedName name="HTML_LastUpdate" hidden="1">"21/12/98"</definedName>
    <definedName name="HTML_LineAfter" hidden="1">FALSE</definedName>
    <definedName name="HTML_LineBefore" hidden="1">FALSE</definedName>
    <definedName name="HTML_Name" hidden="1">"Aida Guerrero"</definedName>
    <definedName name="HTML_OBDlg2" hidden="1">TRUE</definedName>
    <definedName name="HTML_OBDlg4" hidden="1">TRUE</definedName>
    <definedName name="HTML_OS" hidden="1">0</definedName>
    <definedName name="HTML_PathFile" hidden="1">"D:\balanza mensual\Internet\BALAN1.htm"</definedName>
    <definedName name="HTML_Title" hidden="1">"Balan1"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 i="86" l="1"/>
  <c r="K4" i="86"/>
  <c r="K5" i="86" s="1"/>
  <c r="C2" i="86"/>
  <c r="D2" i="86"/>
  <c r="E2" i="86"/>
  <c r="F2" i="86"/>
  <c r="G2" i="86"/>
  <c r="H2" i="86"/>
  <c r="I2" i="86"/>
  <c r="J2" i="86"/>
  <c r="B2" i="86"/>
  <c r="B4" i="86"/>
  <c r="B5" i="86" s="1"/>
  <c r="J4" i="86"/>
  <c r="J5" i="86" s="1"/>
  <c r="I4" i="86"/>
  <c r="I5" i="86" s="1"/>
  <c r="H4" i="86"/>
  <c r="H5" i="86" s="1"/>
  <c r="G4" i="86"/>
  <c r="G5" i="86" s="1"/>
  <c r="F4" i="86"/>
  <c r="F5" i="86" s="1"/>
  <c r="E4" i="86"/>
  <c r="E5" i="86" s="1"/>
  <c r="D4" i="86"/>
  <c r="D5" i="86" s="1"/>
  <c r="C4" i="86"/>
  <c r="C5" i="86" s="1"/>
  <c r="B57" i="5"/>
  <c r="A57" i="5" s="1"/>
  <c r="C57" i="5"/>
  <c r="D57" i="5"/>
  <c r="E57" i="5"/>
  <c r="G57" i="5" s="1"/>
  <c r="B58" i="5"/>
  <c r="A58" i="5" s="1"/>
  <c r="C58" i="5"/>
  <c r="D58" i="5"/>
  <c r="E58" i="5"/>
  <c r="B59" i="5"/>
  <c r="A59" i="5" s="1"/>
  <c r="C59" i="5"/>
  <c r="D59" i="5"/>
  <c r="E59" i="5"/>
  <c r="B60" i="5"/>
  <c r="A60" i="5" s="1"/>
  <c r="C60" i="5"/>
  <c r="D60" i="5"/>
  <c r="E60" i="5"/>
  <c r="B61" i="5"/>
  <c r="A61" i="5" s="1"/>
  <c r="C61" i="5"/>
  <c r="D61" i="5"/>
  <c r="E61" i="5"/>
  <c r="G61" i="5" s="1"/>
  <c r="B62" i="5"/>
  <c r="A62" i="5" s="1"/>
  <c r="C62" i="5"/>
  <c r="D62" i="5"/>
  <c r="E62" i="5"/>
  <c r="F62" i="5" s="1"/>
  <c r="B63" i="5"/>
  <c r="A63" i="5" s="1"/>
  <c r="C63" i="5"/>
  <c r="D63" i="5"/>
  <c r="E63" i="5"/>
  <c r="B64" i="5"/>
  <c r="A64" i="5" s="1"/>
  <c r="C64" i="5"/>
  <c r="D64" i="5"/>
  <c r="E64" i="5"/>
  <c r="B65" i="5"/>
  <c r="A65" i="5" s="1"/>
  <c r="C65" i="5"/>
  <c r="D65" i="5"/>
  <c r="E65" i="5"/>
  <c r="B66" i="5"/>
  <c r="A66" i="5" s="1"/>
  <c r="C66" i="5"/>
  <c r="D66" i="5"/>
  <c r="E66" i="5"/>
  <c r="B67" i="5"/>
  <c r="A67" i="5" s="1"/>
  <c r="C67" i="5"/>
  <c r="D67" i="5"/>
  <c r="E67" i="5"/>
  <c r="G67" i="5" s="1"/>
  <c r="B68" i="5"/>
  <c r="A68" i="5" s="1"/>
  <c r="C68" i="5"/>
  <c r="D68" i="5"/>
  <c r="E68" i="5"/>
  <c r="B69" i="5"/>
  <c r="A69" i="5" s="1"/>
  <c r="C69" i="5"/>
  <c r="D69" i="5"/>
  <c r="E69" i="5"/>
  <c r="G69" i="5" s="1"/>
  <c r="B70" i="5"/>
  <c r="A70" i="5" s="1"/>
  <c r="C70" i="5"/>
  <c r="D70" i="5"/>
  <c r="E70" i="5"/>
  <c r="G70" i="5" s="1"/>
  <c r="E56" i="5"/>
  <c r="G56" i="5" s="1"/>
  <c r="D56" i="5"/>
  <c r="C56" i="5"/>
  <c r="B56" i="5"/>
  <c r="A56" i="5" s="1"/>
  <c r="B8" i="5"/>
  <c r="A8" i="5" s="1"/>
  <c r="C8" i="5"/>
  <c r="D8" i="5"/>
  <c r="E8" i="5"/>
  <c r="B9" i="5"/>
  <c r="A9" i="5" s="1"/>
  <c r="C9" i="5"/>
  <c r="D9" i="5"/>
  <c r="E9" i="5"/>
  <c r="B10" i="5"/>
  <c r="A10" i="5" s="1"/>
  <c r="C10" i="5"/>
  <c r="D10" i="5"/>
  <c r="E10" i="5"/>
  <c r="B11" i="5"/>
  <c r="A11" i="5" s="1"/>
  <c r="C11" i="5"/>
  <c r="D11" i="5"/>
  <c r="E11" i="5"/>
  <c r="B12" i="5"/>
  <c r="A12" i="5" s="1"/>
  <c r="C12" i="5"/>
  <c r="D12" i="5"/>
  <c r="E12" i="5"/>
  <c r="B13" i="5"/>
  <c r="A13" i="5" s="1"/>
  <c r="C13" i="5"/>
  <c r="D13" i="5"/>
  <c r="E13" i="5"/>
  <c r="B14" i="5"/>
  <c r="A14" i="5" s="1"/>
  <c r="C14" i="5"/>
  <c r="D14" i="5"/>
  <c r="E14" i="5"/>
  <c r="F14" i="5" s="1"/>
  <c r="B15" i="5"/>
  <c r="A15" i="5" s="1"/>
  <c r="C15" i="5"/>
  <c r="D15" i="5"/>
  <c r="E15" i="5"/>
  <c r="B16" i="5"/>
  <c r="A16" i="5" s="1"/>
  <c r="C16" i="5"/>
  <c r="D16" i="5"/>
  <c r="E16" i="5"/>
  <c r="B17" i="5"/>
  <c r="A17" i="5" s="1"/>
  <c r="C17" i="5"/>
  <c r="D17" i="5"/>
  <c r="E17" i="5"/>
  <c r="B18" i="5"/>
  <c r="A18" i="5" s="1"/>
  <c r="C18" i="5"/>
  <c r="D18" i="5"/>
  <c r="E18" i="5"/>
  <c r="B19" i="5"/>
  <c r="A19" i="5" s="1"/>
  <c r="C19" i="5"/>
  <c r="D19" i="5"/>
  <c r="E19" i="5"/>
  <c r="B20" i="5"/>
  <c r="A20" i="5" s="1"/>
  <c r="C20" i="5"/>
  <c r="D20" i="5"/>
  <c r="E20" i="5"/>
  <c r="B21" i="5"/>
  <c r="A21" i="5" s="1"/>
  <c r="C21" i="5"/>
  <c r="D21" i="5"/>
  <c r="E21" i="5"/>
  <c r="C7" i="5"/>
  <c r="B7" i="5"/>
  <c r="A7" i="5" s="1"/>
  <c r="E7" i="5"/>
  <c r="D7" i="5"/>
  <c r="F70" i="5"/>
  <c r="F64" i="5"/>
  <c r="C4" i="5"/>
  <c r="C53" i="5" s="1"/>
  <c r="E5" i="5"/>
  <c r="E54" i="5" s="1"/>
  <c r="C23" i="5"/>
  <c r="E23" i="5"/>
  <c r="E72" i="5"/>
  <c r="G72" i="5" s="1"/>
  <c r="D23" i="5"/>
  <c r="C72" i="5"/>
  <c r="D72" i="5"/>
  <c r="G60" i="5"/>
  <c r="G7" i="5"/>
  <c r="G59" i="5"/>
  <c r="F21" i="5" l="1"/>
  <c r="F17" i="5"/>
  <c r="G62" i="5"/>
  <c r="F69" i="5"/>
  <c r="F61" i="5"/>
  <c r="F60" i="5"/>
  <c r="F58" i="5"/>
  <c r="F19" i="5"/>
  <c r="F9" i="5"/>
  <c r="F8" i="5"/>
  <c r="G21" i="5"/>
  <c r="F56" i="5"/>
  <c r="F66" i="5"/>
  <c r="F57" i="5"/>
  <c r="F13" i="5"/>
  <c r="F11" i="5"/>
  <c r="F18" i="5"/>
  <c r="F16" i="5"/>
  <c r="F10" i="5"/>
  <c r="F7" i="5"/>
  <c r="F20" i="5"/>
  <c r="F68" i="5"/>
  <c r="F59" i="5"/>
  <c r="C22" i="5"/>
  <c r="F12" i="5"/>
  <c r="F67" i="5"/>
  <c r="F65" i="5"/>
  <c r="G11" i="5"/>
  <c r="G9" i="5"/>
  <c r="G23" i="5"/>
  <c r="G65" i="5"/>
  <c r="G8" i="5"/>
  <c r="G19" i="5"/>
  <c r="G12" i="5"/>
  <c r="G14" i="5"/>
  <c r="G13" i="5"/>
  <c r="G58" i="5"/>
  <c r="C71" i="5"/>
  <c r="F23" i="5"/>
  <c r="G63" i="5"/>
  <c r="F72" i="5"/>
  <c r="G64" i="5"/>
  <c r="G20" i="5"/>
  <c r="G17" i="5"/>
  <c r="E22" i="5"/>
  <c r="G22" i="5" s="1"/>
  <c r="E71" i="5"/>
  <c r="G71" i="5" s="1"/>
  <c r="G68" i="5"/>
  <c r="G16" i="5"/>
  <c r="G18" i="5"/>
  <c r="D71" i="5"/>
  <c r="G66" i="5"/>
  <c r="F63" i="5"/>
  <c r="F15" i="5"/>
  <c r="G15" i="5"/>
  <c r="G10" i="5"/>
  <c r="D22" i="5"/>
  <c r="D54" i="5"/>
  <c r="D5" i="5"/>
  <c r="F22" i="5" l="1"/>
  <c r="F71" i="5"/>
  <c r="D4" i="5"/>
  <c r="D53" i="5" s="1"/>
  <c r="F5" i="5"/>
  <c r="F54" i="5" s="1"/>
  <c r="G5" i="5"/>
  <c r="G54" i="5" s="1"/>
</calcChain>
</file>

<file path=xl/sharedStrings.xml><?xml version="1.0" encoding="utf-8"?>
<sst xmlns="http://schemas.openxmlformats.org/spreadsheetml/2006/main" count="961" uniqueCount="528">
  <si>
    <t>Otros</t>
  </si>
  <si>
    <t>Deshidratados</t>
  </si>
  <si>
    <t>Jugos</t>
  </si>
  <si>
    <t>Azúcar refinada</t>
  </si>
  <si>
    <t>Exportaciones</t>
  </si>
  <si>
    <t>Importaciones</t>
  </si>
  <si>
    <t>Primarias</t>
  </si>
  <si>
    <t>Industriales</t>
  </si>
  <si>
    <t>Agrícolas</t>
  </si>
  <si>
    <t>Pecuarias</t>
  </si>
  <si>
    <t>Forestales</t>
  </si>
  <si>
    <t>Papel prensa (para periódico)</t>
  </si>
  <si>
    <t>Estados Unidos</t>
  </si>
  <si>
    <t>Japón</t>
  </si>
  <si>
    <t>México</t>
  </si>
  <si>
    <t>Reino Unido</t>
  </si>
  <si>
    <t>China</t>
  </si>
  <si>
    <t>Alemania</t>
  </si>
  <si>
    <t>Canadá</t>
  </si>
  <si>
    <t>Colombia</t>
  </si>
  <si>
    <t>Otros países</t>
  </si>
  <si>
    <t>TOTAL</t>
  </si>
  <si>
    <t>País</t>
  </si>
  <si>
    <t>Los demás productos</t>
  </si>
  <si>
    <t xml:space="preserve"> Producto</t>
  </si>
  <si>
    <t>Argentina</t>
  </si>
  <si>
    <t>Brasil</t>
  </si>
  <si>
    <t>Paraguay</t>
  </si>
  <si>
    <t>Bolivia</t>
  </si>
  <si>
    <t>Ecuador</t>
  </si>
  <si>
    <t>Habas de soja, incluso quebrantadas</t>
  </si>
  <si>
    <t>SACH</t>
  </si>
  <si>
    <t>EXPORTACIONES</t>
  </si>
  <si>
    <t>Saldo</t>
  </si>
  <si>
    <t>IMPORTACIONES</t>
  </si>
  <si>
    <t>APEC  (Excluido NAFTA)</t>
  </si>
  <si>
    <t>MERCOSUR</t>
  </si>
  <si>
    <t>NAFTA</t>
  </si>
  <si>
    <t>APEC(Excluido Nafta)</t>
  </si>
  <si>
    <t>UE</t>
  </si>
  <si>
    <t>OTRAS</t>
  </si>
  <si>
    <t>Cuadro</t>
  </si>
  <si>
    <t>Descripción</t>
  </si>
  <si>
    <t>Página</t>
  </si>
  <si>
    <t xml:space="preserve">  Nº 1</t>
  </si>
  <si>
    <t xml:space="preserve">  Nº 2</t>
  </si>
  <si>
    <t xml:space="preserve">  Nº 3</t>
  </si>
  <si>
    <t xml:space="preserve">  Nº 4</t>
  </si>
  <si>
    <t xml:space="preserve">  Nº 5</t>
  </si>
  <si>
    <t xml:space="preserve">  Nº 6</t>
  </si>
  <si>
    <t xml:space="preserve">  Nº 7</t>
  </si>
  <si>
    <t xml:space="preserve">  Nº 8</t>
  </si>
  <si>
    <t xml:space="preserve">  Nº 9</t>
  </si>
  <si>
    <t>Gráfico</t>
  </si>
  <si>
    <t>Vino espumoso</t>
  </si>
  <si>
    <t>Pisco</t>
  </si>
  <si>
    <t>Equinos vivos  **</t>
  </si>
  <si>
    <t>Porcinos vivos  **</t>
  </si>
  <si>
    <t>Lana sucia y lavada</t>
  </si>
  <si>
    <t>Miel natural</t>
  </si>
  <si>
    <t>Otros pecuarios</t>
  </si>
  <si>
    <t>Lácteos</t>
  </si>
  <si>
    <t>Leche líquida</t>
  </si>
  <si>
    <t>Leche en polvo descremada</t>
  </si>
  <si>
    <t>Leche en polvo entera</t>
  </si>
  <si>
    <t>Yogur</t>
  </si>
  <si>
    <t>Quesos</t>
  </si>
  <si>
    <t>Dulce de leche (manjar)</t>
  </si>
  <si>
    <t>Carnes y subproductos</t>
  </si>
  <si>
    <t>Carne bovina</t>
  </si>
  <si>
    <t>Carne ovina</t>
  </si>
  <si>
    <t>Otras carnes y subproductos</t>
  </si>
  <si>
    <t>Otros productos pecuarios</t>
  </si>
  <si>
    <t xml:space="preserve">  Nº 10</t>
  </si>
  <si>
    <t>Maderas en plaquitas</t>
  </si>
  <si>
    <t>Otros forestales</t>
  </si>
  <si>
    <t>Celulosa</t>
  </si>
  <si>
    <t>Maíz consumo</t>
  </si>
  <si>
    <t>Cebada</t>
  </si>
  <si>
    <t>Otros productos silvoagropecuarios</t>
  </si>
  <si>
    <t>Arroz descascarillado</t>
  </si>
  <si>
    <t>Arroz blanqueado</t>
  </si>
  <si>
    <t>Arroz partido</t>
  </si>
  <si>
    <t>Harina de trigo</t>
  </si>
  <si>
    <t>Aceite de soja en bruto</t>
  </si>
  <si>
    <t>Aceite de soja refinado</t>
  </si>
  <si>
    <t>Mezclas de aceites</t>
  </si>
  <si>
    <t xml:space="preserve">  Nº 11</t>
  </si>
  <si>
    <t xml:space="preserve">  Nº 12</t>
  </si>
  <si>
    <t>No coníferas</t>
  </si>
  <si>
    <t>Madera aserrada otras</t>
  </si>
  <si>
    <t>Código</t>
  </si>
  <si>
    <t>Manzanas</t>
  </si>
  <si>
    <t>Kiwis</t>
  </si>
  <si>
    <t>Ciruelas</t>
  </si>
  <si>
    <t>Melocotones (duraznos)</t>
  </si>
  <si>
    <t>Cerezas</t>
  </si>
  <si>
    <t>Nueces de nogal con cáscara</t>
  </si>
  <si>
    <t>Naranjas</t>
  </si>
  <si>
    <t>Leche condensada</t>
  </si>
  <si>
    <t>Volumen (toneladas)</t>
  </si>
  <si>
    <t>Corea del Sur</t>
  </si>
  <si>
    <t xml:space="preserve">  Nº 13</t>
  </si>
  <si>
    <t xml:space="preserve">  Nº 14</t>
  </si>
  <si>
    <t>Conservas</t>
  </si>
  <si>
    <t xml:space="preserve">  Nº 15</t>
  </si>
  <si>
    <t>Ajos</t>
  </si>
  <si>
    <t>Cebollas</t>
  </si>
  <si>
    <t>Chalotes</t>
  </si>
  <si>
    <t>Espárragos</t>
  </si>
  <si>
    <t>Lechugas</t>
  </si>
  <si>
    <t>Melones frescos</t>
  </si>
  <si>
    <t>Orégano, fresco o seco</t>
  </si>
  <si>
    <t>Tomates</t>
  </si>
  <si>
    <t>Zanahorias y nabos</t>
  </si>
  <si>
    <t>Achicorias, radicchios</t>
  </si>
  <si>
    <t>Papas, excepto para siembra</t>
  </si>
  <si>
    <t>Bulbos de lilium</t>
  </si>
  <si>
    <t>Bulbos de tulipán</t>
  </si>
  <si>
    <t>-</t>
  </si>
  <si>
    <t>Otras hortalizas</t>
  </si>
  <si>
    <t>Pastas pulpas y jugos</t>
  </si>
  <si>
    <t>Grafico Nº3</t>
  </si>
  <si>
    <t>Grafico Nº2</t>
  </si>
  <si>
    <t>Volumen (miles de litros)</t>
  </si>
  <si>
    <t>Cuadro N°  1</t>
  </si>
  <si>
    <t>Balanza comercial de productos silvoagropecuarios por sector *</t>
  </si>
  <si>
    <t>Chile - Mundo</t>
  </si>
  <si>
    <t>Sector</t>
  </si>
  <si>
    <t>Total silvoagropecuario</t>
  </si>
  <si>
    <t>Exportaciones por sector</t>
  </si>
  <si>
    <t>Balanza comercial de productos</t>
  </si>
  <si>
    <t>Importaciones por sector</t>
  </si>
  <si>
    <t>ene-dic</t>
  </si>
  <si>
    <t>Participación</t>
  </si>
  <si>
    <t>Cuadro N°  2</t>
  </si>
  <si>
    <t>Balanza comercial de productos silvoagropecuarios por clase y sector*</t>
  </si>
  <si>
    <t>Clase  y sector</t>
  </si>
  <si>
    <t>Productos industriales</t>
  </si>
  <si>
    <t>Productos primarios</t>
  </si>
  <si>
    <t>Exportaciones por clase y sector</t>
  </si>
  <si>
    <t>Importaciones por clase y sector</t>
  </si>
  <si>
    <t>Variación</t>
  </si>
  <si>
    <t xml:space="preserve">Variación </t>
  </si>
  <si>
    <t xml:space="preserve">Balanza comercial de productos </t>
  </si>
  <si>
    <t>Balanza de productos silvoagropecuarios por zona económica *</t>
  </si>
  <si>
    <t>Zona económica</t>
  </si>
  <si>
    <t>Otras</t>
  </si>
  <si>
    <t>Exportación de productos silvoagropecuarios por país de destino*</t>
  </si>
  <si>
    <t>Principales productos silvoagropecuarios exportados*</t>
  </si>
  <si>
    <t>Principales productos silvoagropecuarios importados</t>
  </si>
  <si>
    <t>Exportaciones de frutas  *</t>
  </si>
  <si>
    <t>Cuadro N° 9</t>
  </si>
  <si>
    <t>Exportaciones de semillas para siembra *</t>
  </si>
  <si>
    <t>Exportaciones de bulbos, flores de corte y musgos  *</t>
  </si>
  <si>
    <t>Exportaciones de hortalizas y tubérculos  *</t>
  </si>
  <si>
    <t>Cuadro N° 12</t>
  </si>
  <si>
    <t>Exportaciones de vinos y alcoholes  *</t>
  </si>
  <si>
    <t>Cuadro N° 13</t>
  </si>
  <si>
    <t>Exportaciones pecuarias  *</t>
  </si>
  <si>
    <t>Exportaciones forestales  *</t>
  </si>
  <si>
    <t>Cuadro N° 14</t>
  </si>
  <si>
    <t>Cuadro N° 15</t>
  </si>
  <si>
    <t>Importación de productos silvoagropecuarios por país de origen *</t>
  </si>
  <si>
    <t>Grafico 4</t>
  </si>
  <si>
    <t>Grafico 5</t>
  </si>
  <si>
    <t>Perú</t>
  </si>
  <si>
    <t>Liliana Yáñez Barrios</t>
  </si>
  <si>
    <t>Cuadro N° 8</t>
  </si>
  <si>
    <t>Uvas</t>
  </si>
  <si>
    <t>Limones</t>
  </si>
  <si>
    <t>Avellanas con cáscara, frescas o secas</t>
  </si>
  <si>
    <t>Frutos secos</t>
  </si>
  <si>
    <t>Fruta fresca</t>
  </si>
  <si>
    <t>Herbicidas</t>
  </si>
  <si>
    <t>Fungicidas</t>
  </si>
  <si>
    <t>Insecticidas</t>
  </si>
  <si>
    <t>Otros agroquímicos</t>
  </si>
  <si>
    <t>Fertilizantes</t>
  </si>
  <si>
    <t>Urea</t>
  </si>
  <si>
    <t>Superfosfatos</t>
  </si>
  <si>
    <t>Otros fertilizantes</t>
  </si>
  <si>
    <t>Medicamentos veterinarios</t>
  </si>
  <si>
    <t>Antibióticos</t>
  </si>
  <si>
    <t>Vacunas</t>
  </si>
  <si>
    <t>Cuchillas y hojas cortantes, para madera y máquinas</t>
  </si>
  <si>
    <t>Sacos y talegas</t>
  </si>
  <si>
    <t>Tractores</t>
  </si>
  <si>
    <t>Cosechadoras-trilladoras</t>
  </si>
  <si>
    <t>Sembradoras, plantadoras y transplantadoras</t>
  </si>
  <si>
    <t>Otras maquinarias y herramientas</t>
  </si>
  <si>
    <t xml:space="preserve">  Nº 16</t>
  </si>
  <si>
    <t>Total</t>
  </si>
  <si>
    <t>Cuadro N°  3</t>
  </si>
  <si>
    <t>Exportaciones miles</t>
  </si>
  <si>
    <t>Evolucion Balanza (miles)</t>
  </si>
  <si>
    <t>Cuadro N°  4</t>
  </si>
  <si>
    <t>Cuadro N° 16</t>
  </si>
  <si>
    <t>Cuadro N° 17</t>
  </si>
  <si>
    <t>Cuadro N° 18</t>
  </si>
  <si>
    <t>Cuadro N° 19</t>
  </si>
  <si>
    <t xml:space="preserve">  Nº 17</t>
  </si>
  <si>
    <t xml:space="preserve">  Nº 18</t>
  </si>
  <si>
    <t>Frambuesas</t>
  </si>
  <si>
    <t>Frutillas</t>
  </si>
  <si>
    <t>Moras</t>
  </si>
  <si>
    <t>Las demás</t>
  </si>
  <si>
    <t>Otras conservas</t>
  </si>
  <si>
    <t>Ciruelas secas</t>
  </si>
  <si>
    <t>Mosquetas</t>
  </si>
  <si>
    <t>Pasas</t>
  </si>
  <si>
    <t>Otros deshidratados</t>
  </si>
  <si>
    <t>Aceite de oliva, virgen</t>
  </si>
  <si>
    <t>Aceite de rosa mosqueta y sus fracciones</t>
  </si>
  <si>
    <t>Uva (Incluido el mosto)</t>
  </si>
  <si>
    <t>Congelados</t>
  </si>
  <si>
    <t>Balanza comercial de productos silvoagropecuarios</t>
  </si>
  <si>
    <t>Balanza de productos silvoagropecuarios por clase y subsector</t>
  </si>
  <si>
    <t>Principales productos silvoagropecuarios exportados</t>
  </si>
  <si>
    <t>Exportaciones de frutas</t>
  </si>
  <si>
    <t>Exportaciones de bulbos, flores y musgos</t>
  </si>
  <si>
    <t>Exportaciones de vinos y alcoholes</t>
  </si>
  <si>
    <t>Exportaciones pecuarias</t>
  </si>
  <si>
    <t>Exportaciones forestales</t>
  </si>
  <si>
    <t>Importaciones de productos silvoagropecuarios</t>
  </si>
  <si>
    <t>Importaciones de insumos y maquinaria</t>
  </si>
  <si>
    <t>Exportaciones silvoagropecuarios por clase</t>
  </si>
  <si>
    <t>Exportaciones silvoagropecuarios por subsector</t>
  </si>
  <si>
    <t>Exportación de productos silvoagropecuarios por país de destino</t>
  </si>
  <si>
    <t>Importación de productos silvoagropecuarios por país de origen</t>
  </si>
  <si>
    <t>Balanza de productos silvoagropecuarios por zona ecónomica</t>
  </si>
  <si>
    <t>Exportaciones de hortalizas y tubérculos</t>
  </si>
  <si>
    <t>Exportaciones de productos silvoagropecuarios por zona económica</t>
  </si>
  <si>
    <t>Importaciones de productos silvoagropecuarios por zona económica</t>
  </si>
  <si>
    <t>Se puede reproducir total o parcialmente citando la fuente</t>
  </si>
  <si>
    <t>Los demás frutos de cáscara, frescos o secos, incluso sin cáscara o mondados</t>
  </si>
  <si>
    <t>Las exportaciones que no son realizadas en la modalidad "a firme" pueden ser ajustadas de acuerdo al  Informe de Variación de Valor (IVV), el cual afecta directamente a cada declaración de exportación en el  mes en que fueron efectuadas. Por esta razón, las cifras de exportaciones pueden experimentar  modificaciones cada vez que se aplican los IVV, ocasionando, eventualmente, el  ajuste  de los valores de exportación.</t>
  </si>
  <si>
    <t>Miles de dólares</t>
  </si>
  <si>
    <t>Miles de dólares FOB</t>
  </si>
  <si>
    <t>Miles de dólares CIF</t>
  </si>
  <si>
    <t>Miles de dólares  FOB</t>
  </si>
  <si>
    <t>Miles de  dólares CIF</t>
  </si>
  <si>
    <t xml:space="preserve">Total </t>
  </si>
  <si>
    <t>Evolución de las exportaciones silvoagropecuarias por sector*</t>
  </si>
  <si>
    <t>Evolución de las importaciones silvoagropecuarias por sector</t>
  </si>
  <si>
    <t>Fruta procesada</t>
  </si>
  <si>
    <t>Hortalizas frescas</t>
  </si>
  <si>
    <t>Hortalizas procesadas</t>
  </si>
  <si>
    <t>Semillas para siembra</t>
  </si>
  <si>
    <t>Flores, bulbos y tubérculos</t>
  </si>
  <si>
    <t>Principales rubros exportados</t>
  </si>
  <si>
    <t>Exportaciones totales</t>
  </si>
  <si>
    <t>Cuadro N° 10</t>
  </si>
  <si>
    <t>Cuadro N° 11</t>
  </si>
  <si>
    <t>Primario</t>
  </si>
  <si>
    <t>Industrial</t>
  </si>
  <si>
    <t>Insumos</t>
  </si>
  <si>
    <t>Productos</t>
  </si>
  <si>
    <t xml:space="preserve">  Nº 19</t>
  </si>
  <si>
    <t xml:space="preserve">Principales rubros exportados </t>
  </si>
  <si>
    <r>
      <t>Volumen (toneladas/miles de litros</t>
    </r>
    <r>
      <rPr>
        <b/>
        <vertAlign val="superscript"/>
        <sz val="8"/>
        <rFont val="Arial"/>
        <family val="2"/>
      </rPr>
      <t>1</t>
    </r>
    <r>
      <rPr>
        <b/>
        <sz val="8"/>
        <rFont val="Arial"/>
        <family val="2"/>
      </rPr>
      <t>)</t>
    </r>
  </si>
  <si>
    <t>Vinos y alcoholes</t>
  </si>
  <si>
    <r>
      <t xml:space="preserve">Nota </t>
    </r>
    <r>
      <rPr>
        <vertAlign val="superscript"/>
        <sz val="8"/>
        <rFont val="Arial"/>
        <family val="2"/>
      </rPr>
      <t>1</t>
    </r>
    <r>
      <rPr>
        <sz val="8"/>
        <rFont val="Arial"/>
        <family val="2"/>
      </rPr>
      <t>: volumen de vinos y alcoholes en miles de litros.</t>
    </r>
  </si>
  <si>
    <t>Rubro</t>
  </si>
  <si>
    <t>Maderas aserradas</t>
  </si>
  <si>
    <t>Agrícola</t>
  </si>
  <si>
    <t>Pecuario</t>
  </si>
  <si>
    <t>Forestal</t>
  </si>
  <si>
    <t xml:space="preserve">           Agrícola</t>
  </si>
  <si>
    <t xml:space="preserve">           Pecuario</t>
  </si>
  <si>
    <t xml:space="preserve">           Forestal</t>
  </si>
  <si>
    <t xml:space="preserve">       Balanza comercial de productos</t>
  </si>
  <si>
    <t xml:space="preserve">       silvoagropecuarios</t>
  </si>
  <si>
    <t>Publicación  de la Oficina de Estudios y Políticas Agrarias (Odepa)</t>
  </si>
  <si>
    <t>del Ministerio de Agricultura, Gobierno de Chile</t>
  </si>
  <si>
    <t xml:space="preserve">www.odepa.gob.cl  </t>
  </si>
  <si>
    <t>TABLA DE CONTENIDO</t>
  </si>
  <si>
    <t>Exportaciones de semillas para siembra</t>
  </si>
  <si>
    <t>Fruta fresca y frutos secos</t>
  </si>
  <si>
    <t>Cuadro N° 20</t>
  </si>
  <si>
    <t>Exportaciones de insumos y maquinaria</t>
  </si>
  <si>
    <t xml:space="preserve">  Nº 20</t>
  </si>
  <si>
    <t>Extracción de aceites</t>
  </si>
  <si>
    <t>Celulosa cruda coníferas</t>
  </si>
  <si>
    <t>Celulosa cruda no coníferas</t>
  </si>
  <si>
    <t>Madera aserrada coníferas</t>
  </si>
  <si>
    <t>Madera aserrada no coníferas</t>
  </si>
  <si>
    <t>Total frutas</t>
  </si>
  <si>
    <t>Total semillas</t>
  </si>
  <si>
    <t>Total flores/bulbos/musgos</t>
  </si>
  <si>
    <t>Total hortalizas y tubérculos</t>
  </si>
  <si>
    <t>Total vinos y alcoholes</t>
  </si>
  <si>
    <t>Aceite de palta</t>
  </si>
  <si>
    <t>Naranja</t>
  </si>
  <si>
    <t>Papas</t>
  </si>
  <si>
    <t>Trigo duro</t>
  </si>
  <si>
    <t>Girasol</t>
  </si>
  <si>
    <t>Mostaza</t>
  </si>
  <si>
    <t>Hortalizas</t>
  </si>
  <si>
    <t>Volumen (toneladas/unidades)</t>
  </si>
  <si>
    <r>
      <t xml:space="preserve">Bulbos en reposo vegetativo </t>
    </r>
    <r>
      <rPr>
        <b/>
        <vertAlign val="superscript"/>
        <sz val="8"/>
        <rFont val="Arial"/>
        <family val="2"/>
      </rPr>
      <t>1</t>
    </r>
  </si>
  <si>
    <r>
      <t xml:space="preserve">Bulbos en vegetación o en flor </t>
    </r>
    <r>
      <rPr>
        <b/>
        <vertAlign val="superscript"/>
        <sz val="8"/>
        <rFont val="Arial"/>
        <family val="2"/>
      </rPr>
      <t>1</t>
    </r>
  </si>
  <si>
    <t>Azucenas frescas</t>
  </si>
  <si>
    <t>Las demás flores</t>
  </si>
  <si>
    <t>Mezclas de vinos blancos</t>
  </si>
  <si>
    <t>Merlot</t>
  </si>
  <si>
    <t>Syrah</t>
  </si>
  <si>
    <t>Los demás vinos tintos</t>
  </si>
  <si>
    <t>Damascos</t>
  </si>
  <si>
    <t>Duraznos</t>
  </si>
  <si>
    <t>Compotas</t>
  </si>
  <si>
    <t>Aceitunas</t>
  </si>
  <si>
    <t>Peras</t>
  </si>
  <si>
    <t>Otras frutas</t>
  </si>
  <si>
    <t>Arvejas</t>
  </si>
  <si>
    <t>Zapallos</t>
  </si>
  <si>
    <t>Guatemala</t>
  </si>
  <si>
    <t>Francia</t>
  </si>
  <si>
    <t>Italia</t>
  </si>
  <si>
    <t>Almendras con cáscara, frescas o secas</t>
  </si>
  <si>
    <r>
      <t>Plaguicidas y productos químicos</t>
    </r>
    <r>
      <rPr>
        <b/>
        <vertAlign val="superscript"/>
        <sz val="8"/>
        <rFont val="Arial"/>
        <family val="2"/>
      </rPr>
      <t>1</t>
    </r>
  </si>
  <si>
    <t>Alcachofas</t>
  </si>
  <si>
    <t xml:space="preserve">   Primario</t>
  </si>
  <si>
    <t xml:space="preserve">      Agrícola</t>
  </si>
  <si>
    <t xml:space="preserve">      Pecuario</t>
  </si>
  <si>
    <t xml:space="preserve">      Forestal</t>
  </si>
  <si>
    <t xml:space="preserve">   Industrial</t>
  </si>
  <si>
    <t>Bulbos de cala</t>
  </si>
  <si>
    <t>Los demás bulbos en reposo</t>
  </si>
  <si>
    <t>Musgos y líquenes</t>
  </si>
  <si>
    <t>Madera elaborada las demás</t>
  </si>
  <si>
    <t>Otros celulosa</t>
  </si>
  <si>
    <t>Pistachos</t>
  </si>
  <si>
    <t>Nectarines</t>
  </si>
  <si>
    <t>Avellanas sin cáscara, frescas o secas</t>
  </si>
  <si>
    <t>Nueces de nogal sin cáscara</t>
  </si>
  <si>
    <t>Las demás frutas preparadas o conservadas</t>
  </si>
  <si>
    <t>Los demás frutos de cáscara y semillas, incluidas las mezclas, conservados</t>
  </si>
  <si>
    <t>Tulipán</t>
  </si>
  <si>
    <t>Calas</t>
  </si>
  <si>
    <t>Pimientos frescos o refrigerados</t>
  </si>
  <si>
    <t>Otros lácteos</t>
  </si>
  <si>
    <t>Pinot Noir</t>
  </si>
  <si>
    <t>Mezclas de vino tinto</t>
  </si>
  <si>
    <t>Chardonnay</t>
  </si>
  <si>
    <t>Los demás vinos blancos</t>
  </si>
  <si>
    <t>Otros insumos</t>
  </si>
  <si>
    <t>Coníferas</t>
  </si>
  <si>
    <t>Avena</t>
  </si>
  <si>
    <t>España</t>
  </si>
  <si>
    <t>Taiwán</t>
  </si>
  <si>
    <t>Maderas elaboradas</t>
  </si>
  <si>
    <t>Madera elaborada coníferas</t>
  </si>
  <si>
    <t>Madera elaborada no coníferas</t>
  </si>
  <si>
    <t>Porotos y frejoles</t>
  </si>
  <si>
    <t>Maíz</t>
  </si>
  <si>
    <t>Forrajera</t>
  </si>
  <si>
    <t>Flores de corte</t>
  </si>
  <si>
    <t>Los demás follajes frescos</t>
  </si>
  <si>
    <t>Los demás vinos (con D.O.)</t>
  </si>
  <si>
    <t>Los demás bulbos</t>
  </si>
  <si>
    <t>David Cohen Pacini</t>
  </si>
  <si>
    <t>ene - dic</t>
  </si>
  <si>
    <t>Castañas, frescas o secas, incluso sin cáscara</t>
  </si>
  <si>
    <t>Otros jugos</t>
  </si>
  <si>
    <t>Maderas en bruto ***</t>
  </si>
  <si>
    <t>** Cifras en Metros Cúbicos</t>
  </si>
  <si>
    <t>Manzanas frescas</t>
  </si>
  <si>
    <t>Almendras sin cáscara</t>
  </si>
  <si>
    <t>Teléfono :(56- 2) 23973000</t>
  </si>
  <si>
    <t>Fax :(56- 2) 23973111</t>
  </si>
  <si>
    <t>Teatinos 40, piso 8. Santiago, Chile</t>
  </si>
  <si>
    <t>GRÁFICO:</t>
  </si>
  <si>
    <t>Maquinaria (unidades)</t>
  </si>
  <si>
    <t>UE ( 28 )</t>
  </si>
  <si>
    <t>Miel</t>
  </si>
  <si>
    <t>Vinos</t>
  </si>
  <si>
    <t>Exportaciones silvoagropecuarias por clase</t>
  </si>
  <si>
    <t>Exportaciones silvoagropecuarias por sector</t>
  </si>
  <si>
    <t>Exportación de productos silvoagropecuarios por zona económica</t>
  </si>
  <si>
    <t>Importación de productos silvoagropecuarios por zona económica</t>
  </si>
  <si>
    <t>Exportación de productos silvoagropecuarios por país de  destino</t>
  </si>
  <si>
    <t>Arándanos</t>
  </si>
  <si>
    <t>Total insumos y maquinaria</t>
  </si>
  <si>
    <t>Nitrato de amonio</t>
  </si>
  <si>
    <t>Fosfato diamónico</t>
  </si>
  <si>
    <t>Fosfato monoamónico</t>
  </si>
  <si>
    <t>Otros insumos veterinarios</t>
  </si>
  <si>
    <r>
      <t xml:space="preserve">Mandarinas, clementinas, </t>
    </r>
    <r>
      <rPr>
        <i/>
        <sz val="8"/>
        <rFont val="Arial"/>
        <family val="2"/>
      </rPr>
      <t>wilking</t>
    </r>
    <r>
      <rPr>
        <sz val="8"/>
        <rFont val="Arial"/>
        <family val="2"/>
      </rPr>
      <t xml:space="preserve"> e híbridas</t>
    </r>
  </si>
  <si>
    <t>Mezclas preparadas o conservadas</t>
  </si>
  <si>
    <t>Zarzamoras, mora-frambuesas y grosellas</t>
  </si>
  <si>
    <t>Peonías</t>
  </si>
  <si>
    <t>Judías (porotos)</t>
  </si>
  <si>
    <t>Chenin Blanc</t>
  </si>
  <si>
    <t>Pedro Jiménez</t>
  </si>
  <si>
    <t>Pinot Blanc</t>
  </si>
  <si>
    <t>Riesling y Viognier</t>
  </si>
  <si>
    <t>Sauvignon Blanc</t>
  </si>
  <si>
    <t>Cabernet Franc</t>
  </si>
  <si>
    <t>Cabernet Sauvignon</t>
  </si>
  <si>
    <t>Carménère</t>
  </si>
  <si>
    <t>Cot (Malbec)</t>
  </si>
  <si>
    <t>** Cifras en unidades.</t>
  </si>
  <si>
    <t>Celulosa blanqueada o semiblanqueada coníferas</t>
  </si>
  <si>
    <t>Celulosa blanqueada o semiblanqueada no coníferas</t>
  </si>
  <si>
    <t>Maderas aserradas ***</t>
  </si>
  <si>
    <t>Total importaciones</t>
  </si>
  <si>
    <t>Trigo blando</t>
  </si>
  <si>
    <t>Aceite de maravilla refinado</t>
  </si>
  <si>
    <t>Aceite de maravilla en bruto</t>
  </si>
  <si>
    <r>
      <rPr>
        <i/>
        <sz val="8"/>
        <rFont val="Arial"/>
        <family val="2"/>
      </rPr>
      <t>Fuente</t>
    </r>
    <r>
      <rPr>
        <sz val="8"/>
        <rFont val="Arial"/>
        <family val="2"/>
      </rPr>
      <t>: elaborado por Odepa con información del Servicio Nacional de Aduanas.  * Cifras sujetas a revisión por informes de variación de valor (IVV).</t>
    </r>
  </si>
  <si>
    <r>
      <rPr>
        <i/>
        <sz val="8"/>
        <rFont val="Arial"/>
        <family val="2"/>
      </rPr>
      <t>Fuente</t>
    </r>
    <r>
      <rPr>
        <sz val="8"/>
        <rFont val="Arial"/>
        <family val="2"/>
      </rPr>
      <t>: elaborado por Odepa con información del Servicio Nacional de Aduanas.  * Cifras sujetas a revisión por informes de variación de valor (IVV). 1/ Unidades</t>
    </r>
  </si>
  <si>
    <r>
      <rPr>
        <i/>
        <sz val="8"/>
        <rFont val="Arial"/>
        <family val="2"/>
      </rPr>
      <t>Fuente</t>
    </r>
    <r>
      <rPr>
        <sz val="8"/>
        <rFont val="Arial"/>
        <family val="2"/>
      </rPr>
      <t xml:space="preserve">: elaborado por Odepa con información del Servicio Nacional de Aduanas.  * Cifras sujetas a revisión por informes de variación de valor (IVV). </t>
    </r>
    <r>
      <rPr>
        <vertAlign val="superscript"/>
        <sz val="8"/>
        <rFont val="Arial"/>
        <family val="2"/>
      </rPr>
      <t>1</t>
    </r>
    <r>
      <rPr>
        <sz val="8"/>
        <rFont val="Arial"/>
        <family val="2"/>
      </rPr>
      <t>/ Industria, domésticos y agrícolas</t>
    </r>
  </si>
  <si>
    <r>
      <rPr>
        <i/>
        <sz val="8"/>
        <rFont val="Arial"/>
        <family val="2"/>
      </rPr>
      <t>Fuente</t>
    </r>
    <r>
      <rPr>
        <sz val="8"/>
        <rFont val="Arial"/>
        <family val="2"/>
      </rPr>
      <t xml:space="preserve">: elaborado por Odepa con información del Servicio Nacional de Aduanas.  </t>
    </r>
  </si>
  <si>
    <r>
      <rPr>
        <i/>
        <sz val="8"/>
        <rFont val="Arial"/>
        <family val="2"/>
      </rPr>
      <t>Fuente</t>
    </r>
    <r>
      <rPr>
        <sz val="8"/>
        <rFont val="Arial"/>
        <family val="2"/>
      </rPr>
      <t xml:space="preserve">: elaborado por Odepa con información del Servicio Nacional de Aduanas. </t>
    </r>
    <r>
      <rPr>
        <vertAlign val="superscript"/>
        <sz val="8"/>
        <rFont val="Arial"/>
        <family val="2"/>
      </rPr>
      <t xml:space="preserve"> 1</t>
    </r>
    <r>
      <rPr>
        <sz val="8"/>
        <rFont val="Arial"/>
        <family val="2"/>
      </rPr>
      <t>/ Industria, domésticos y agrícolas</t>
    </r>
  </si>
  <si>
    <r>
      <rPr>
        <i/>
        <sz val="8"/>
        <rFont val="Arial"/>
        <family val="2"/>
      </rPr>
      <t>Fuente</t>
    </r>
    <r>
      <rPr>
        <sz val="8"/>
        <rFont val="Arial"/>
        <family val="2"/>
      </rPr>
      <t xml:space="preserve">: elaborado por Odepa con información del Servicio Nacional de Aduanas   
* Cifras sujetas a revisión por informes de variación de valor (IVV).
</t>
    </r>
  </si>
  <si>
    <r>
      <rPr>
        <i/>
        <sz val="8"/>
        <rFont val="Arial"/>
        <family val="2"/>
      </rPr>
      <t>Fuente</t>
    </r>
    <r>
      <rPr>
        <sz val="8"/>
        <rFont val="Arial"/>
        <family val="2"/>
      </rPr>
      <t xml:space="preserve">: elaborado por Odepa con información del Servicio Nacional de Aduanas   
</t>
    </r>
  </si>
  <si>
    <r>
      <rPr>
        <i/>
        <sz val="10"/>
        <rFont val="Arial"/>
        <family val="2"/>
      </rPr>
      <t>Fuente</t>
    </r>
    <r>
      <rPr>
        <sz val="10"/>
        <rFont val="Arial"/>
        <family val="2"/>
      </rPr>
      <t xml:space="preserve">: elaborado por Odepa con información del Servicio Nacional de Aduanas.  
* Cifras sujetas a revisión por informes de variación de valor (IVV).
</t>
    </r>
  </si>
  <si>
    <r>
      <rPr>
        <i/>
        <sz val="8"/>
        <rFont val="Arial"/>
        <family val="2"/>
      </rPr>
      <t>Fuente</t>
    </r>
    <r>
      <rPr>
        <sz val="8"/>
        <rFont val="Arial"/>
        <family val="2"/>
      </rPr>
      <t xml:space="preserve">: elaborado por Odepa con información del Servicio Nacional de Aduanas.  
* Cifras sujetas a revisión por informes de variación de valor (IVV).
</t>
    </r>
  </si>
  <si>
    <r>
      <rPr>
        <i/>
        <sz val="8"/>
        <rFont val="Arial"/>
        <family val="2"/>
      </rPr>
      <t>Fuente</t>
    </r>
    <r>
      <rPr>
        <sz val="8"/>
        <rFont val="Arial"/>
        <family val="2"/>
      </rPr>
      <t xml:space="preserve">: elaborado por Odepa con información del Servicio Nacional de Aduanas.
</t>
    </r>
  </si>
  <si>
    <t>Valor (miles de USD FOB)*</t>
  </si>
  <si>
    <t>Valor (miles de USD FOB)</t>
  </si>
  <si>
    <t>Valor (miles de USD CIF)</t>
  </si>
  <si>
    <t>Paltas (aguacates)</t>
  </si>
  <si>
    <t>Cocos</t>
  </si>
  <si>
    <t>Cuadro N°  5</t>
  </si>
  <si>
    <t>Cuadro N° 6</t>
  </si>
  <si>
    <t>Cuadro N°7</t>
  </si>
  <si>
    <t>Evolución de las exportaciones silvoagropecuarias por sector</t>
  </si>
  <si>
    <t>Evolución de las exportaciones silvoagropecuarias</t>
  </si>
  <si>
    <t>Evolución de las importaciones silvoagropecuarias</t>
  </si>
  <si>
    <t>Balanza de productos silvoagropecuarios, anual</t>
  </si>
  <si>
    <t>Balanza de productos silvoagropecuarios, por periodo</t>
  </si>
  <si>
    <t>Bovinos</t>
  </si>
  <si>
    <t>Frutas</t>
  </si>
  <si>
    <t>Cereales</t>
  </si>
  <si>
    <t>Oleaginosas</t>
  </si>
  <si>
    <t>Hortalizas y tubérculos</t>
  </si>
  <si>
    <t>Bovinos vivos **</t>
  </si>
  <si>
    <t>Exportaciones país</t>
  </si>
  <si>
    <t>Mineria</t>
  </si>
  <si>
    <t>Exportaciones país - Balanza comercial de productos silvoagropecuarios por sector *</t>
  </si>
  <si>
    <t>Exportaciones país - Balanza de productos silvoagropecuarios, anual</t>
  </si>
  <si>
    <t>Directora y Representante Legal</t>
  </si>
  <si>
    <t>María Emilia Undurraga Marimón</t>
  </si>
  <si>
    <r>
      <rPr>
        <i/>
        <sz val="8"/>
        <rFont val="Arial"/>
        <family val="2"/>
      </rPr>
      <t>Fuente</t>
    </r>
    <r>
      <rPr>
        <sz val="8"/>
        <rFont val="Arial"/>
        <family val="2"/>
      </rPr>
      <t xml:space="preserve">: elaborado por ODEPA con información del Servicio Nacional de Aduanas y Banco Central
* Cifras sujetas a revisión por informes de variación de valor (IVV).
</t>
    </r>
  </si>
  <si>
    <r>
      <rPr>
        <i/>
        <sz val="8"/>
        <rFont val="Arial"/>
        <family val="2"/>
      </rPr>
      <t>Fuente</t>
    </r>
    <r>
      <rPr>
        <sz val="8"/>
        <rFont val="Arial"/>
        <family val="2"/>
      </rPr>
      <t xml:space="preserve">: elaborado por ODEPA con información del Servicio Nacional de Aduanas; Banco Central
* Cifras sujetas a revisión por informes de variación de valor (IVV).
</t>
    </r>
  </si>
  <si>
    <t>Carne de ave y despojos</t>
  </si>
  <si>
    <t>Otras preparaciones bovinas</t>
  </si>
  <si>
    <t>Otras preparaciones de aves</t>
  </si>
  <si>
    <t>Aves</t>
  </si>
  <si>
    <t>Cerdo</t>
  </si>
  <si>
    <t>Carne cerdo y despojos</t>
  </si>
  <si>
    <t>Carne cerdo</t>
  </si>
  <si>
    <t>Otras preparaciones de cerdo</t>
  </si>
  <si>
    <r>
      <rPr>
        <i/>
        <sz val="8"/>
        <rFont val="Arial"/>
        <family val="2"/>
      </rPr>
      <t>Fuente</t>
    </r>
    <r>
      <rPr>
        <sz val="8"/>
        <rFont val="Arial"/>
        <family val="2"/>
      </rPr>
      <t xml:space="preserve">: elaborado por Odepa con información del Servicio Nacional de Aduanas. </t>
    </r>
  </si>
  <si>
    <t>Despojos bovinos</t>
  </si>
  <si>
    <t>Carne bovina y despojos</t>
  </si>
  <si>
    <t>Carne de ave</t>
  </si>
  <si>
    <t>Despojos de aves</t>
  </si>
  <si>
    <t>Despojos de cerdo</t>
  </si>
  <si>
    <t>Principales rubros importados</t>
  </si>
  <si>
    <t>Valor (miles de USD CIF)*</t>
  </si>
  <si>
    <t>Importaciones totales</t>
  </si>
  <si>
    <t>Plátanos o bananas</t>
  </si>
  <si>
    <t>Cerveza malta *</t>
  </si>
  <si>
    <r>
      <rPr>
        <i/>
        <sz val="8"/>
        <rFont val="Arial"/>
        <family val="2"/>
      </rPr>
      <t>Fuente</t>
    </r>
    <r>
      <rPr>
        <sz val="8"/>
        <rFont val="Arial"/>
        <family val="2"/>
      </rPr>
      <t>: elaborado por Odepa con información del Servicio Nacional de Aduanas.   * Miles de litros</t>
    </r>
  </si>
  <si>
    <t xml:space="preserve">   Cerdos</t>
  </si>
  <si>
    <t xml:space="preserve">   Aves</t>
  </si>
  <si>
    <t xml:space="preserve">   Trigo</t>
  </si>
  <si>
    <t xml:space="preserve">   Maiz</t>
  </si>
  <si>
    <t xml:space="preserve">   Arroz</t>
  </si>
  <si>
    <t xml:space="preserve">  Aceites</t>
  </si>
  <si>
    <t xml:space="preserve">  Maderas elaboradas</t>
  </si>
  <si>
    <t xml:space="preserve">   Bovinos</t>
  </si>
  <si>
    <t>Tortas y residuos de soya</t>
  </si>
  <si>
    <t xml:space="preserve">  Tortas y residuos de soya</t>
  </si>
  <si>
    <t>Piñas</t>
  </si>
  <si>
    <t>Guayabas, mangos y mangostanes</t>
  </si>
  <si>
    <t>Cuadro N° 11 (continuación)</t>
  </si>
  <si>
    <t>Cuadro N° 19 continuación…</t>
  </si>
  <si>
    <t>Vino granel</t>
  </si>
  <si>
    <t>Mostos</t>
  </si>
  <si>
    <r>
      <rPr>
        <i/>
        <sz val="8"/>
        <rFont val="Arial"/>
        <family val="2"/>
      </rPr>
      <t>Fuente</t>
    </r>
    <r>
      <rPr>
        <sz val="8"/>
        <rFont val="Arial"/>
        <family val="2"/>
      </rPr>
      <t xml:space="preserve">: elaborado por Odepa con información del Servicio Nacional de Aduanas.   </t>
    </r>
  </si>
  <si>
    <t>Vinos con pulpa de frutas capacidad &lt;= a 2 lts.</t>
  </si>
  <si>
    <t>Otros mostos y alcoholes</t>
  </si>
  <si>
    <t>Vinos en envases entre 2 y 10 lts.</t>
  </si>
  <si>
    <t>Vinos capacidad inferior o igual a 2 lts.</t>
  </si>
  <si>
    <r>
      <rPr>
        <i/>
        <sz val="8"/>
        <rFont val="Arial"/>
        <family val="2"/>
      </rPr>
      <t>Fuente</t>
    </r>
    <r>
      <rPr>
        <sz val="8"/>
        <rFont val="Arial"/>
        <family val="2"/>
      </rPr>
      <t>: elaborado por Odepa con información del Servicio Nacional de Aduanas.  * Cifras sujetas a revisión por informes de variación de valor (IVV).** Banco Central considera "Vinos en envases entre 2 y 10 lts" en vinos granel.</t>
    </r>
  </si>
  <si>
    <t>Otros vinos envasados</t>
  </si>
  <si>
    <t>Vino con denominación de origen (envasado)</t>
  </si>
  <si>
    <t>Vinos envasados**</t>
  </si>
  <si>
    <t>Raps/nabos</t>
  </si>
  <si>
    <t>Flores</t>
  </si>
  <si>
    <t>Remolacha</t>
  </si>
  <si>
    <t>Soya</t>
  </si>
  <si>
    <t>Trigo</t>
  </si>
  <si>
    <t xml:space="preserve"> Brocoli</t>
  </si>
  <si>
    <t xml:space="preserve"> Pimiento</t>
  </si>
  <si>
    <t xml:space="preserve"> Repollo</t>
  </si>
  <si>
    <t xml:space="preserve"> Coliflor</t>
  </si>
  <si>
    <t xml:space="preserve"> Zanahoria</t>
  </si>
  <si>
    <t xml:space="preserve"> Zapallo</t>
  </si>
  <si>
    <t xml:space="preserve"> Pepino</t>
  </si>
  <si>
    <t xml:space="preserve"> Sandía</t>
  </si>
  <si>
    <t xml:space="preserve"> Otras hortalizas</t>
  </si>
  <si>
    <t>Otras semillas</t>
  </si>
  <si>
    <t xml:space="preserve"> * Valores 2020 con ajuste parcial de informes de variación de valor (IVV). Estos valores se irán ajustando en los próximos meses y en algunos casos difieren del Banco Central  por las proyecciones de IVV que realiza.</t>
  </si>
  <si>
    <t>Part. 2020</t>
  </si>
  <si>
    <t>Avance mensual  enero a  agosto  de  2020</t>
  </si>
  <si>
    <t xml:space="preserve">          Septiembre 2020</t>
  </si>
  <si>
    <t>Avance mensual enero - agosto 2020</t>
  </si>
  <si>
    <t>enero - agosto</t>
  </si>
  <si>
    <t>2020-2019</t>
  </si>
  <si>
    <t>ene-ago</t>
  </si>
  <si>
    <t>ene-ago 16</t>
  </si>
  <si>
    <t>ene-ago 17</t>
  </si>
  <si>
    <t>ene-ago 18</t>
  </si>
  <si>
    <t>ene-ago 19</t>
  </si>
  <si>
    <t>ene-ago 20</t>
  </si>
  <si>
    <t>2019-18</t>
  </si>
  <si>
    <t>ene-ago 2019</t>
  </si>
  <si>
    <t>ene-ago 2020</t>
  </si>
  <si>
    <t>Var. (%)   2020/2019</t>
  </si>
  <si>
    <t>Var % 20/19</t>
  </si>
  <si>
    <t>enero - agosto*</t>
  </si>
  <si>
    <t/>
  </si>
  <si>
    <t>Países Bajos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</si>
</sst>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3" formatCode="_-* #,##0.00_-;\-* #,##0.00_-;_-* &quot;-&quot;??_-;_-@_-"/>
    <numFmt numFmtId="164" formatCode="_ * #,##0_ ;_ * \-#,##0_ ;_ * &quot;-&quot;_ ;_ @_ "/>
    <numFmt numFmtId="165" formatCode="_-* #,##0.00\ _p_t_a_-;\-* #,##0.00\ _p_t_a_-;_-* &quot;-&quot;??\ _p_t_a_-;_-@_-"/>
    <numFmt numFmtId="166" formatCode="0.0"/>
    <numFmt numFmtId="167" formatCode="0.0%"/>
    <numFmt numFmtId="168" formatCode="#,##0.0"/>
    <numFmt numFmtId="169" formatCode="_-* #,##0\ _p_t_a_-;\-* #,##0\ _p_t_a_-;_-* &quot;-&quot;??\ _p_t_a_-;_-@_-"/>
    <numFmt numFmtId="170" formatCode="00000000"/>
    <numFmt numFmtId="171" formatCode="yyyy"/>
    <numFmt numFmtId="172" formatCode="_ * #,##0.00_ ;_ * \-#,##0.00_ ;_ * &quot;-&quot;_ ;_ @_ "/>
  </numFmts>
  <fonts count="60" x14ac:knownFonts="1">
    <font>
      <sz val="10"/>
      <name val="Arial"/>
    </font>
    <font>
      <sz val="10"/>
      <name val="Arial"/>
      <family val="2"/>
    </font>
    <font>
      <sz val="8"/>
      <name val="Arial"/>
      <family val="2"/>
    </font>
    <font>
      <b/>
      <sz val="8"/>
      <name val="Arial"/>
      <family val="2"/>
    </font>
    <font>
      <b/>
      <sz val="10"/>
      <name val="Arial"/>
      <family val="2"/>
    </font>
    <font>
      <sz val="10"/>
      <name val="Arial"/>
      <family val="2"/>
    </font>
    <font>
      <sz val="9"/>
      <name val="Arial"/>
      <family val="2"/>
    </font>
    <font>
      <sz val="12"/>
      <name val="Arial"/>
      <family val="2"/>
    </font>
    <font>
      <sz val="10"/>
      <color indexed="10"/>
      <name val="Arial"/>
      <family val="2"/>
    </font>
    <font>
      <b/>
      <sz val="9"/>
      <name val="Arial"/>
      <family val="2"/>
    </font>
    <font>
      <b/>
      <sz val="8"/>
      <color indexed="63"/>
      <name val="Verdana"/>
      <family val="2"/>
    </font>
    <font>
      <b/>
      <sz val="10"/>
      <color indexed="10"/>
      <name val="Arial"/>
      <family val="2"/>
    </font>
    <font>
      <sz val="10"/>
      <name val="Arial"/>
      <family val="2"/>
    </font>
    <font>
      <b/>
      <sz val="12"/>
      <name val="Arial"/>
      <family val="2"/>
    </font>
    <font>
      <sz val="7"/>
      <name val="Verdana"/>
      <family val="2"/>
    </font>
    <font>
      <b/>
      <vertAlign val="superscript"/>
      <sz val="8"/>
      <name val="Arial"/>
      <family val="2"/>
    </font>
    <font>
      <vertAlign val="superscript"/>
      <sz val="8"/>
      <name val="Arial"/>
      <family val="2"/>
    </font>
    <font>
      <b/>
      <sz val="9"/>
      <name val="Verdana"/>
      <family val="2"/>
    </font>
    <font>
      <sz val="8"/>
      <name val="Verdana"/>
      <family val="2"/>
    </font>
    <font>
      <sz val="9"/>
      <name val="Verdana"/>
      <family val="2"/>
    </font>
    <font>
      <sz val="10"/>
      <name val="Arial"/>
      <family val="2"/>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1"/>
      <color theme="3"/>
      <name val="Calibri"/>
      <family val="2"/>
      <scheme val="minor"/>
    </font>
    <font>
      <sz val="11"/>
      <color rgb="FF3F3F76"/>
      <name val="Calibri"/>
      <family val="2"/>
      <scheme val="minor"/>
    </font>
    <font>
      <u/>
      <sz val="10"/>
      <color theme="10"/>
      <name val="Arial"/>
      <family val="2"/>
    </font>
    <font>
      <sz val="11"/>
      <color rgb="FF9C0006"/>
      <name val="Calibri"/>
      <family val="2"/>
      <scheme val="minor"/>
    </font>
    <font>
      <sz val="11"/>
      <color rgb="FF9C6500"/>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1"/>
      <name val="Calibri"/>
      <family val="2"/>
      <scheme val="minor"/>
    </font>
    <font>
      <sz val="10"/>
      <color theme="1"/>
      <name val="Arial"/>
      <family val="2"/>
    </font>
    <font>
      <sz val="12"/>
      <color theme="1"/>
      <name val="Verdana"/>
      <family val="2"/>
    </font>
    <font>
      <sz val="11"/>
      <color theme="1"/>
      <name val="Verdana"/>
      <family val="2"/>
    </font>
    <font>
      <b/>
      <sz val="10"/>
      <color theme="1"/>
      <name val="Verdana"/>
      <family val="2"/>
    </font>
    <font>
      <sz val="12"/>
      <color rgb="FF333333"/>
      <name val="Verdana"/>
      <family val="2"/>
    </font>
    <font>
      <sz val="10"/>
      <color theme="1"/>
      <name val="Verdana"/>
      <family val="2"/>
    </font>
    <font>
      <b/>
      <sz val="12"/>
      <color rgb="FF333333"/>
      <name val="Verdana"/>
      <family val="2"/>
    </font>
    <font>
      <sz val="7"/>
      <color theme="1"/>
      <name val="Verdana"/>
      <family val="2"/>
    </font>
    <font>
      <b/>
      <sz val="7"/>
      <color rgb="FF0066CC"/>
      <name val="Verdana"/>
      <family val="2"/>
    </font>
    <font>
      <sz val="8"/>
      <color rgb="FFFF0000"/>
      <name val="Arial"/>
      <family val="2"/>
    </font>
    <font>
      <sz val="16"/>
      <color rgb="FF0066CC"/>
      <name val="Verdana"/>
      <family val="2"/>
    </font>
    <font>
      <u/>
      <sz val="10"/>
      <color theme="10"/>
      <name val="Arial"/>
      <family val="2"/>
    </font>
    <font>
      <b/>
      <sz val="11"/>
      <name val="Arial"/>
      <family val="2"/>
    </font>
    <font>
      <i/>
      <sz val="8"/>
      <name val="Arial"/>
      <family val="2"/>
    </font>
    <font>
      <b/>
      <sz val="8"/>
      <name val="Verdana"/>
      <family val="2"/>
    </font>
    <font>
      <i/>
      <sz val="10"/>
      <name val="Arial"/>
      <family val="2"/>
    </font>
    <font>
      <b/>
      <sz val="8"/>
      <color theme="1"/>
      <name val="Arial"/>
      <family val="2"/>
    </font>
    <font>
      <b/>
      <sz val="10"/>
      <color theme="1"/>
      <name val="Arial"/>
      <family val="2"/>
    </font>
    <font>
      <sz val="8"/>
      <color theme="1"/>
      <name val="Arial"/>
      <family val="2"/>
    </font>
    <font>
      <sz val="10"/>
      <color theme="1"/>
      <name val="Calibri"/>
      <family val="2"/>
      <scheme val="minor"/>
    </font>
    <font>
      <sz val="10"/>
      <name val="Arial"/>
      <family val="2"/>
    </font>
  </fonts>
  <fills count="39">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2"/>
        <bgColor indexed="64"/>
      </patternFill>
    </fill>
  </fills>
  <borders count="31">
    <border>
      <left/>
      <right/>
      <top/>
      <bottom/>
      <diagonal/>
    </border>
    <border>
      <left/>
      <right/>
      <top/>
      <bottom style="double">
        <color indexed="55"/>
      </bottom>
      <diagonal/>
    </border>
    <border>
      <left/>
      <right/>
      <top style="thin">
        <color indexed="64"/>
      </top>
      <bottom/>
      <diagonal/>
    </border>
    <border>
      <left/>
      <right/>
      <top/>
      <bottom style="thin">
        <color indexed="64"/>
      </bottom>
      <diagonal/>
    </border>
    <border>
      <left/>
      <right/>
      <top/>
      <bottom style="thin">
        <color indexed="55"/>
      </bottom>
      <diagonal/>
    </border>
    <border>
      <left/>
      <right/>
      <top style="thin">
        <color indexed="55"/>
      </top>
      <bottom/>
      <diagonal/>
    </border>
    <border>
      <left/>
      <right/>
      <top style="thin">
        <color indexed="55"/>
      </top>
      <bottom style="thin">
        <color indexed="55"/>
      </bottom>
      <diagonal/>
    </border>
    <border>
      <left/>
      <right/>
      <top style="thin">
        <color indexed="64"/>
      </top>
      <bottom style="thin">
        <color indexed="64"/>
      </bottom>
      <diagonal/>
    </border>
    <border>
      <left/>
      <right/>
      <top style="thin">
        <color indexed="64"/>
      </top>
      <bottom style="double">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top style="double">
        <color theme="1" tint="0.499984740745262"/>
      </top>
      <bottom/>
      <diagonal/>
    </border>
    <border>
      <left/>
      <right/>
      <top/>
      <bottom style="double">
        <color theme="1" tint="0.499984740745262"/>
      </bottom>
      <diagonal/>
    </border>
    <border>
      <left/>
      <right/>
      <top style="double">
        <color theme="1" tint="0.499984740745262"/>
      </top>
      <bottom style="thin">
        <color theme="1" tint="0.499984740745262"/>
      </bottom>
      <diagonal/>
    </border>
    <border>
      <left/>
      <right/>
      <top style="thin">
        <color theme="1" tint="0.499984740745262"/>
      </top>
      <bottom style="double">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1" tint="0.499984740745262"/>
      </top>
      <bottom/>
      <diagonal/>
    </border>
    <border>
      <left/>
      <right/>
      <top style="thin">
        <color indexed="64"/>
      </top>
      <bottom style="thin">
        <color indexed="55"/>
      </bottom>
      <diagonal/>
    </border>
    <border>
      <left/>
      <right/>
      <top/>
      <bottom style="double">
        <color indexed="64"/>
      </bottom>
      <diagonal/>
    </border>
    <border>
      <left/>
      <right/>
      <top style="thin">
        <color theme="1" tint="0.499984740745262"/>
      </top>
      <bottom style="double">
        <color indexed="64"/>
      </bottom>
      <diagonal/>
    </border>
    <border>
      <left/>
      <right/>
      <top style="thin">
        <color indexed="55"/>
      </top>
      <bottom style="thin">
        <color indexed="64"/>
      </bottom>
      <diagonal/>
    </border>
    <border>
      <left/>
      <right/>
      <top/>
      <bottom style="thin">
        <color indexed="64"/>
      </bottom>
      <diagonal/>
    </border>
    <border>
      <left/>
      <right/>
      <top style="thin">
        <color indexed="64"/>
      </top>
      <bottom/>
      <diagonal/>
    </border>
  </borders>
  <cellStyleXfs count="71">
    <xf numFmtId="0" fontId="0" fillId="0" borderId="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3" fillId="22" borderId="0" applyNumberFormat="0" applyBorder="0" applyAlignment="0" applyProtection="0"/>
    <xf numFmtId="0" fontId="24" fillId="23" borderId="9" applyNumberFormat="0" applyAlignment="0" applyProtection="0"/>
    <xf numFmtId="0" fontId="25" fillId="24" borderId="10" applyNumberFormat="0" applyAlignment="0" applyProtection="0"/>
    <xf numFmtId="0" fontId="26" fillId="0" borderId="11" applyNumberFormat="0" applyFill="0" applyAlignment="0" applyProtection="0"/>
    <xf numFmtId="0" fontId="27" fillId="0" borderId="0" applyNumberFormat="0" applyFill="0" applyBorder="0" applyAlignment="0" applyProtection="0"/>
    <xf numFmtId="0" fontId="22"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28" fillId="31" borderId="9" applyNumberFormat="0" applyAlignment="0" applyProtection="0"/>
    <xf numFmtId="0" fontId="29" fillId="0" borderId="0" applyNumberFormat="0" applyFill="0" applyBorder="0" applyAlignment="0" applyProtection="0">
      <alignment vertical="top"/>
      <protection locked="0"/>
    </xf>
    <xf numFmtId="0" fontId="30" fillId="32" borderId="0" applyNumberFormat="0" applyBorder="0" applyAlignment="0" applyProtection="0"/>
    <xf numFmtId="165" fontId="1" fillId="0" borderId="0" applyFont="0" applyFill="0" applyBorder="0" applyAlignment="0" applyProtection="0"/>
    <xf numFmtId="43" fontId="1" fillId="0" borderId="0" applyFont="0" applyFill="0" applyBorder="0" applyAlignment="0" applyProtection="0"/>
    <xf numFmtId="0" fontId="31" fillId="33" borderId="0" applyNumberFormat="0" applyBorder="0" applyAlignment="0" applyProtection="0"/>
    <xf numFmtId="0" fontId="1" fillId="0" borderId="0"/>
    <xf numFmtId="0" fontId="21" fillId="0" borderId="0"/>
    <xf numFmtId="0" fontId="1" fillId="0" borderId="0"/>
    <xf numFmtId="0" fontId="21" fillId="0" borderId="0"/>
    <xf numFmtId="0" fontId="21" fillId="0" borderId="0"/>
    <xf numFmtId="0" fontId="21" fillId="0" borderId="0"/>
    <xf numFmtId="0" fontId="21" fillId="0" borderId="0"/>
    <xf numFmtId="0" fontId="7" fillId="0" borderId="0"/>
    <xf numFmtId="0" fontId="21" fillId="34" borderId="12" applyNumberFormat="0" applyFont="0" applyAlignment="0" applyProtection="0"/>
    <xf numFmtId="0" fontId="21" fillId="34" borderId="12" applyNumberFormat="0" applyFont="0" applyAlignment="0" applyProtection="0"/>
    <xf numFmtId="0" fontId="21" fillId="34" borderId="12" applyNumberFormat="0" applyFont="0" applyAlignment="0" applyProtection="0"/>
    <xf numFmtId="0" fontId="21" fillId="34" borderId="12" applyNumberFormat="0" applyFont="0" applyAlignment="0" applyProtection="0"/>
    <xf numFmtId="0" fontId="21" fillId="34" borderId="12" applyNumberFormat="0" applyFont="0" applyAlignment="0" applyProtection="0"/>
    <xf numFmtId="0" fontId="21" fillId="34" borderId="12" applyNumberFormat="0" applyFont="0" applyAlignment="0" applyProtection="0"/>
    <xf numFmtId="0" fontId="21" fillId="34" borderId="12" applyNumberFormat="0" applyFont="0" applyAlignment="0" applyProtection="0"/>
    <xf numFmtId="0" fontId="21" fillId="34" borderId="12" applyNumberFormat="0" applyFont="0" applyAlignment="0" applyProtection="0"/>
    <xf numFmtId="0" fontId="21" fillId="34" borderId="12" applyNumberFormat="0" applyFont="0" applyAlignment="0" applyProtection="0"/>
    <xf numFmtId="0" fontId="21" fillId="34" borderId="12" applyNumberFormat="0" applyFont="0" applyAlignment="0" applyProtection="0"/>
    <xf numFmtId="0" fontId="21" fillId="34" borderId="12" applyNumberFormat="0" applyFont="0" applyAlignment="0" applyProtection="0"/>
    <xf numFmtId="0" fontId="21" fillId="34" borderId="12" applyNumberFormat="0" applyFont="0" applyAlignment="0" applyProtection="0"/>
    <xf numFmtId="0" fontId="21" fillId="34" borderId="12" applyNumberFormat="0" applyFont="0" applyAlignment="0" applyProtection="0"/>
    <xf numFmtId="0" fontId="21" fillId="34" borderId="12" applyNumberFormat="0" applyFont="0" applyAlignment="0" applyProtection="0"/>
    <xf numFmtId="9" fontId="1" fillId="0" borderId="0" applyFont="0" applyFill="0" applyBorder="0" applyAlignment="0" applyProtection="0"/>
    <xf numFmtId="9" fontId="20" fillId="0" borderId="0" applyFont="0" applyFill="0" applyBorder="0" applyAlignment="0" applyProtection="0"/>
    <xf numFmtId="0" fontId="2" fillId="0" borderId="0" applyBorder="0" applyProtection="0">
      <alignment horizontal="left" vertical="top"/>
      <protection locked="0"/>
    </xf>
    <xf numFmtId="0" fontId="32" fillId="23" borderId="13" applyNumberFormat="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0" borderId="14" applyNumberFormat="0" applyFill="0" applyAlignment="0" applyProtection="0"/>
    <xf numFmtId="0" fontId="37" fillId="0" borderId="15" applyNumberFormat="0" applyFill="0" applyAlignment="0" applyProtection="0"/>
    <xf numFmtId="0" fontId="27" fillId="0" borderId="16" applyNumberFormat="0" applyFill="0" applyAlignment="0" applyProtection="0"/>
    <xf numFmtId="0" fontId="38" fillId="0" borderId="17" applyNumberFormat="0" applyFill="0" applyAlignment="0" applyProtection="0"/>
    <xf numFmtId="0" fontId="50" fillId="0" borderId="0" applyNumberFormat="0" applyFill="0" applyBorder="0" applyAlignment="0" applyProtection="0"/>
    <xf numFmtId="164" fontId="59" fillId="0" borderId="0" applyFont="0" applyFill="0" applyBorder="0" applyAlignment="0" applyProtection="0"/>
  </cellStyleXfs>
  <cellXfs count="415">
    <xf numFmtId="0" fontId="0" fillId="0" borderId="0" xfId="0"/>
    <xf numFmtId="0" fontId="5" fillId="0" borderId="0" xfId="0" applyFont="1"/>
    <xf numFmtId="0" fontId="4" fillId="0" borderId="0" xfId="0" applyFont="1"/>
    <xf numFmtId="167" fontId="2" fillId="2" borderId="0" xfId="58" applyNumberFormat="1" applyFont="1" applyFill="1" applyBorder="1"/>
    <xf numFmtId="0" fontId="2" fillId="3" borderId="0" xfId="0" applyFont="1" applyFill="1"/>
    <xf numFmtId="3" fontId="2" fillId="3" borderId="0" xfId="0" applyNumberFormat="1" applyFont="1" applyFill="1"/>
    <xf numFmtId="3" fontId="5" fillId="0" borderId="0" xfId="0" applyNumberFormat="1" applyFont="1"/>
    <xf numFmtId="0" fontId="5" fillId="2" borderId="0" xfId="0" applyFont="1" applyFill="1"/>
    <xf numFmtId="0" fontId="2" fillId="3" borderId="0" xfId="0" applyFont="1" applyFill="1" applyAlignment="1">
      <alignment horizontal="center"/>
    </xf>
    <xf numFmtId="0" fontId="2" fillId="0" borderId="0" xfId="0" applyFont="1" applyFill="1" applyBorder="1"/>
    <xf numFmtId="0" fontId="2" fillId="0" borderId="0" xfId="0" applyFont="1" applyFill="1"/>
    <xf numFmtId="3" fontId="2" fillId="0" borderId="0" xfId="0" applyNumberFormat="1" applyFont="1" applyFill="1" applyBorder="1"/>
    <xf numFmtId="168" fontId="2" fillId="0" borderId="0" xfId="0" applyNumberFormat="1" applyFont="1" applyFill="1" applyBorder="1"/>
    <xf numFmtId="3" fontId="2" fillId="0" borderId="0" xfId="0" applyNumberFormat="1" applyFont="1" applyFill="1" applyAlignment="1">
      <alignment vertical="center"/>
    </xf>
    <xf numFmtId="0" fontId="2" fillId="0" borderId="0" xfId="0" applyFont="1" applyFill="1" applyAlignment="1">
      <alignment vertical="center"/>
    </xf>
    <xf numFmtId="168" fontId="2" fillId="0" borderId="0" xfId="0" applyNumberFormat="1" applyFont="1" applyFill="1" applyAlignment="1">
      <alignment vertical="center"/>
    </xf>
    <xf numFmtId="168" fontId="3" fillId="0" borderId="0" xfId="0" applyNumberFormat="1" applyFont="1" applyFill="1" applyBorder="1"/>
    <xf numFmtId="0" fontId="3" fillId="0" borderId="0" xfId="0" applyFont="1" applyFill="1" applyBorder="1"/>
    <xf numFmtId="3" fontId="3" fillId="0" borderId="0" xfId="0" applyNumberFormat="1" applyFont="1" applyFill="1" applyBorder="1"/>
    <xf numFmtId="168" fontId="3" fillId="0" borderId="0" xfId="0" applyNumberFormat="1" applyFont="1" applyFill="1" applyAlignment="1">
      <alignment vertical="center"/>
    </xf>
    <xf numFmtId="0" fontId="3" fillId="0" borderId="0" xfId="0" applyFont="1" applyFill="1" applyAlignment="1">
      <alignment vertical="center"/>
    </xf>
    <xf numFmtId="3" fontId="3" fillId="0" borderId="0" xfId="0" applyNumberFormat="1" applyFont="1" applyFill="1" applyBorder="1" applyAlignment="1">
      <alignment vertical="center"/>
    </xf>
    <xf numFmtId="3" fontId="4" fillId="0" borderId="0" xfId="0" applyNumberFormat="1" applyFont="1" applyFill="1" applyBorder="1"/>
    <xf numFmtId="3" fontId="5" fillId="0" borderId="0" xfId="0" applyNumberFormat="1" applyFont="1" applyFill="1" applyBorder="1"/>
    <xf numFmtId="169" fontId="5" fillId="0" borderId="0" xfId="33" applyNumberFormat="1" applyFont="1"/>
    <xf numFmtId="169" fontId="5" fillId="0" borderId="0" xfId="33" applyNumberFormat="1" applyFont="1" applyBorder="1"/>
    <xf numFmtId="0" fontId="4" fillId="0" borderId="0" xfId="0" applyFont="1" applyFill="1" applyBorder="1" applyAlignment="1">
      <alignment horizontal="left"/>
    </xf>
    <xf numFmtId="167" fontId="4" fillId="0" borderId="0" xfId="58" applyNumberFormat="1" applyFont="1" applyFill="1" applyBorder="1"/>
    <xf numFmtId="166" fontId="4" fillId="0" borderId="0" xfId="0" applyNumberFormat="1" applyFont="1" applyFill="1" applyBorder="1"/>
    <xf numFmtId="0" fontId="5" fillId="0" borderId="0" xfId="0" applyFont="1" applyFill="1" applyBorder="1"/>
    <xf numFmtId="3" fontId="5" fillId="0" borderId="0" xfId="0" applyNumberFormat="1" applyFont="1" applyFill="1"/>
    <xf numFmtId="167" fontId="5" fillId="0" borderId="0" xfId="58" applyNumberFormat="1" applyFont="1" applyFill="1" applyBorder="1"/>
    <xf numFmtId="0" fontId="4" fillId="0" borderId="0" xfId="0" applyFont="1" applyFill="1" applyBorder="1"/>
    <xf numFmtId="166" fontId="5" fillId="0" borderId="0" xfId="0" applyNumberFormat="1" applyFont="1" applyFill="1" applyBorder="1"/>
    <xf numFmtId="0" fontId="5" fillId="0" borderId="0" xfId="0" applyFont="1" applyFill="1"/>
    <xf numFmtId="0" fontId="4" fillId="0" borderId="0" xfId="0" applyFont="1" applyFill="1"/>
    <xf numFmtId="0" fontId="4" fillId="0" borderId="0" xfId="0" applyFont="1" applyFill="1" applyBorder="1" applyAlignment="1">
      <alignment horizontal="center"/>
    </xf>
    <xf numFmtId="169" fontId="5" fillId="0" borderId="0" xfId="33" applyNumberFormat="1" applyFont="1" applyFill="1" applyBorder="1"/>
    <xf numFmtId="0" fontId="4" fillId="0" borderId="18" xfId="0" applyFont="1" applyFill="1" applyBorder="1" applyAlignment="1">
      <alignment horizontal="left"/>
    </xf>
    <xf numFmtId="0" fontId="4" fillId="0" borderId="19" xfId="0" applyFont="1" applyFill="1" applyBorder="1" applyAlignment="1">
      <alignment horizontal="center"/>
    </xf>
    <xf numFmtId="3" fontId="0" fillId="0" borderId="0" xfId="0" applyNumberFormat="1"/>
    <xf numFmtId="0" fontId="5" fillId="0" borderId="0" xfId="0" applyFont="1" applyBorder="1" applyAlignment="1"/>
    <xf numFmtId="169" fontId="0" fillId="0" borderId="0" xfId="33" applyNumberFormat="1" applyFont="1" applyBorder="1" applyAlignment="1">
      <alignment horizontal="center"/>
    </xf>
    <xf numFmtId="10" fontId="2" fillId="3" borderId="0" xfId="0" applyNumberFormat="1" applyFont="1" applyFill="1" applyBorder="1"/>
    <xf numFmtId="3" fontId="2" fillId="3" borderId="0" xfId="0" applyNumberFormat="1" applyFont="1" applyFill="1" applyBorder="1"/>
    <xf numFmtId="167" fontId="2" fillId="3" borderId="0" xfId="58" applyNumberFormat="1" applyFont="1" applyFill="1" applyBorder="1" applyAlignment="1">
      <alignment horizontal="center"/>
    </xf>
    <xf numFmtId="0" fontId="2" fillId="3" borderId="0" xfId="0" applyFont="1" applyFill="1" applyBorder="1"/>
    <xf numFmtId="3" fontId="2" fillId="3" borderId="0" xfId="0" applyNumberFormat="1" applyFont="1" applyFill="1" applyBorder="1" applyAlignment="1">
      <alignment horizontal="center"/>
    </xf>
    <xf numFmtId="0" fontId="3" fillId="2" borderId="19" xfId="0" applyFont="1" applyFill="1" applyBorder="1" applyAlignment="1">
      <alignment horizontal="right"/>
    </xf>
    <xf numFmtId="0" fontId="3" fillId="3" borderId="19" xfId="0" applyFont="1" applyFill="1" applyBorder="1" applyAlignment="1">
      <alignment horizontal="center"/>
    </xf>
    <xf numFmtId="0" fontId="4" fillId="0" borderId="21" xfId="0" applyFont="1" applyFill="1" applyBorder="1" applyAlignment="1">
      <alignment horizontal="center"/>
    </xf>
    <xf numFmtId="0" fontId="4" fillId="0" borderId="21" xfId="0" applyFont="1" applyFill="1" applyBorder="1" applyAlignment="1">
      <alignment horizontal="right"/>
    </xf>
    <xf numFmtId="169" fontId="12" fillId="0" borderId="0" xfId="33" applyNumberFormat="1" applyFont="1" applyBorder="1" applyAlignment="1">
      <alignment horizontal="center"/>
    </xf>
    <xf numFmtId="0" fontId="4" fillId="0" borderId="18" xfId="0" applyFont="1" applyBorder="1"/>
    <xf numFmtId="0" fontId="4" fillId="0" borderId="22" xfId="0" applyFont="1" applyBorder="1" applyAlignment="1">
      <alignment horizontal="center"/>
    </xf>
    <xf numFmtId="0" fontId="4" fillId="0" borderId="23" xfId="0" applyFont="1" applyBorder="1"/>
    <xf numFmtId="0" fontId="8" fillId="0" borderId="0" xfId="0" applyFont="1" applyFill="1" applyBorder="1"/>
    <xf numFmtId="2" fontId="5" fillId="0" borderId="0" xfId="0" applyNumberFormat="1" applyFont="1" applyFill="1"/>
    <xf numFmtId="0" fontId="5" fillId="0" borderId="0" xfId="0" applyFont="1" applyFill="1" applyBorder="1" applyAlignment="1">
      <alignment horizontal="left"/>
    </xf>
    <xf numFmtId="166" fontId="11" fillId="0" borderId="0" xfId="0" applyNumberFormat="1" applyFont="1" applyFill="1" applyBorder="1"/>
    <xf numFmtId="0" fontId="8" fillId="0" borderId="0" xfId="0" applyFont="1" applyFill="1"/>
    <xf numFmtId="0" fontId="4" fillId="0" borderId="18" xfId="0" applyFont="1" applyFill="1" applyBorder="1"/>
    <xf numFmtId="0" fontId="4" fillId="0" borderId="18" xfId="0" applyFont="1" applyFill="1" applyBorder="1" applyAlignment="1">
      <alignment horizontal="right"/>
    </xf>
    <xf numFmtId="0" fontId="4" fillId="0" borderId="19" xfId="0" applyFont="1" applyFill="1" applyBorder="1"/>
    <xf numFmtId="3" fontId="5" fillId="0" borderId="19" xfId="0" applyNumberFormat="1" applyFont="1" applyFill="1" applyBorder="1"/>
    <xf numFmtId="167" fontId="5" fillId="0" borderId="19" xfId="58" applyNumberFormat="1" applyFont="1" applyFill="1" applyBorder="1"/>
    <xf numFmtId="0" fontId="6" fillId="0" borderId="0" xfId="0" applyFont="1" applyFill="1"/>
    <xf numFmtId="0" fontId="6" fillId="0" borderId="0" xfId="0" applyFont="1" applyFill="1" applyBorder="1"/>
    <xf numFmtId="3" fontId="6" fillId="0" borderId="0" xfId="0" applyNumberFormat="1" applyFont="1" applyFill="1"/>
    <xf numFmtId="168" fontId="6" fillId="0" borderId="0" xfId="0" applyNumberFormat="1" applyFont="1" applyFill="1"/>
    <xf numFmtId="0" fontId="9" fillId="0" borderId="0" xfId="0" applyFont="1" applyFill="1" applyBorder="1"/>
    <xf numFmtId="0" fontId="9" fillId="0" borderId="0" xfId="0" applyFont="1" applyFill="1" applyBorder="1" applyAlignment="1">
      <alignment horizontal="center"/>
    </xf>
    <xf numFmtId="166" fontId="6" fillId="0" borderId="0" xfId="0" applyNumberFormat="1" applyFont="1" applyFill="1"/>
    <xf numFmtId="3" fontId="6" fillId="0" borderId="0" xfId="0" applyNumberFormat="1" applyFont="1" applyFill="1" applyBorder="1"/>
    <xf numFmtId="0" fontId="6" fillId="0" borderId="0" xfId="0" applyFont="1" applyFill="1" applyBorder="1" applyAlignment="1">
      <alignment horizontal="right"/>
    </xf>
    <xf numFmtId="166" fontId="6" fillId="0" borderId="0" xfId="0" applyNumberFormat="1" applyFont="1" applyFill="1" applyBorder="1"/>
    <xf numFmtId="166" fontId="9" fillId="0" borderId="0" xfId="0" applyNumberFormat="1" applyFont="1" applyFill="1" applyBorder="1" applyAlignment="1">
      <alignment horizontal="center"/>
    </xf>
    <xf numFmtId="0" fontId="9" fillId="0" borderId="0" xfId="0" applyFont="1" applyFill="1" applyAlignment="1"/>
    <xf numFmtId="0" fontId="9" fillId="0" borderId="0" xfId="0" applyFont="1" applyFill="1" applyAlignment="1">
      <alignment horizontal="center"/>
    </xf>
    <xf numFmtId="1" fontId="9" fillId="0" borderId="0" xfId="0" applyNumberFormat="1" applyFont="1" applyFill="1" applyBorder="1"/>
    <xf numFmtId="3" fontId="9" fillId="0" borderId="0" xfId="0" quotePrefix="1" applyNumberFormat="1" applyFont="1" applyFill="1" applyBorder="1"/>
    <xf numFmtId="3" fontId="9" fillId="0" borderId="0" xfId="0" applyNumberFormat="1" applyFont="1" applyFill="1" applyBorder="1"/>
    <xf numFmtId="0" fontId="6" fillId="0" borderId="0" xfId="0" applyFont="1" applyFill="1" applyAlignment="1">
      <alignment horizontal="right"/>
    </xf>
    <xf numFmtId="0" fontId="2" fillId="0" borderId="0" xfId="0" applyFont="1" applyFill="1" applyBorder="1" applyAlignment="1">
      <alignment vertical="center"/>
    </xf>
    <xf numFmtId="0" fontId="2" fillId="0" borderId="4" xfId="0" applyFont="1" applyFill="1" applyBorder="1"/>
    <xf numFmtId="4" fontId="10" fillId="0" borderId="0" xfId="0" applyNumberFormat="1" applyFont="1" applyFill="1" applyBorder="1" applyAlignment="1">
      <alignment horizontal="right" wrapText="1"/>
    </xf>
    <xf numFmtId="3" fontId="3" fillId="0" borderId="0" xfId="0" applyNumberFormat="1" applyFont="1" applyFill="1" applyBorder="1" applyAlignment="1">
      <alignment vertical="center" wrapText="1"/>
    </xf>
    <xf numFmtId="168" fontId="3" fillId="0" borderId="0" xfId="0" applyNumberFormat="1" applyFont="1" applyFill="1" applyBorder="1" applyAlignment="1">
      <alignment vertical="center" wrapText="1"/>
    </xf>
    <xf numFmtId="3" fontId="2" fillId="0" borderId="0" xfId="0" applyNumberFormat="1" applyFont="1" applyFill="1" applyBorder="1" applyAlignment="1">
      <alignment vertical="center"/>
    </xf>
    <xf numFmtId="0" fontId="3" fillId="0" borderId="0" xfId="0" applyFont="1" applyFill="1"/>
    <xf numFmtId="3" fontId="2" fillId="0" borderId="4" xfId="0" applyNumberFormat="1" applyFont="1" applyFill="1" applyBorder="1"/>
    <xf numFmtId="0" fontId="3" fillId="0" borderId="0" xfId="0" applyFont="1" applyFill="1" applyBorder="1" applyAlignment="1">
      <alignment vertical="center"/>
    </xf>
    <xf numFmtId="9" fontId="2" fillId="0" borderId="0" xfId="0" applyNumberFormat="1" applyFont="1" applyFill="1" applyAlignment="1">
      <alignment vertical="center"/>
    </xf>
    <xf numFmtId="3" fontId="2" fillId="0" borderId="0" xfId="0" applyNumberFormat="1" applyFont="1" applyFill="1"/>
    <xf numFmtId="9" fontId="2" fillId="0" borderId="0" xfId="58" applyFont="1" applyFill="1" applyAlignment="1">
      <alignment vertical="center"/>
    </xf>
    <xf numFmtId="0" fontId="2" fillId="0" borderId="0" xfId="0" applyFont="1" applyFill="1" applyBorder="1" applyAlignment="1">
      <alignment vertical="center" wrapText="1"/>
    </xf>
    <xf numFmtId="0" fontId="2" fillId="0" borderId="4" xfId="0" applyFont="1" applyFill="1" applyBorder="1" applyAlignment="1">
      <alignment vertical="center"/>
    </xf>
    <xf numFmtId="3" fontId="2" fillId="0" borderId="4" xfId="0" applyNumberFormat="1" applyFont="1" applyFill="1" applyBorder="1" applyAlignment="1">
      <alignment vertical="center"/>
    </xf>
    <xf numFmtId="0" fontId="5" fillId="0" borderId="19" xfId="0" applyFont="1" applyFill="1" applyBorder="1"/>
    <xf numFmtId="0" fontId="3" fillId="2" borderId="20" xfId="0" applyFont="1" applyFill="1" applyBorder="1" applyAlignment="1">
      <alignment horizontal="right"/>
    </xf>
    <xf numFmtId="0" fontId="3" fillId="2" borderId="20" xfId="0" applyFont="1" applyFill="1" applyBorder="1" applyAlignment="1">
      <alignment horizontal="center"/>
    </xf>
    <xf numFmtId="0" fontId="2" fillId="3" borderId="19" xfId="0" applyFont="1" applyFill="1" applyBorder="1"/>
    <xf numFmtId="3" fontId="2" fillId="3" borderId="19" xfId="0" applyNumberFormat="1" applyFont="1" applyFill="1" applyBorder="1"/>
    <xf numFmtId="167" fontId="2" fillId="2" borderId="19" xfId="58" applyNumberFormat="1" applyFont="1" applyFill="1" applyBorder="1"/>
    <xf numFmtId="167" fontId="2" fillId="3" borderId="19" xfId="58" applyNumberFormat="1" applyFont="1" applyFill="1" applyBorder="1" applyAlignment="1">
      <alignment horizontal="center"/>
    </xf>
    <xf numFmtId="0" fontId="1" fillId="0" borderId="0" xfId="0" applyFont="1"/>
    <xf numFmtId="0" fontId="4" fillId="0" borderId="0" xfId="0" applyFont="1" applyBorder="1" applyAlignment="1">
      <alignment horizontal="center"/>
    </xf>
    <xf numFmtId="0" fontId="2" fillId="0" borderId="0" xfId="0" applyFont="1"/>
    <xf numFmtId="0" fontId="4" fillId="0" borderId="0" xfId="0" applyFont="1" applyFill="1" applyAlignment="1">
      <alignment vertical="center"/>
    </xf>
    <xf numFmtId="3" fontId="0" fillId="0" borderId="0" xfId="0" applyNumberFormat="1" applyFill="1"/>
    <xf numFmtId="3" fontId="1" fillId="0" borderId="0" xfId="0" quotePrefix="1" applyNumberFormat="1" applyFont="1"/>
    <xf numFmtId="0" fontId="1" fillId="0" borderId="0" xfId="0" applyFont="1" applyFill="1" applyBorder="1" applyAlignment="1">
      <alignment horizontal="left"/>
    </xf>
    <xf numFmtId="0" fontId="1" fillId="0" borderId="19" xfId="0" applyFont="1" applyFill="1" applyBorder="1"/>
    <xf numFmtId="3" fontId="4" fillId="0" borderId="0" xfId="0" applyNumberFormat="1" applyFont="1" applyFill="1"/>
    <xf numFmtId="0" fontId="1" fillId="0" borderId="0" xfId="0" applyFont="1" applyBorder="1"/>
    <xf numFmtId="0" fontId="1" fillId="0" borderId="0" xfId="0" applyFont="1" applyFill="1"/>
    <xf numFmtId="3" fontId="2" fillId="0" borderId="0" xfId="0" applyNumberFormat="1" applyFont="1"/>
    <xf numFmtId="0" fontId="2" fillId="0" borderId="4" xfId="0" applyFont="1" applyBorder="1"/>
    <xf numFmtId="3" fontId="2" fillId="0" borderId="4" xfId="0" applyNumberFormat="1" applyFont="1" applyBorder="1"/>
    <xf numFmtId="167" fontId="2" fillId="0" borderId="0" xfId="58" applyNumberFormat="1" applyFont="1" applyFill="1" applyBorder="1"/>
    <xf numFmtId="167" fontId="2" fillId="0" borderId="0" xfId="58" applyNumberFormat="1" applyFont="1"/>
    <xf numFmtId="167" fontId="2" fillId="0" borderId="4" xfId="58" applyNumberFormat="1" applyFont="1" applyBorder="1"/>
    <xf numFmtId="0" fontId="3" fillId="0" borderId="5" xfId="0" quotePrefix="1" applyFont="1" applyFill="1" applyBorder="1" applyAlignment="1">
      <alignment horizontal="right"/>
    </xf>
    <xf numFmtId="0" fontId="3" fillId="0" borderId="4" xfId="0" applyFont="1" applyFill="1" applyBorder="1"/>
    <xf numFmtId="0" fontId="3" fillId="0" borderId="6" xfId="0" quotePrefix="1" applyFont="1" applyFill="1" applyBorder="1" applyAlignment="1">
      <alignment horizontal="right"/>
    </xf>
    <xf numFmtId="0" fontId="3" fillId="0" borderId="4" xfId="0" applyFont="1" applyFill="1" applyBorder="1" applyAlignment="1">
      <alignment horizontal="center"/>
    </xf>
    <xf numFmtId="3" fontId="3" fillId="0" borderId="0" xfId="0" applyNumberFormat="1" applyFont="1"/>
    <xf numFmtId="167" fontId="3" fillId="0" borderId="0" xfId="58" applyNumberFormat="1" applyFont="1" applyFill="1" applyBorder="1"/>
    <xf numFmtId="167" fontId="3" fillId="0" borderId="0" xfId="58" applyNumberFormat="1" applyFont="1"/>
    <xf numFmtId="169" fontId="7" fillId="0" borderId="0" xfId="33" applyNumberFormat="1" applyFont="1" applyFill="1" applyAlignment="1">
      <alignment vertical="center"/>
    </xf>
    <xf numFmtId="0" fontId="7" fillId="0" borderId="0" xfId="0" applyFont="1" applyFill="1" applyAlignment="1">
      <alignment vertical="center"/>
    </xf>
    <xf numFmtId="3" fontId="7" fillId="0" borderId="0" xfId="0" applyNumberFormat="1" applyFont="1" applyFill="1" applyAlignment="1">
      <alignment vertical="center"/>
    </xf>
    <xf numFmtId="0" fontId="14" fillId="0" borderId="0" xfId="0" applyFont="1" applyFill="1" applyAlignment="1">
      <alignment horizontal="center" wrapText="1"/>
    </xf>
    <xf numFmtId="4" fontId="14" fillId="0" borderId="0" xfId="0" applyNumberFormat="1" applyFont="1" applyFill="1" applyAlignment="1">
      <alignment horizontal="right"/>
    </xf>
    <xf numFmtId="3" fontId="2" fillId="0" borderId="0" xfId="0" applyNumberFormat="1" applyFont="1" applyAlignment="1">
      <alignment horizontal="right"/>
    </xf>
    <xf numFmtId="167" fontId="2" fillId="0" borderId="0" xfId="58" applyNumberFormat="1" applyFont="1" applyFill="1" applyBorder="1" applyAlignment="1">
      <alignment horizontal="right"/>
    </xf>
    <xf numFmtId="0" fontId="13" fillId="0" borderId="0" xfId="0" applyFont="1" applyFill="1" applyBorder="1" applyAlignment="1">
      <alignment vertical="center"/>
    </xf>
    <xf numFmtId="169" fontId="13" fillId="0" borderId="0" xfId="33" applyNumberFormat="1" applyFont="1" applyFill="1" applyAlignment="1">
      <alignment vertical="center"/>
    </xf>
    <xf numFmtId="169" fontId="21" fillId="0" borderId="0" xfId="33" applyNumberFormat="1" applyFont="1"/>
    <xf numFmtId="169" fontId="1" fillId="0" borderId="0" xfId="33" applyNumberFormat="1" applyFont="1" applyBorder="1" applyAlignment="1">
      <alignment horizontal="center"/>
    </xf>
    <xf numFmtId="0" fontId="40" fillId="0" borderId="0" xfId="40" applyFont="1"/>
    <xf numFmtId="0" fontId="41" fillId="0" borderId="0" xfId="40" applyFont="1"/>
    <xf numFmtId="0" fontId="21" fillId="0" borderId="0" xfId="40"/>
    <xf numFmtId="0" fontId="42" fillId="0" borderId="0" xfId="40" applyFont="1" applyAlignment="1">
      <alignment horizontal="center"/>
    </xf>
    <xf numFmtId="17" fontId="42" fillId="0" borderId="0" xfId="40" quotePrefix="1" applyNumberFormat="1" applyFont="1" applyAlignment="1">
      <alignment horizontal="center"/>
    </xf>
    <xf numFmtId="0" fontId="43" fillId="0" borderId="0" xfId="40" applyFont="1" applyAlignment="1">
      <alignment horizontal="left" indent="15"/>
    </xf>
    <xf numFmtId="0" fontId="45" fillId="0" borderId="0" xfId="40" applyFont="1" applyAlignment="1"/>
    <xf numFmtId="0" fontId="46" fillId="0" borderId="0" xfId="40" applyFont="1"/>
    <xf numFmtId="0" fontId="40" fillId="0" borderId="0" xfId="40" quotePrefix="1" applyFont="1"/>
    <xf numFmtId="17" fontId="42" fillId="0" borderId="0" xfId="40" applyNumberFormat="1" applyFont="1" applyAlignment="1">
      <alignment horizontal="center"/>
    </xf>
    <xf numFmtId="0" fontId="47" fillId="0" borderId="0" xfId="40" applyFont="1"/>
    <xf numFmtId="0" fontId="18" fillId="0" borderId="0" xfId="43" applyFont="1" applyBorder="1" applyProtection="1"/>
    <xf numFmtId="0" fontId="17" fillId="0" borderId="7" xfId="43" applyFont="1" applyBorder="1" applyAlignment="1" applyProtection="1">
      <alignment horizontal="left"/>
    </xf>
    <xf numFmtId="0" fontId="17" fillId="0" borderId="7" xfId="43" applyFont="1" applyBorder="1" applyProtection="1"/>
    <xf numFmtId="0" fontId="17" fillId="0" borderId="7" xfId="43" applyFont="1" applyBorder="1" applyAlignment="1" applyProtection="1">
      <alignment horizontal="center"/>
    </xf>
    <xf numFmtId="0" fontId="19" fillId="0" borderId="0" xfId="43" applyFont="1" applyBorder="1" applyProtection="1"/>
    <xf numFmtId="0" fontId="19" fillId="0" borderId="0" xfId="43" applyFont="1" applyBorder="1" applyAlignment="1" applyProtection="1">
      <alignment horizontal="center"/>
    </xf>
    <xf numFmtId="0" fontId="18" fillId="0" borderId="0" xfId="43" applyFont="1" applyBorder="1" applyAlignment="1" applyProtection="1">
      <alignment horizontal="left"/>
    </xf>
    <xf numFmtId="0" fontId="18" fillId="0" borderId="0" xfId="40" applyFont="1"/>
    <xf numFmtId="0" fontId="18" fillId="0" borderId="0" xfId="43" applyFont="1" applyBorder="1" applyAlignment="1" applyProtection="1">
      <alignment horizontal="right"/>
    </xf>
    <xf numFmtId="0" fontId="17" fillId="0" borderId="0" xfId="43" applyFont="1" applyBorder="1" applyAlignment="1" applyProtection="1">
      <alignment horizontal="left"/>
    </xf>
    <xf numFmtId="0" fontId="19" fillId="0" borderId="0" xfId="43" applyFont="1" applyBorder="1" applyAlignment="1" applyProtection="1">
      <alignment horizontal="right"/>
    </xf>
    <xf numFmtId="0" fontId="14" fillId="0" borderId="0" xfId="40" applyFont="1"/>
    <xf numFmtId="0" fontId="21" fillId="0" borderId="0" xfId="40" applyBorder="1"/>
    <xf numFmtId="0" fontId="4" fillId="0" borderId="0" xfId="40" applyFont="1"/>
    <xf numFmtId="3" fontId="4" fillId="0" borderId="0" xfId="0" applyNumberFormat="1" applyFont="1" applyFill="1" applyBorder="1" applyAlignment="1">
      <alignment horizontal="right"/>
    </xf>
    <xf numFmtId="0" fontId="1" fillId="0" borderId="0" xfId="0" applyFont="1" applyFill="1" applyBorder="1" applyAlignment="1">
      <alignment horizontal="right"/>
    </xf>
    <xf numFmtId="3" fontId="1" fillId="0" borderId="0" xfId="0" applyNumberFormat="1" applyFont="1" applyFill="1" applyBorder="1" applyAlignment="1">
      <alignment horizontal="right"/>
    </xf>
    <xf numFmtId="169" fontId="39" fillId="0" borderId="0" xfId="33" applyNumberFormat="1" applyFont="1" applyAlignment="1"/>
    <xf numFmtId="0" fontId="2" fillId="0" borderId="0" xfId="0" applyFont="1" applyFill="1" applyBorder="1" applyAlignment="1">
      <alignment horizontal="right" vertical="center"/>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2" fillId="0" borderId="0" xfId="0" applyFont="1" applyFill="1" applyAlignment="1">
      <alignment horizontal="right" vertical="center"/>
    </xf>
    <xf numFmtId="168" fontId="3" fillId="0" borderId="0" xfId="0" applyNumberFormat="1" applyFont="1" applyFill="1" applyAlignment="1">
      <alignment horizontal="right" vertical="center"/>
    </xf>
    <xf numFmtId="168" fontId="2" fillId="0" borderId="0" xfId="0" applyNumberFormat="1" applyFont="1" applyFill="1" applyAlignment="1">
      <alignment horizontal="right" vertical="center"/>
    </xf>
    <xf numFmtId="3" fontId="2" fillId="0" borderId="0" xfId="0" applyNumberFormat="1" applyFont="1" applyFill="1" applyAlignment="1">
      <alignment horizontal="right" vertical="center"/>
    </xf>
    <xf numFmtId="168" fontId="2" fillId="0" borderId="0" xfId="0" applyNumberFormat="1" applyFont="1" applyFill="1" applyBorder="1" applyAlignment="1">
      <alignment horizontal="right" vertical="center"/>
    </xf>
    <xf numFmtId="0" fontId="4" fillId="0" borderId="0" xfId="0" applyFont="1" applyFill="1" applyAlignment="1">
      <alignment horizontal="right" vertical="center"/>
    </xf>
    <xf numFmtId="3" fontId="3" fillId="0" borderId="0" xfId="0" applyNumberFormat="1" applyFont="1" applyFill="1" applyAlignment="1">
      <alignment horizontal="right" vertical="center"/>
    </xf>
    <xf numFmtId="3" fontId="3" fillId="0" borderId="0" xfId="0" applyNumberFormat="1" applyFont="1" applyFill="1" applyAlignment="1">
      <alignment vertical="center"/>
    </xf>
    <xf numFmtId="169" fontId="2" fillId="0" borderId="0" xfId="33" applyNumberFormat="1" applyFont="1" applyFill="1" applyAlignment="1">
      <alignment horizontal="right" vertical="center"/>
    </xf>
    <xf numFmtId="169" fontId="2" fillId="0" borderId="0" xfId="33" applyNumberFormat="1" applyFont="1" applyFill="1" applyAlignment="1">
      <alignment vertical="center"/>
    </xf>
    <xf numFmtId="169" fontId="2" fillId="3" borderId="0" xfId="33" applyNumberFormat="1" applyFont="1" applyFill="1"/>
    <xf numFmtId="169" fontId="48" fillId="3" borderId="0" xfId="33" applyNumberFormat="1" applyFont="1" applyFill="1"/>
    <xf numFmtId="169" fontId="39" fillId="0" borderId="0" xfId="33" applyNumberFormat="1" applyFont="1" applyAlignment="1">
      <alignment horizontal="right"/>
    </xf>
    <xf numFmtId="0" fontId="4" fillId="0" borderId="0" xfId="0" applyFont="1" applyBorder="1"/>
    <xf numFmtId="0" fontId="4" fillId="0" borderId="8" xfId="0" applyFont="1" applyBorder="1"/>
    <xf numFmtId="169" fontId="4" fillId="0" borderId="8" xfId="33" applyNumberFormat="1" applyFont="1" applyBorder="1" applyAlignment="1">
      <alignment horizontal="center"/>
    </xf>
    <xf numFmtId="9" fontId="4" fillId="0" borderId="0" xfId="58" applyFont="1" applyBorder="1" applyAlignment="1">
      <alignment horizontal="center"/>
    </xf>
    <xf numFmtId="169" fontId="4" fillId="0" borderId="0" xfId="33" applyNumberFormat="1" applyFont="1" applyBorder="1" applyAlignment="1">
      <alignment horizontal="center"/>
    </xf>
    <xf numFmtId="0" fontId="4" fillId="0" borderId="21" xfId="0" applyFont="1" applyBorder="1"/>
    <xf numFmtId="169" fontId="4" fillId="0" borderId="21" xfId="33" applyNumberFormat="1" applyFont="1" applyBorder="1"/>
    <xf numFmtId="0" fontId="4" fillId="0" borderId="0" xfId="0" applyFont="1" applyAlignment="1">
      <alignment horizontal="center"/>
    </xf>
    <xf numFmtId="0" fontId="4" fillId="0" borderId="0" xfId="0" applyFont="1" applyFill="1" applyBorder="1" applyAlignment="1">
      <alignment vertical="center"/>
    </xf>
    <xf numFmtId="0" fontId="2" fillId="0" borderId="0" xfId="0" applyFont="1" applyBorder="1"/>
    <xf numFmtId="3" fontId="2" fillId="0" borderId="0" xfId="0" applyNumberFormat="1" applyFont="1" applyBorder="1"/>
    <xf numFmtId="167" fontId="2" fillId="0" borderId="0" xfId="58" applyNumberFormat="1" applyFont="1" applyBorder="1"/>
    <xf numFmtId="0" fontId="5" fillId="35" borderId="0" xfId="0" applyFont="1" applyFill="1"/>
    <xf numFmtId="169" fontId="5" fillId="35" borderId="0" xfId="33" applyNumberFormat="1" applyFont="1" applyFill="1" applyBorder="1"/>
    <xf numFmtId="3" fontId="2" fillId="0" borderId="0" xfId="0" quotePrefix="1" applyNumberFormat="1" applyFont="1" applyFill="1" applyBorder="1" applyAlignment="1">
      <alignment vertical="center"/>
    </xf>
    <xf numFmtId="168" fontId="2" fillId="0" borderId="0" xfId="0" applyNumberFormat="1" applyFont="1" applyFill="1" applyAlignment="1">
      <alignment horizontal="left" vertical="center"/>
    </xf>
    <xf numFmtId="3" fontId="3" fillId="0" borderId="0" xfId="0" applyNumberFormat="1" applyFont="1" applyFill="1" applyBorder="1" applyAlignment="1">
      <alignment horizontal="right" vertical="center"/>
    </xf>
    <xf numFmtId="168" fontId="3" fillId="0" borderId="0" xfId="0" applyNumberFormat="1" applyFont="1" applyFill="1" applyBorder="1" applyAlignment="1">
      <alignment horizontal="right" vertical="center"/>
    </xf>
    <xf numFmtId="0" fontId="4" fillId="0" borderId="0" xfId="0" applyFont="1" applyFill="1" applyAlignment="1">
      <alignment horizontal="right"/>
    </xf>
    <xf numFmtId="3" fontId="4" fillId="0" borderId="0" xfId="0" applyNumberFormat="1" applyFont="1" applyFill="1" applyAlignment="1">
      <alignment horizontal="right"/>
    </xf>
    <xf numFmtId="0" fontId="13" fillId="0" borderId="0" xfId="0" applyFont="1" applyFill="1" applyAlignment="1">
      <alignment vertical="center"/>
    </xf>
    <xf numFmtId="3" fontId="2" fillId="0" borderId="0" xfId="36" applyNumberFormat="1" applyFont="1" applyFill="1"/>
    <xf numFmtId="3" fontId="2" fillId="0" borderId="0" xfId="38" applyNumberFormat="1" applyFont="1" applyFill="1"/>
    <xf numFmtId="0" fontId="3" fillId="0" borderId="0" xfId="0" applyFont="1" applyFill="1" applyBorder="1" applyAlignment="1">
      <alignment horizontal="left" wrapText="1"/>
    </xf>
    <xf numFmtId="0" fontId="2" fillId="0" borderId="0" xfId="0" applyFont="1" applyFill="1" applyAlignment="1">
      <alignment vertical="distributed"/>
    </xf>
    <xf numFmtId="0" fontId="3" fillId="0" borderId="0" xfId="0" applyFont="1" applyFill="1" applyBorder="1" applyAlignment="1">
      <alignment vertical="justify"/>
    </xf>
    <xf numFmtId="0" fontId="2" fillId="0" borderId="0" xfId="0" applyFont="1" applyFill="1" applyBorder="1" applyAlignment="1">
      <alignment vertical="justify"/>
    </xf>
    <xf numFmtId="169" fontId="1" fillId="0" borderId="0" xfId="33" applyNumberFormat="1" applyFont="1" applyFill="1" applyBorder="1" applyAlignment="1">
      <alignment horizontal="center"/>
    </xf>
    <xf numFmtId="169" fontId="1" fillId="0" borderId="0" xfId="33" applyNumberFormat="1" applyFont="1" applyBorder="1"/>
    <xf numFmtId="169" fontId="1" fillId="0" borderId="0" xfId="33" applyNumberFormat="1" applyFont="1"/>
    <xf numFmtId="3" fontId="1" fillId="0" borderId="0" xfId="0" applyNumberFormat="1" applyFont="1"/>
    <xf numFmtId="169" fontId="39" fillId="0" borderId="0" xfId="33" applyNumberFormat="1" applyFont="1"/>
    <xf numFmtId="0" fontId="1" fillId="36" borderId="0" xfId="0" applyFont="1" applyFill="1"/>
    <xf numFmtId="0" fontId="3" fillId="0" borderId="0" xfId="0" applyFont="1" applyFill="1" applyAlignment="1">
      <alignment horizontal="left" vertical="center"/>
    </xf>
    <xf numFmtId="3" fontId="4" fillId="0" borderId="0" xfId="0" applyNumberFormat="1" applyFont="1" applyFill="1" applyBorder="1" applyAlignment="1">
      <alignment horizontal="left"/>
    </xf>
    <xf numFmtId="3" fontId="1" fillId="0" borderId="0" xfId="0" applyNumberFormat="1" applyFont="1" applyFill="1" applyBorder="1" applyAlignment="1">
      <alignment horizontal="left"/>
    </xf>
    <xf numFmtId="169" fontId="0" fillId="0" borderId="0" xfId="33" applyNumberFormat="1" applyFont="1"/>
    <xf numFmtId="1" fontId="4" fillId="0" borderId="0" xfId="0" applyNumberFormat="1" applyFont="1" applyFill="1" applyBorder="1"/>
    <xf numFmtId="169" fontId="4" fillId="0" borderId="0" xfId="33" applyNumberFormat="1" applyFont="1" applyBorder="1"/>
    <xf numFmtId="0" fontId="0" fillId="36" borderId="0" xfId="0" applyFill="1"/>
    <xf numFmtId="0" fontId="50" fillId="0" borderId="0" xfId="69" applyBorder="1" applyAlignment="1" applyProtection="1">
      <alignment horizontal="center"/>
    </xf>
    <xf numFmtId="0" fontId="2" fillId="37" borderId="0" xfId="0" applyFont="1" applyFill="1" applyAlignment="1">
      <alignment vertical="center"/>
    </xf>
    <xf numFmtId="3" fontId="2" fillId="37" borderId="0" xfId="0" applyNumberFormat="1" applyFont="1" applyFill="1" applyAlignment="1">
      <alignment vertical="center"/>
    </xf>
    <xf numFmtId="167" fontId="2" fillId="37" borderId="0" xfId="58" applyNumberFormat="1" applyFont="1" applyFill="1" applyBorder="1"/>
    <xf numFmtId="167" fontId="2" fillId="37" borderId="0" xfId="58" applyNumberFormat="1" applyFont="1" applyFill="1" applyAlignment="1">
      <alignment vertical="center"/>
    </xf>
    <xf numFmtId="3" fontId="2" fillId="37" borderId="0" xfId="0" applyNumberFormat="1" applyFont="1" applyFill="1"/>
    <xf numFmtId="3" fontId="2" fillId="37" borderId="0" xfId="0" quotePrefix="1" applyNumberFormat="1" applyFont="1" applyFill="1" applyAlignment="1">
      <alignment horizontal="right"/>
    </xf>
    <xf numFmtId="0" fontId="3" fillId="37" borderId="18" xfId="0" applyFont="1" applyFill="1" applyBorder="1" applyAlignment="1">
      <alignment horizontal="center"/>
    </xf>
    <xf numFmtId="0" fontId="3" fillId="37" borderId="18" xfId="0" quotePrefix="1" applyFont="1" applyFill="1" applyBorder="1" applyAlignment="1">
      <alignment horizontal="center"/>
    </xf>
    <xf numFmtId="0" fontId="3" fillId="37" borderId="19" xfId="0" applyFont="1" applyFill="1" applyBorder="1" applyAlignment="1">
      <alignment horizontal="center"/>
    </xf>
    <xf numFmtId="0" fontId="3" fillId="37" borderId="21" xfId="0" applyFont="1" applyFill="1" applyBorder="1" applyAlignment="1">
      <alignment horizontal="center"/>
    </xf>
    <xf numFmtId="0" fontId="3" fillId="37" borderId="21" xfId="0" applyNumberFormat="1" applyFont="1" applyFill="1" applyBorder="1" applyAlignment="1">
      <alignment horizontal="center"/>
    </xf>
    <xf numFmtId="0" fontId="2" fillId="37" borderId="0" xfId="0" applyFont="1" applyFill="1"/>
    <xf numFmtId="167" fontId="2" fillId="37" borderId="0" xfId="58" applyNumberFormat="1" applyFont="1" applyFill="1" applyAlignment="1">
      <alignment vertical="top"/>
    </xf>
    <xf numFmtId="0" fontId="2" fillId="37" borderId="19" xfId="0" applyFont="1" applyFill="1" applyBorder="1"/>
    <xf numFmtId="3" fontId="2" fillId="37" borderId="19" xfId="0" applyNumberFormat="1" applyFont="1" applyFill="1" applyBorder="1"/>
    <xf numFmtId="0" fontId="2" fillId="37" borderId="1" xfId="0" applyFont="1" applyFill="1" applyBorder="1"/>
    <xf numFmtId="3" fontId="2" fillId="37" borderId="1" xfId="0" applyNumberFormat="1" applyFont="1" applyFill="1" applyBorder="1"/>
    <xf numFmtId="3" fontId="1" fillId="0" borderId="0" xfId="0" quotePrefix="1" applyNumberFormat="1" applyFont="1" applyBorder="1"/>
    <xf numFmtId="0" fontId="4" fillId="0" borderId="19" xfId="0" applyFont="1" applyFill="1" applyBorder="1" applyAlignment="1">
      <alignment horizontal="right"/>
    </xf>
    <xf numFmtId="0" fontId="1" fillId="0" borderId="0" xfId="0" quotePrefix="1" applyFont="1" applyFill="1" applyBorder="1" applyAlignment="1">
      <alignment horizontal="right"/>
    </xf>
    <xf numFmtId="3" fontId="1" fillId="0" borderId="0" xfId="0" applyNumberFormat="1" applyFont="1" applyFill="1" applyBorder="1"/>
    <xf numFmtId="17" fontId="1" fillId="0" borderId="0" xfId="0" quotePrefix="1" applyNumberFormat="1" applyFont="1" applyFill="1" applyBorder="1" applyAlignment="1">
      <alignment horizontal="right"/>
    </xf>
    <xf numFmtId="166" fontId="1" fillId="0" borderId="0" xfId="0" applyNumberFormat="1" applyFont="1" applyFill="1" applyBorder="1"/>
    <xf numFmtId="166" fontId="1" fillId="0" borderId="0" xfId="0" applyNumberFormat="1" applyFont="1" applyFill="1" applyBorder="1" applyAlignment="1">
      <alignment horizontal="right"/>
    </xf>
    <xf numFmtId="168" fontId="1" fillId="0" borderId="0" xfId="0" applyNumberFormat="1" applyFont="1" applyFill="1" applyBorder="1"/>
    <xf numFmtId="168" fontId="1" fillId="0" borderId="0" xfId="0" applyNumberFormat="1" applyFont="1" applyFill="1" applyBorder="1" applyAlignment="1">
      <alignment horizontal="right"/>
    </xf>
    <xf numFmtId="166" fontId="1" fillId="0" borderId="1" xfId="0" applyNumberFormat="1" applyFont="1" applyFill="1" applyBorder="1" applyAlignment="1">
      <alignment horizontal="right"/>
    </xf>
    <xf numFmtId="170" fontId="2" fillId="37" borderId="0" xfId="0" quotePrefix="1" applyNumberFormat="1" applyFont="1" applyFill="1" applyAlignment="1">
      <alignment horizontal="right"/>
    </xf>
    <xf numFmtId="0" fontId="4" fillId="36" borderId="0" xfId="0" applyFont="1" applyFill="1" applyAlignment="1">
      <alignment horizontal="center" vertical="top" wrapText="1"/>
    </xf>
    <xf numFmtId="0" fontId="3" fillId="0" borderId="0" xfId="0" quotePrefix="1" applyFont="1" applyFill="1" applyBorder="1" applyAlignment="1">
      <alignment horizontal="right"/>
    </xf>
    <xf numFmtId="0" fontId="3" fillId="0" borderId="6" xfId="0" quotePrefix="1" applyFont="1" applyFill="1" applyBorder="1" applyAlignment="1">
      <alignment horizontal="center"/>
    </xf>
    <xf numFmtId="4" fontId="53" fillId="0" borderId="0" xfId="0" applyNumberFormat="1" applyFont="1" applyFill="1" applyBorder="1" applyAlignment="1">
      <alignment horizontal="right" wrapText="1"/>
    </xf>
    <xf numFmtId="4" fontId="18" fillId="0" borderId="0" xfId="0" applyNumberFormat="1" applyFont="1" applyFill="1" applyBorder="1" applyAlignment="1">
      <alignment horizontal="right" wrapText="1"/>
    </xf>
    <xf numFmtId="0" fontId="53" fillId="0" borderId="0" xfId="0" applyFont="1" applyFill="1" applyBorder="1" applyAlignment="1">
      <alignment horizontal="right" wrapText="1"/>
    </xf>
    <xf numFmtId="0" fontId="1" fillId="0" borderId="0" xfId="0" applyFont="1" applyFill="1" applyAlignment="1">
      <alignment horizontal="right"/>
    </xf>
    <xf numFmtId="3" fontId="1" fillId="0" borderId="0" xfId="0" applyNumberFormat="1" applyFont="1" applyFill="1" applyAlignment="1">
      <alignment horizontal="right"/>
    </xf>
    <xf numFmtId="3" fontId="1" fillId="0" borderId="0" xfId="0" applyNumberFormat="1" applyFont="1" applyFill="1"/>
    <xf numFmtId="167" fontId="1" fillId="0" borderId="0" xfId="58" applyNumberFormat="1" applyFont="1" applyFill="1" applyBorder="1"/>
    <xf numFmtId="3" fontId="1" fillId="0" borderId="0" xfId="0" applyNumberFormat="1" applyFont="1" applyFill="1" applyAlignment="1">
      <alignment horizontal="left"/>
    </xf>
    <xf numFmtId="0" fontId="2" fillId="0" borderId="0" xfId="0" applyFont="1" applyFill="1" applyAlignment="1">
      <alignment horizontal="left" vertical="center"/>
    </xf>
    <xf numFmtId="167" fontId="2" fillId="0" borderId="4" xfId="58" applyNumberFormat="1" applyFont="1" applyFill="1" applyBorder="1"/>
    <xf numFmtId="1" fontId="1" fillId="0" borderId="0" xfId="0" quotePrefix="1" applyNumberFormat="1" applyFont="1"/>
    <xf numFmtId="0" fontId="50" fillId="0" borderId="0" xfId="69" applyFill="1" applyAlignment="1">
      <alignment horizontal="center"/>
    </xf>
    <xf numFmtId="0" fontId="50" fillId="0" borderId="0" xfId="69" applyAlignment="1">
      <alignment horizontal="center"/>
    </xf>
    <xf numFmtId="0" fontId="55" fillId="0" borderId="0" xfId="0" applyFont="1" applyFill="1" applyBorder="1"/>
    <xf numFmtId="3" fontId="55" fillId="0" borderId="0" xfId="0" applyNumberFormat="1" applyFont="1" applyFill="1" applyBorder="1"/>
    <xf numFmtId="168" fontId="55" fillId="0" borderId="0" xfId="0" applyNumberFormat="1" applyFont="1" applyFill="1" applyBorder="1"/>
    <xf numFmtId="0" fontId="55" fillId="0" borderId="0" xfId="0" applyFont="1" applyFill="1" applyAlignment="1">
      <alignment vertical="center"/>
    </xf>
    <xf numFmtId="3" fontId="56" fillId="0" borderId="0" xfId="0" applyNumberFormat="1" applyFont="1" applyFill="1" applyBorder="1"/>
    <xf numFmtId="0" fontId="57" fillId="0" borderId="0" xfId="0" applyFont="1" applyFill="1" applyBorder="1"/>
    <xf numFmtId="3" fontId="57" fillId="0" borderId="0" xfId="0" applyNumberFormat="1" applyFont="1" applyFill="1" applyBorder="1"/>
    <xf numFmtId="168" fontId="57" fillId="0" borderId="0" xfId="0" applyNumberFormat="1" applyFont="1" applyFill="1" applyBorder="1"/>
    <xf numFmtId="0" fontId="57" fillId="0" borderId="0" xfId="0" applyFont="1" applyFill="1" applyAlignment="1">
      <alignment vertical="center"/>
    </xf>
    <xf numFmtId="3" fontId="39" fillId="0" borderId="0" xfId="0" applyNumberFormat="1" applyFont="1" applyFill="1" applyBorder="1"/>
    <xf numFmtId="3" fontId="57" fillId="0" borderId="0" xfId="0" applyNumberFormat="1" applyFont="1" applyFill="1" applyAlignment="1">
      <alignment vertical="center"/>
    </xf>
    <xf numFmtId="0" fontId="4" fillId="0" borderId="0" xfId="0" applyFont="1" applyFill="1" applyBorder="1" applyAlignment="1">
      <alignment horizontal="right"/>
    </xf>
    <xf numFmtId="3" fontId="58" fillId="0" borderId="0" xfId="0" applyNumberFormat="1" applyFont="1" applyBorder="1" applyAlignment="1">
      <alignment wrapText="1"/>
    </xf>
    <xf numFmtId="0" fontId="4" fillId="0" borderId="26" xfId="0" applyFont="1" applyFill="1" applyBorder="1" applyAlignment="1">
      <alignment horizontal="center"/>
    </xf>
    <xf numFmtId="0" fontId="4" fillId="0" borderId="27" xfId="0" applyFont="1" applyFill="1" applyBorder="1" applyAlignment="1">
      <alignment horizontal="center"/>
    </xf>
    <xf numFmtId="0" fontId="4" fillId="0" borderId="27" xfId="0" applyFont="1" applyFill="1" applyBorder="1" applyAlignment="1">
      <alignment horizontal="right"/>
    </xf>
    <xf numFmtId="4" fontId="14" fillId="0" borderId="0" xfId="0" applyNumberFormat="1" applyFont="1" applyFill="1" applyBorder="1" applyAlignment="1">
      <alignment horizontal="right"/>
    </xf>
    <xf numFmtId="3" fontId="58" fillId="0" borderId="0" xfId="0" applyNumberFormat="1" applyFont="1" applyBorder="1" applyAlignment="1">
      <alignment horizontal="left" wrapText="1"/>
    </xf>
    <xf numFmtId="167" fontId="5" fillId="0" borderId="0" xfId="58" applyNumberFormat="1" applyFont="1" applyFill="1"/>
    <xf numFmtId="3" fontId="14" fillId="0" borderId="0" xfId="0" applyNumberFormat="1" applyFont="1" applyFill="1" applyAlignment="1">
      <alignment horizontal="right"/>
    </xf>
    <xf numFmtId="167" fontId="0" fillId="0" borderId="0" xfId="58" applyNumberFormat="1" applyFont="1"/>
    <xf numFmtId="172" fontId="3" fillId="0" borderId="0" xfId="70" applyNumberFormat="1" applyFont="1" applyFill="1" applyAlignment="1">
      <alignment horizontal="right" vertical="center"/>
    </xf>
    <xf numFmtId="4" fontId="4" fillId="0" borderId="0" xfId="0" applyNumberFormat="1" applyFont="1" applyFill="1" applyBorder="1" applyAlignment="1">
      <alignment horizontal="right"/>
    </xf>
    <xf numFmtId="3" fontId="3" fillId="0" borderId="0" xfId="36" applyNumberFormat="1" applyFont="1" applyFill="1"/>
    <xf numFmtId="3" fontId="3" fillId="0" borderId="0" xfId="38" applyNumberFormat="1" applyFont="1" applyFill="1"/>
    <xf numFmtId="0" fontId="3" fillId="0" borderId="0" xfId="0" applyFont="1"/>
    <xf numFmtId="37" fontId="0" fillId="0" borderId="0" xfId="0" applyNumberFormat="1"/>
    <xf numFmtId="167" fontId="3" fillId="0" borderId="0" xfId="0" applyNumberFormat="1" applyFont="1"/>
    <xf numFmtId="167" fontId="2" fillId="0" borderId="0" xfId="0" applyNumberFormat="1" applyFont="1"/>
    <xf numFmtId="167" fontId="2" fillId="0" borderId="0" xfId="0" applyNumberFormat="1" applyFont="1" applyFill="1" applyAlignment="1">
      <alignment vertical="center"/>
    </xf>
    <xf numFmtId="167" fontId="1" fillId="0" borderId="0" xfId="58" applyNumberFormat="1" applyFont="1" applyFill="1"/>
    <xf numFmtId="3" fontId="4" fillId="0" borderId="0" xfId="0" applyNumberFormat="1" applyFont="1" applyFill="1" applyBorder="1" applyAlignment="1">
      <alignment horizontal="center"/>
    </xf>
    <xf numFmtId="164" fontId="3" fillId="0" borderId="0" xfId="0" applyNumberFormat="1" applyFont="1"/>
    <xf numFmtId="0" fontId="3" fillId="0" borderId="0" xfId="0" applyFont="1" applyBorder="1"/>
    <xf numFmtId="3" fontId="3" fillId="0" borderId="0" xfId="0" applyNumberFormat="1" applyFont="1" applyBorder="1"/>
    <xf numFmtId="167" fontId="3" fillId="0" borderId="0" xfId="58" applyNumberFormat="1" applyFont="1" applyBorder="1"/>
    <xf numFmtId="4" fontId="0" fillId="0" borderId="0" xfId="0" applyNumberFormat="1"/>
    <xf numFmtId="164" fontId="0" fillId="0" borderId="0" xfId="0" applyNumberFormat="1"/>
    <xf numFmtId="164" fontId="4" fillId="0" borderId="0" xfId="0" applyNumberFormat="1" applyFont="1"/>
    <xf numFmtId="37" fontId="3" fillId="0" borderId="0" xfId="0" applyNumberFormat="1" applyFont="1"/>
    <xf numFmtId="0" fontId="3" fillId="0" borderId="3" xfId="0" applyFont="1" applyBorder="1"/>
    <xf numFmtId="3" fontId="3" fillId="0" borderId="3" xfId="0" applyNumberFormat="1" applyFont="1" applyBorder="1"/>
    <xf numFmtId="167" fontId="3" fillId="0" borderId="3" xfId="58" applyNumberFormat="1" applyFont="1" applyFill="1" applyBorder="1"/>
    <xf numFmtId="167" fontId="3" fillId="0" borderId="3" xfId="58" applyNumberFormat="1" applyFont="1" applyBorder="1"/>
    <xf numFmtId="168" fontId="3" fillId="0" borderId="0" xfId="0" applyNumberFormat="1" applyFont="1" applyFill="1" applyAlignment="1">
      <alignment horizontal="left" vertical="center"/>
    </xf>
    <xf numFmtId="9" fontId="2" fillId="0" borderId="0" xfId="58" applyFont="1" applyFill="1" applyBorder="1"/>
    <xf numFmtId="0" fontId="4" fillId="38" borderId="20" xfId="0" quotePrefix="1" applyFont="1" applyFill="1" applyBorder="1" applyAlignment="1">
      <alignment horizontal="center"/>
    </xf>
    <xf numFmtId="0" fontId="4" fillId="38" borderId="21" xfId="0" applyFont="1" applyFill="1" applyBorder="1" applyAlignment="1">
      <alignment horizontal="center"/>
    </xf>
    <xf numFmtId="0" fontId="4" fillId="38" borderId="20" xfId="0" applyFont="1" applyFill="1" applyBorder="1" applyAlignment="1">
      <alignment horizontal="right"/>
    </xf>
    <xf numFmtId="0" fontId="4" fillId="38" borderId="21" xfId="0" applyFont="1" applyFill="1" applyBorder="1" applyAlignment="1">
      <alignment horizontal="right"/>
    </xf>
    <xf numFmtId="0" fontId="4" fillId="38" borderId="18" xfId="0" applyFont="1" applyFill="1" applyBorder="1" applyAlignment="1">
      <alignment horizontal="left"/>
    </xf>
    <xf numFmtId="0" fontId="4" fillId="38" borderId="19" xfId="0" applyFont="1" applyFill="1" applyBorder="1" applyAlignment="1">
      <alignment horizontal="center"/>
    </xf>
    <xf numFmtId="3" fontId="0" fillId="0" borderId="0" xfId="0" applyNumberFormat="1" applyFill="1" applyBorder="1"/>
    <xf numFmtId="0" fontId="1" fillId="0" borderId="29" xfId="0" applyFont="1" applyFill="1" applyBorder="1" applyAlignment="1">
      <alignment horizontal="left"/>
    </xf>
    <xf numFmtId="3" fontId="0" fillId="0" borderId="29" xfId="0" applyNumberFormat="1" applyFill="1" applyBorder="1"/>
    <xf numFmtId="167" fontId="5" fillId="0" borderId="29" xfId="58" applyNumberFormat="1" applyFont="1" applyFill="1" applyBorder="1"/>
    <xf numFmtId="0" fontId="4" fillId="38" borderId="0" xfId="0" applyFont="1" applyFill="1" applyBorder="1" applyAlignment="1">
      <alignment horizontal="left"/>
    </xf>
    <xf numFmtId="3" fontId="4" fillId="38" borderId="0" xfId="0" applyNumberFormat="1" applyFont="1" applyFill="1" applyBorder="1"/>
    <xf numFmtId="167" fontId="4" fillId="38" borderId="0" xfId="58" applyNumberFormat="1" applyFont="1" applyFill="1" applyBorder="1"/>
    <xf numFmtId="3" fontId="5" fillId="0" borderId="29" xfId="0" applyNumberFormat="1" applyFont="1" applyFill="1" applyBorder="1"/>
    <xf numFmtId="0" fontId="4" fillId="38" borderId="30" xfId="0" applyFont="1" applyFill="1" applyBorder="1"/>
    <xf numFmtId="3" fontId="4" fillId="38" borderId="30" xfId="0" applyNumberFormat="1" applyFont="1" applyFill="1" applyBorder="1"/>
    <xf numFmtId="167" fontId="4" fillId="38" borderId="30" xfId="58" applyNumberFormat="1" applyFont="1" applyFill="1" applyBorder="1"/>
    <xf numFmtId="166" fontId="4" fillId="38" borderId="30" xfId="0" applyNumberFormat="1" applyFont="1" applyFill="1" applyBorder="1"/>
    <xf numFmtId="0" fontId="4" fillId="38" borderId="0" xfId="0" applyFont="1" applyFill="1" applyBorder="1"/>
    <xf numFmtId="3" fontId="4" fillId="38" borderId="0" xfId="0" applyNumberFormat="1" applyFont="1" applyFill="1"/>
    <xf numFmtId="166" fontId="5" fillId="38" borderId="0" xfId="0" applyNumberFormat="1" applyFont="1" applyFill="1" applyBorder="1"/>
    <xf numFmtId="167" fontId="2" fillId="0" borderId="0" xfId="58" applyNumberFormat="1" applyFont="1" applyFill="1" applyAlignment="1">
      <alignment vertical="center"/>
    </xf>
    <xf numFmtId="4" fontId="2" fillId="0" borderId="0" xfId="0" applyNumberFormat="1" applyFont="1" applyFill="1" applyAlignment="1">
      <alignment vertical="center"/>
    </xf>
    <xf numFmtId="171" fontId="58" fillId="0" borderId="0" xfId="0" applyNumberFormat="1" applyFont="1" applyFill="1" applyBorder="1" applyAlignment="1">
      <alignment wrapText="1"/>
    </xf>
    <xf numFmtId="164" fontId="5" fillId="0" borderId="0" xfId="70" applyFont="1" applyFill="1"/>
    <xf numFmtId="0" fontId="52" fillId="0" borderId="0" xfId="0" applyFont="1" applyFill="1" applyBorder="1"/>
    <xf numFmtId="164" fontId="3" fillId="0" borderId="0" xfId="70" applyFont="1"/>
    <xf numFmtId="9" fontId="3" fillId="0" borderId="0" xfId="58" applyFont="1" applyFill="1" applyBorder="1"/>
    <xf numFmtId="0" fontId="51" fillId="0" borderId="0" xfId="0" applyFont="1" applyFill="1" applyBorder="1" applyAlignment="1">
      <alignment horizontal="left" wrapText="1"/>
    </xf>
    <xf numFmtId="0" fontId="2" fillId="0" borderId="0" xfId="0" applyFont="1" applyFill="1" applyBorder="1" applyAlignment="1">
      <alignment horizontal="left" wrapText="1"/>
    </xf>
    <xf numFmtId="4" fontId="2" fillId="0" borderId="0" xfId="0" applyNumberFormat="1" applyFont="1" applyFill="1" applyBorder="1"/>
    <xf numFmtId="4" fontId="5" fillId="0" borderId="0" xfId="0" applyNumberFormat="1" applyFont="1" applyFill="1"/>
    <xf numFmtId="4" fontId="5" fillId="0" borderId="0" xfId="58" applyNumberFormat="1" applyFont="1" applyFill="1"/>
    <xf numFmtId="3" fontId="4" fillId="0" borderId="0" xfId="0" applyNumberFormat="1" applyFont="1" applyFill="1" applyBorder="1" applyAlignment="1">
      <alignment horizontal="center" vertical="center" wrapText="1"/>
    </xf>
    <xf numFmtId="4" fontId="6" fillId="0" borderId="0" xfId="0" applyNumberFormat="1" applyFont="1" applyFill="1"/>
    <xf numFmtId="164" fontId="3" fillId="0" borderId="0" xfId="70" applyFont="1" applyFill="1" applyBorder="1"/>
    <xf numFmtId="0" fontId="44" fillId="0" borderId="0" xfId="40" applyFont="1" applyAlignment="1">
      <alignment horizontal="center"/>
    </xf>
    <xf numFmtId="0" fontId="4" fillId="0" borderId="0" xfId="0" applyFont="1" applyFill="1" applyBorder="1" applyAlignment="1">
      <alignment horizontal="center" vertical="center" wrapText="1"/>
    </xf>
    <xf numFmtId="0" fontId="2" fillId="2" borderId="0" xfId="0" applyFont="1" applyFill="1" applyBorder="1" applyAlignment="1">
      <alignment horizontal="left" vertical="top" wrapText="1"/>
    </xf>
    <xf numFmtId="0" fontId="4" fillId="0" borderId="0" xfId="0" applyFont="1" applyFill="1" applyAlignment="1">
      <alignment horizontal="center"/>
    </xf>
    <xf numFmtId="0" fontId="9"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Border="1" applyAlignment="1">
      <alignment horizontal="center"/>
    </xf>
    <xf numFmtId="0" fontId="3" fillId="0" borderId="6" xfId="0" applyFont="1" applyFill="1" applyBorder="1" applyAlignment="1">
      <alignment horizontal="center"/>
    </xf>
    <xf numFmtId="0" fontId="3" fillId="2" borderId="19" xfId="0" applyFont="1" applyFill="1" applyBorder="1" applyAlignment="1">
      <alignment horizontal="center"/>
    </xf>
    <xf numFmtId="0" fontId="49" fillId="0" borderId="0" xfId="40" applyFont="1" applyAlignment="1">
      <alignment horizontal="left"/>
    </xf>
    <xf numFmtId="0" fontId="17" fillId="0" borderId="0" xfId="43" applyFont="1" applyBorder="1" applyAlignment="1" applyProtection="1">
      <alignment horizontal="center" vertical="center"/>
    </xf>
    <xf numFmtId="0" fontId="18" fillId="0" borderId="2" xfId="40" applyFont="1" applyBorder="1" applyAlignment="1">
      <alignment horizontal="justify" vertical="center" wrapText="1"/>
    </xf>
    <xf numFmtId="0" fontId="44" fillId="0" borderId="0" xfId="40" applyFont="1" applyAlignment="1">
      <alignment horizontal="center"/>
    </xf>
    <xf numFmtId="0" fontId="4" fillId="0" borderId="0" xfId="0" applyFont="1" applyFill="1" applyBorder="1" applyAlignment="1">
      <alignment horizontal="center" vertical="center" wrapText="1"/>
    </xf>
    <xf numFmtId="0" fontId="2" fillId="2" borderId="0" xfId="0" applyFont="1" applyFill="1" applyBorder="1" applyAlignment="1">
      <alignment horizontal="left" vertical="top" wrapText="1"/>
    </xf>
    <xf numFmtId="0" fontId="4" fillId="0" borderId="30" xfId="0" applyFont="1" applyFill="1" applyBorder="1" applyAlignment="1">
      <alignment horizontal="center" vertical="center" wrapText="1"/>
    </xf>
    <xf numFmtId="0" fontId="4" fillId="38" borderId="20" xfId="0" applyFont="1" applyFill="1" applyBorder="1" applyAlignment="1">
      <alignment horizontal="center"/>
    </xf>
    <xf numFmtId="0" fontId="4" fillId="0" borderId="24" xfId="0" applyFont="1" applyFill="1" applyBorder="1" applyAlignment="1">
      <alignment horizontal="center" vertical="center" wrapText="1"/>
    </xf>
    <xf numFmtId="0" fontId="4" fillId="0" borderId="18" xfId="0" quotePrefix="1" applyFont="1" applyFill="1" applyBorder="1" applyAlignment="1">
      <alignment horizontal="center" vertical="center"/>
    </xf>
    <xf numFmtId="0" fontId="4" fillId="0" borderId="26" xfId="0" quotePrefix="1" applyFont="1" applyFill="1" applyBorder="1" applyAlignment="1">
      <alignment horizontal="center" vertical="center"/>
    </xf>
    <xf numFmtId="0" fontId="4" fillId="0" borderId="20" xfId="0" applyFont="1" applyBorder="1" applyAlignment="1">
      <alignment horizontal="center"/>
    </xf>
    <xf numFmtId="0" fontId="2" fillId="2" borderId="0" xfId="0" applyFont="1" applyFill="1" applyBorder="1" applyAlignment="1">
      <alignment vertical="top" wrapText="1"/>
    </xf>
    <xf numFmtId="0" fontId="2" fillId="2" borderId="0" xfId="0" applyFont="1" applyFill="1" applyBorder="1" applyAlignment="1">
      <alignment vertical="top"/>
    </xf>
    <xf numFmtId="0" fontId="4" fillId="0" borderId="18" xfId="0" applyFont="1" applyBorder="1" applyAlignment="1">
      <alignment horizontal="center"/>
    </xf>
    <xf numFmtId="0" fontId="4" fillId="0" borderId="20" xfId="0" applyFont="1" applyFill="1" applyBorder="1" applyAlignment="1">
      <alignment horizontal="center"/>
    </xf>
    <xf numFmtId="0" fontId="2" fillId="0" borderId="0" xfId="0" applyFont="1" applyFill="1" applyBorder="1" applyAlignment="1">
      <alignment vertical="top" wrapText="1"/>
    </xf>
    <xf numFmtId="0" fontId="2" fillId="0" borderId="0" xfId="0" applyFont="1" applyFill="1" applyBorder="1" applyAlignment="1">
      <alignment vertical="top"/>
    </xf>
    <xf numFmtId="0" fontId="4" fillId="0" borderId="0" xfId="0" applyFont="1" applyFill="1" applyAlignment="1">
      <alignment horizontal="center"/>
    </xf>
    <xf numFmtId="0" fontId="4" fillId="0" borderId="19" xfId="0" quotePrefix="1" applyFont="1" applyFill="1" applyBorder="1" applyAlignment="1">
      <alignment horizontal="center" vertical="center"/>
    </xf>
    <xf numFmtId="0" fontId="4" fillId="0" borderId="0" xfId="0" applyFont="1" applyFill="1" applyBorder="1" applyAlignment="1">
      <alignment horizontal="center"/>
    </xf>
    <xf numFmtId="0" fontId="9" fillId="0" borderId="0" xfId="0" applyFont="1" applyFill="1" applyBorder="1" applyAlignment="1">
      <alignment horizontal="center" vertical="center" wrapText="1"/>
    </xf>
    <xf numFmtId="0" fontId="4" fillId="0" borderId="19" xfId="0" applyFont="1" applyFill="1" applyBorder="1" applyAlignment="1">
      <alignment horizontal="center" vertical="center" wrapText="1"/>
    </xf>
    <xf numFmtId="0" fontId="4" fillId="0" borderId="0" xfId="0" applyFont="1" applyFill="1" applyBorder="1" applyAlignment="1">
      <alignment horizontal="left" vertical="center" wrapText="1"/>
    </xf>
    <xf numFmtId="0" fontId="6" fillId="0" borderId="5" xfId="0" applyFont="1" applyFill="1" applyBorder="1" applyAlignment="1">
      <alignment vertical="top" wrapText="1"/>
    </xf>
    <xf numFmtId="0" fontId="6" fillId="0" borderId="5" xfId="0" applyFont="1" applyFill="1" applyBorder="1" applyAlignment="1">
      <alignment vertical="top"/>
    </xf>
    <xf numFmtId="0" fontId="1" fillId="0" borderId="0" xfId="0" applyFont="1" applyFill="1" applyBorder="1" applyAlignment="1">
      <alignment vertical="top" wrapText="1"/>
    </xf>
    <xf numFmtId="0" fontId="1" fillId="0" borderId="0" xfId="0" applyFont="1" applyFill="1" applyBorder="1" applyAlignment="1">
      <alignment vertical="top"/>
    </xf>
    <xf numFmtId="0" fontId="3" fillId="0" borderId="24" xfId="0" applyFont="1" applyFill="1" applyBorder="1" applyAlignment="1">
      <alignment horizontal="center" vertical="center" wrapText="1"/>
    </xf>
    <xf numFmtId="0" fontId="3" fillId="2" borderId="20" xfId="0" applyFont="1" applyFill="1" applyBorder="1" applyAlignment="1">
      <alignment horizontal="center"/>
    </xf>
    <xf numFmtId="0" fontId="2" fillId="3" borderId="0" xfId="0" applyFont="1" applyFill="1" applyBorder="1" applyAlignment="1">
      <alignment vertical="top" wrapText="1"/>
    </xf>
    <xf numFmtId="0" fontId="3" fillId="2" borderId="18" xfId="0" applyFont="1" applyFill="1" applyBorder="1" applyAlignment="1">
      <alignment vertical="center" wrapText="1"/>
    </xf>
    <xf numFmtId="0" fontId="2" fillId="3" borderId="19" xfId="0" applyFont="1" applyFill="1" applyBorder="1" applyAlignment="1">
      <alignment vertical="center" wrapText="1"/>
    </xf>
    <xf numFmtId="0" fontId="3" fillId="0" borderId="0" xfId="0" applyFont="1" applyFill="1" applyBorder="1" applyAlignment="1">
      <alignment horizontal="center" vertical="center" wrapText="1"/>
    </xf>
    <xf numFmtId="0" fontId="3" fillId="0" borderId="19" xfId="0" applyFont="1" applyFill="1" applyBorder="1" applyAlignment="1">
      <alignment horizontal="center" vertical="center" wrapText="1"/>
    </xf>
    <xf numFmtId="0" fontId="3" fillId="2" borderId="18" xfId="0" quotePrefix="1" applyFont="1" applyFill="1" applyBorder="1" applyAlignment="1">
      <alignment horizontal="center" vertical="center"/>
    </xf>
    <xf numFmtId="0" fontId="3" fillId="2" borderId="19" xfId="0" quotePrefix="1" applyFont="1" applyFill="1" applyBorder="1" applyAlignment="1">
      <alignment horizontal="center" vertical="center"/>
    </xf>
    <xf numFmtId="0" fontId="3" fillId="37" borderId="20" xfId="0" quotePrefix="1" applyFont="1" applyFill="1" applyBorder="1" applyAlignment="1">
      <alignment horizontal="center"/>
    </xf>
    <xf numFmtId="0" fontId="3" fillId="37" borderId="24" xfId="0" applyFont="1" applyFill="1" applyBorder="1" applyAlignment="1">
      <alignment horizontal="center" vertical="center" wrapText="1"/>
    </xf>
    <xf numFmtId="0" fontId="3" fillId="37" borderId="0" xfId="0" applyFont="1" applyFill="1" applyBorder="1" applyAlignment="1">
      <alignment horizontal="center" vertical="center" wrapText="1"/>
    </xf>
    <xf numFmtId="0" fontId="2" fillId="37" borderId="0" xfId="0" applyFont="1" applyFill="1" applyBorder="1" applyAlignment="1">
      <alignment vertical="top" wrapText="1"/>
    </xf>
    <xf numFmtId="0" fontId="3" fillId="37" borderId="18" xfId="0" applyFont="1" applyFill="1" applyBorder="1" applyAlignment="1">
      <alignment horizontal="center" vertical="center" wrapText="1"/>
    </xf>
    <xf numFmtId="0" fontId="3" fillId="37" borderId="19"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0" xfId="0" applyFont="1" applyFill="1" applyBorder="1" applyAlignment="1">
      <alignment horizontal="center"/>
    </xf>
    <xf numFmtId="0" fontId="3" fillId="0" borderId="5" xfId="0" applyFont="1" applyFill="1" applyBorder="1" applyAlignment="1">
      <alignment horizontal="center"/>
    </xf>
    <xf numFmtId="0" fontId="3" fillId="0" borderId="25" xfId="0" applyFont="1" applyFill="1" applyBorder="1" applyAlignment="1">
      <alignment horizontal="center"/>
    </xf>
    <xf numFmtId="0" fontId="3" fillId="0" borderId="6" xfId="0" applyFont="1" applyFill="1" applyBorder="1" applyAlignment="1">
      <alignment horizontal="center"/>
    </xf>
    <xf numFmtId="0" fontId="3" fillId="0" borderId="5" xfId="0" quotePrefix="1" applyFont="1" applyFill="1" applyBorder="1" applyAlignment="1">
      <alignment horizontal="center" vertical="center"/>
    </xf>
    <xf numFmtId="0" fontId="1" fillId="0" borderId="4" xfId="0" applyFont="1" applyBorder="1" applyAlignment="1">
      <alignment horizontal="center" vertical="center"/>
    </xf>
    <xf numFmtId="0" fontId="51" fillId="0" borderId="3" xfId="0" applyFont="1" applyFill="1" applyBorder="1" applyAlignment="1">
      <alignment horizontal="left" wrapText="1"/>
    </xf>
    <xf numFmtId="0" fontId="2" fillId="0" borderId="28" xfId="0" applyFont="1" applyFill="1" applyBorder="1" applyAlignment="1">
      <alignment horizontal="left" wrapText="1"/>
    </xf>
    <xf numFmtId="0" fontId="3" fillId="0" borderId="4" xfId="0" quotePrefix="1" applyFont="1" applyFill="1" applyBorder="1" applyAlignment="1">
      <alignment horizontal="center" vertical="center"/>
    </xf>
  </cellXfs>
  <cellStyles count="71">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o" xfId="19" builtinId="26" customBuiltin="1"/>
    <cellStyle name="Cálculo" xfId="20" builtinId="22" customBuiltin="1"/>
    <cellStyle name="Celda de comprobación" xfId="21" builtinId="23" customBuiltin="1"/>
    <cellStyle name="Celda vinculada" xfId="22" builtinId="24" customBuiltin="1"/>
    <cellStyle name="Encabezado 1" xfId="65" builtinId="16" customBuiltin="1"/>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Hipervínculo" xfId="69" builtinId="8"/>
    <cellStyle name="Hipervínculo 2" xfId="31" xr:uid="{00000000-0005-0000-0000-000020000000}"/>
    <cellStyle name="Incorrecto" xfId="32" builtinId="27" customBuiltin="1"/>
    <cellStyle name="Millares" xfId="33" builtinId="3"/>
    <cellStyle name="Millares [0]" xfId="70" builtinId="6"/>
    <cellStyle name="Millares 12" xfId="34" xr:uid="{00000000-0005-0000-0000-000023000000}"/>
    <cellStyle name="Neutral" xfId="35" builtinId="28" customBuiltin="1"/>
    <cellStyle name="Normal" xfId="0" builtinId="0"/>
    <cellStyle name="Normal 2" xfId="36" xr:uid="{00000000-0005-0000-0000-000026000000}"/>
    <cellStyle name="Normal 2 2" xfId="37" xr:uid="{00000000-0005-0000-0000-000027000000}"/>
    <cellStyle name="Normal 3" xfId="38" xr:uid="{00000000-0005-0000-0000-000028000000}"/>
    <cellStyle name="Normal 3 2" xfId="39" xr:uid="{00000000-0005-0000-0000-000029000000}"/>
    <cellStyle name="Normal 4" xfId="40" xr:uid="{00000000-0005-0000-0000-00002A000000}"/>
    <cellStyle name="Normal 4 2" xfId="41" xr:uid="{00000000-0005-0000-0000-00002B000000}"/>
    <cellStyle name="Normal 5 2" xfId="42" xr:uid="{00000000-0005-0000-0000-00002C000000}"/>
    <cellStyle name="Normal_indice" xfId="43" xr:uid="{00000000-0005-0000-0000-00002D000000}"/>
    <cellStyle name="Notas 10" xfId="44" xr:uid="{00000000-0005-0000-0000-00002E000000}"/>
    <cellStyle name="Notas 11" xfId="45" xr:uid="{00000000-0005-0000-0000-00002F000000}"/>
    <cellStyle name="Notas 12" xfId="46" xr:uid="{00000000-0005-0000-0000-000030000000}"/>
    <cellStyle name="Notas 13" xfId="47" xr:uid="{00000000-0005-0000-0000-000031000000}"/>
    <cellStyle name="Notas 14" xfId="48" xr:uid="{00000000-0005-0000-0000-000032000000}"/>
    <cellStyle name="Notas 15" xfId="49" xr:uid="{00000000-0005-0000-0000-000033000000}"/>
    <cellStyle name="Notas 2" xfId="50" xr:uid="{00000000-0005-0000-0000-000034000000}"/>
    <cellStyle name="Notas 3" xfId="51" xr:uid="{00000000-0005-0000-0000-000035000000}"/>
    <cellStyle name="Notas 4" xfId="52" xr:uid="{00000000-0005-0000-0000-000036000000}"/>
    <cellStyle name="Notas 5" xfId="53" xr:uid="{00000000-0005-0000-0000-000037000000}"/>
    <cellStyle name="Notas 6" xfId="54" xr:uid="{00000000-0005-0000-0000-000038000000}"/>
    <cellStyle name="Notas 7" xfId="55" xr:uid="{00000000-0005-0000-0000-000039000000}"/>
    <cellStyle name="Notas 8" xfId="56" xr:uid="{00000000-0005-0000-0000-00003A000000}"/>
    <cellStyle name="Notas 9" xfId="57" xr:uid="{00000000-0005-0000-0000-00003B000000}"/>
    <cellStyle name="Porcentaje" xfId="58" builtinId="5"/>
    <cellStyle name="Porcentual 2" xfId="59" xr:uid="{00000000-0005-0000-0000-00003D000000}"/>
    <cellStyle name="Porcentual_Productos Sice" xfId="60" xr:uid="{00000000-0005-0000-0000-00003E000000}"/>
    <cellStyle name="Salida" xfId="61" builtinId="21" customBuiltin="1"/>
    <cellStyle name="Texto de advertencia" xfId="62" builtinId="11" customBuiltin="1"/>
    <cellStyle name="Texto explicativo" xfId="63" builtinId="53" customBuiltin="1"/>
    <cellStyle name="Título" xfId="64" builtinId="15" customBuiltin="1"/>
    <cellStyle name="Título 2" xfId="66" builtinId="17" customBuiltin="1"/>
    <cellStyle name="Título 3" xfId="67" builtinId="18" customBuiltin="1"/>
    <cellStyle name="Total" xfId="68" builtinId="25" customBuiltin="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FF00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xml"/><Relationship Id="rId1" Type="http://schemas.microsoft.com/office/2011/relationships/chartStyle" Target="style1.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ES" sz="1000" b="1" i="0" u="none" strike="noStrike" baseline="0">
                <a:solidFill>
                  <a:srgbClr val="000000"/>
                </a:solidFill>
                <a:latin typeface="Arial"/>
                <a:cs typeface="Arial"/>
              </a:rPr>
              <a:t>Gráfico Nº 1</a:t>
            </a:r>
          </a:p>
          <a:p>
            <a:pPr>
              <a:defRPr sz="1000" b="0" i="0" u="none" strike="noStrike" baseline="0">
                <a:solidFill>
                  <a:srgbClr val="000000"/>
                </a:solidFill>
                <a:latin typeface="Calibri"/>
                <a:ea typeface="Calibri"/>
                <a:cs typeface="Calibri"/>
              </a:defRPr>
            </a:pPr>
            <a:r>
              <a:rPr lang="es-ES" sz="1000" b="1" i="0" u="none" strike="noStrike" baseline="0">
                <a:solidFill>
                  <a:srgbClr val="000000"/>
                </a:solidFill>
                <a:latin typeface="Arial"/>
                <a:cs typeface="Arial"/>
              </a:rPr>
              <a:t>Evolución balanza de productos silvoagropecuarios </a:t>
            </a:r>
          </a:p>
          <a:p>
            <a:pPr>
              <a:defRPr sz="1000" b="0" i="0" u="none" strike="noStrike" baseline="0">
                <a:solidFill>
                  <a:srgbClr val="000000"/>
                </a:solidFill>
                <a:latin typeface="Calibri"/>
                <a:ea typeface="Calibri"/>
                <a:cs typeface="Calibri"/>
              </a:defRPr>
            </a:pPr>
            <a:endParaRPr lang="es-ES"/>
          </a:p>
        </c:rich>
      </c:tx>
      <c:overlay val="0"/>
    </c:title>
    <c:autoTitleDeleted val="0"/>
    <c:plotArea>
      <c:layout>
        <c:manualLayout>
          <c:layoutTarget val="inner"/>
          <c:xMode val="edge"/>
          <c:yMode val="edge"/>
          <c:x val="0.18188693245334414"/>
          <c:y val="0.22056853062858667"/>
          <c:w val="0.65164965787334195"/>
          <c:h val="0.73515422237225336"/>
        </c:manualLayout>
      </c:layout>
      <c:lineChart>
        <c:grouping val="standard"/>
        <c:varyColors val="0"/>
        <c:ser>
          <c:idx val="0"/>
          <c:order val="0"/>
          <c:tx>
            <c:strRef>
              <c:f>balanza_periodos!$U$27</c:f>
              <c:strCache>
                <c:ptCount val="1"/>
                <c:pt idx="0">
                  <c:v>Agrícola</c:v>
                </c:pt>
              </c:strCache>
            </c:strRef>
          </c:tx>
          <c:cat>
            <c:strRef>
              <c:f>balanza_periodos!$T$28:$T$32</c:f>
              <c:strCache>
                <c:ptCount val="5"/>
                <c:pt idx="0">
                  <c:v>ene-ago 16</c:v>
                </c:pt>
                <c:pt idx="1">
                  <c:v>ene-ago 17</c:v>
                </c:pt>
                <c:pt idx="2">
                  <c:v>ene-ago 18</c:v>
                </c:pt>
                <c:pt idx="3">
                  <c:v>ene-ago 19</c:v>
                </c:pt>
                <c:pt idx="4">
                  <c:v>ene-ago 20</c:v>
                </c:pt>
              </c:strCache>
            </c:strRef>
          </c:cat>
          <c:val>
            <c:numRef>
              <c:f>balanza_periodos!$U$28:$U$32</c:f>
              <c:numCache>
                <c:formatCode>_-* #,##0\ _p_t_a_-;\-* #,##0\ _p_t_a_-;_-* "-"??\ _p_t_a_-;_-@_-</c:formatCode>
                <c:ptCount val="5"/>
                <c:pt idx="0">
                  <c:v>4552453</c:v>
                </c:pt>
                <c:pt idx="1">
                  <c:v>4341587</c:v>
                </c:pt>
                <c:pt idx="2">
                  <c:v>4966783</c:v>
                </c:pt>
                <c:pt idx="3">
                  <c:v>5058177</c:v>
                </c:pt>
                <c:pt idx="4">
                  <c:v>4206214</c:v>
                </c:pt>
              </c:numCache>
            </c:numRef>
          </c:val>
          <c:smooth val="0"/>
          <c:extLst>
            <c:ext xmlns:c16="http://schemas.microsoft.com/office/drawing/2014/chart" uri="{C3380CC4-5D6E-409C-BE32-E72D297353CC}">
              <c16:uniqueId val="{00000000-B6F2-43D3-A326-C07583E4992F}"/>
            </c:ext>
          </c:extLst>
        </c:ser>
        <c:ser>
          <c:idx val="1"/>
          <c:order val="1"/>
          <c:tx>
            <c:strRef>
              <c:f>balanza_periodos!$V$27</c:f>
              <c:strCache>
                <c:ptCount val="1"/>
                <c:pt idx="0">
                  <c:v>Pecuario</c:v>
                </c:pt>
              </c:strCache>
            </c:strRef>
          </c:tx>
          <c:cat>
            <c:strRef>
              <c:f>balanza_periodos!$T$28:$T$32</c:f>
              <c:strCache>
                <c:ptCount val="5"/>
                <c:pt idx="0">
                  <c:v>ene-ago 16</c:v>
                </c:pt>
                <c:pt idx="1">
                  <c:v>ene-ago 17</c:v>
                </c:pt>
                <c:pt idx="2">
                  <c:v>ene-ago 18</c:v>
                </c:pt>
                <c:pt idx="3">
                  <c:v>ene-ago 19</c:v>
                </c:pt>
                <c:pt idx="4">
                  <c:v>ene-ago 20</c:v>
                </c:pt>
              </c:strCache>
            </c:strRef>
          </c:cat>
          <c:val>
            <c:numRef>
              <c:f>balanza_periodos!$V$28:$V$32</c:f>
              <c:numCache>
                <c:formatCode>_-* #,##0\ _p_t_a_-;\-* #,##0\ _p_t_a_-;_-* "-"??\ _p_t_a_-;_-@_-</c:formatCode>
                <c:ptCount val="5"/>
                <c:pt idx="0">
                  <c:v>-158227</c:v>
                </c:pt>
                <c:pt idx="1">
                  <c:v>-512611</c:v>
                </c:pt>
                <c:pt idx="2">
                  <c:v>-506522</c:v>
                </c:pt>
                <c:pt idx="3">
                  <c:v>-504222</c:v>
                </c:pt>
                <c:pt idx="4">
                  <c:v>-166933</c:v>
                </c:pt>
              </c:numCache>
            </c:numRef>
          </c:val>
          <c:smooth val="0"/>
          <c:extLst>
            <c:ext xmlns:c16="http://schemas.microsoft.com/office/drawing/2014/chart" uri="{C3380CC4-5D6E-409C-BE32-E72D297353CC}">
              <c16:uniqueId val="{00000001-B6F2-43D3-A326-C07583E4992F}"/>
            </c:ext>
          </c:extLst>
        </c:ser>
        <c:ser>
          <c:idx val="2"/>
          <c:order val="2"/>
          <c:tx>
            <c:strRef>
              <c:f>balanza_periodos!$W$27</c:f>
              <c:strCache>
                <c:ptCount val="1"/>
                <c:pt idx="0">
                  <c:v>Forestal</c:v>
                </c:pt>
              </c:strCache>
            </c:strRef>
          </c:tx>
          <c:cat>
            <c:strRef>
              <c:f>balanza_periodos!$T$28:$T$32</c:f>
              <c:strCache>
                <c:ptCount val="5"/>
                <c:pt idx="0">
                  <c:v>ene-ago 16</c:v>
                </c:pt>
                <c:pt idx="1">
                  <c:v>ene-ago 17</c:v>
                </c:pt>
                <c:pt idx="2">
                  <c:v>ene-ago 18</c:v>
                </c:pt>
                <c:pt idx="3">
                  <c:v>ene-ago 19</c:v>
                </c:pt>
                <c:pt idx="4">
                  <c:v>ene-ago 20</c:v>
                </c:pt>
              </c:strCache>
            </c:strRef>
          </c:cat>
          <c:val>
            <c:numRef>
              <c:f>balanza_periodos!$W$28:$W$32</c:f>
              <c:numCache>
                <c:formatCode>_-* #,##0\ _p_t_a_-;\-* #,##0\ _p_t_a_-;_-* "-"??\ _p_t_a_-;_-@_-</c:formatCode>
                <c:ptCount val="5"/>
                <c:pt idx="0">
                  <c:v>2968510</c:v>
                </c:pt>
                <c:pt idx="1">
                  <c:v>3086758</c:v>
                </c:pt>
                <c:pt idx="2">
                  <c:v>3954164</c:v>
                </c:pt>
                <c:pt idx="3">
                  <c:v>3375439</c:v>
                </c:pt>
                <c:pt idx="4">
                  <c:v>2710661</c:v>
                </c:pt>
              </c:numCache>
            </c:numRef>
          </c:val>
          <c:smooth val="0"/>
          <c:extLst>
            <c:ext xmlns:c16="http://schemas.microsoft.com/office/drawing/2014/chart" uri="{C3380CC4-5D6E-409C-BE32-E72D297353CC}">
              <c16:uniqueId val="{00000002-B6F2-43D3-A326-C07583E4992F}"/>
            </c:ext>
          </c:extLst>
        </c:ser>
        <c:ser>
          <c:idx val="3"/>
          <c:order val="3"/>
          <c:tx>
            <c:strRef>
              <c:f>balanza_periodos!$X$27</c:f>
              <c:strCache>
                <c:ptCount val="1"/>
                <c:pt idx="0">
                  <c:v>Total</c:v>
                </c:pt>
              </c:strCache>
            </c:strRef>
          </c:tx>
          <c:cat>
            <c:strRef>
              <c:f>balanza_periodos!$T$28:$T$32</c:f>
              <c:strCache>
                <c:ptCount val="5"/>
                <c:pt idx="0">
                  <c:v>ene-ago 16</c:v>
                </c:pt>
                <c:pt idx="1">
                  <c:v>ene-ago 17</c:v>
                </c:pt>
                <c:pt idx="2">
                  <c:v>ene-ago 18</c:v>
                </c:pt>
                <c:pt idx="3">
                  <c:v>ene-ago 19</c:v>
                </c:pt>
                <c:pt idx="4">
                  <c:v>ene-ago 20</c:v>
                </c:pt>
              </c:strCache>
            </c:strRef>
          </c:cat>
          <c:val>
            <c:numRef>
              <c:f>balanza_periodos!$X$28:$X$32</c:f>
              <c:numCache>
                <c:formatCode>_-* #,##0\ _p_t_a_-;\-* #,##0\ _p_t_a_-;_-* "-"??\ _p_t_a_-;_-@_-</c:formatCode>
                <c:ptCount val="5"/>
                <c:pt idx="0">
                  <c:v>7362736</c:v>
                </c:pt>
                <c:pt idx="1">
                  <c:v>6915734</c:v>
                </c:pt>
                <c:pt idx="2">
                  <c:v>8414425</c:v>
                </c:pt>
                <c:pt idx="3">
                  <c:v>7929394</c:v>
                </c:pt>
                <c:pt idx="4">
                  <c:v>6749942</c:v>
                </c:pt>
              </c:numCache>
            </c:numRef>
          </c:val>
          <c:smooth val="0"/>
          <c:extLst>
            <c:ext xmlns:c16="http://schemas.microsoft.com/office/drawing/2014/chart" uri="{C3380CC4-5D6E-409C-BE32-E72D297353CC}">
              <c16:uniqueId val="{00000003-B6F2-43D3-A326-C07583E4992F}"/>
            </c:ext>
          </c:extLst>
        </c:ser>
        <c:dLbls>
          <c:showLegendKey val="0"/>
          <c:showVal val="0"/>
          <c:showCatName val="0"/>
          <c:showSerName val="0"/>
          <c:showPercent val="0"/>
          <c:showBubbleSize val="0"/>
        </c:dLbls>
        <c:marker val="1"/>
        <c:smooth val="0"/>
        <c:axId val="33084960"/>
        <c:axId val="33086592"/>
      </c:lineChart>
      <c:catAx>
        <c:axId val="33084960"/>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3086592"/>
        <c:crosses val="autoZero"/>
        <c:auto val="1"/>
        <c:lblAlgn val="ctr"/>
        <c:lblOffset val="100"/>
        <c:noMultiLvlLbl val="0"/>
      </c:catAx>
      <c:valAx>
        <c:axId val="33086592"/>
        <c:scaling>
          <c:orientation val="minMax"/>
        </c:scaling>
        <c:delete val="0"/>
        <c:axPos val="l"/>
        <c:majorGridlines/>
        <c:numFmt formatCode="_-* #,##0\ _p_t_a_-;\-* #,##0\ _p_t_a_-;_-* &quot;-&quot;??\ _p_t_a_-;_-@_-"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3084960"/>
        <c:crosses val="autoZero"/>
        <c:crossBetween val="between"/>
        <c:dispUnits>
          <c:builtInUnit val="thousands"/>
          <c:dispUnitsLbl>
            <c:layout>
              <c:manualLayout>
                <c:xMode val="edge"/>
                <c:yMode val="edge"/>
                <c:x val="2.6097271648873072E-2"/>
                <c:y val="0.31112148018534719"/>
              </c:manualLayout>
            </c:layout>
            <c:tx>
              <c:rich>
                <a:bodyPr rot="-5400000" vert="horz"/>
                <a:lstStyle/>
                <a:p>
                  <a:pPr algn="ctr">
                    <a:defRPr sz="1000" b="1" i="0" u="none" strike="noStrike" baseline="0">
                      <a:solidFill>
                        <a:srgbClr val="000000"/>
                      </a:solidFill>
                      <a:latin typeface="Calibri"/>
                      <a:ea typeface="Calibri"/>
                      <a:cs typeface="Calibri"/>
                    </a:defRPr>
                  </a:pPr>
                  <a:r>
                    <a:rPr lang="es-ES"/>
                    <a:t>Millones de dólares</a:t>
                  </a:r>
                </a:p>
              </c:rich>
            </c:tx>
          </c:dispUnitsLbl>
        </c:dispUnits>
      </c:valAx>
    </c:plotArea>
    <c:legend>
      <c:legendPos val="r"/>
      <c:layout>
        <c:manualLayout>
          <c:xMode val="edge"/>
          <c:yMode val="edge"/>
          <c:x val="0.82404539070136751"/>
          <c:y val="0.42762712318621671"/>
          <c:w val="0.16792576067483195"/>
          <c:h val="0.24213123800150071"/>
        </c:manualLayout>
      </c:layout>
      <c:overlay val="0"/>
      <c:txPr>
        <a:bodyPr/>
        <a:lstStyle/>
        <a:p>
          <a:pPr>
            <a:defRPr sz="800" b="0" i="0" u="none" strike="noStrike" baseline="0">
              <a:solidFill>
                <a:srgbClr val="000000"/>
              </a:solidFill>
              <a:latin typeface="Calibri"/>
              <a:ea typeface="Calibri"/>
              <a:cs typeface="Calibri"/>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orientation="landscape"/>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7"/>
    </mc:Choice>
    <mc:Fallback>
      <c:style val="27"/>
    </mc:Fallback>
  </mc:AlternateContent>
  <c:chart>
    <c:title>
      <c:tx>
        <c:strRef>
          <c:f>TitulosGraficos!$G$5</c:f>
          <c:strCache>
            <c:ptCount val="1"/>
            <c:pt idx="0">
              <c:v>Gráfico  Nº 10
Importación de productos silvoagropecuarios por país de origen
Miles de dólares  enero - septiembre 2020</c:v>
            </c:pt>
          </c:strCache>
        </c:strRef>
      </c:tx>
      <c:layout>
        <c:manualLayout>
          <c:xMode val="edge"/>
          <c:yMode val="edge"/>
          <c:x val="0.21233355162628248"/>
          <c:y val="2.8030833917309039E-2"/>
        </c:manualLayout>
      </c:layout>
      <c:overlay val="0"/>
      <c:txPr>
        <a:bodyPr/>
        <a:lstStyle/>
        <a:p>
          <a:pPr>
            <a:defRPr sz="1000" b="0" i="0" u="none" strike="noStrike" baseline="0">
              <a:solidFill>
                <a:srgbClr val="000000"/>
              </a:solidFill>
              <a:latin typeface="Calibri"/>
              <a:ea typeface="Calibri"/>
              <a:cs typeface="Calibri"/>
            </a:defRPr>
          </a:pPr>
          <a:endParaRPr lang="en-US"/>
        </a:p>
      </c:txPr>
    </c:title>
    <c:autoTitleDeleted val="0"/>
    <c:plotArea>
      <c:layout/>
      <c:barChart>
        <c:barDir val="col"/>
        <c:grouping val="clustered"/>
        <c:varyColors val="0"/>
        <c:ser>
          <c:idx val="0"/>
          <c:order val="0"/>
          <c:invertIfNegative val="0"/>
          <c:cat>
            <c:strRef>
              <c:f>'prin paises exp e imp'!$A$55:$A$69</c:f>
              <c:strCache>
                <c:ptCount val="15"/>
                <c:pt idx="0">
                  <c:v>Argentina</c:v>
                </c:pt>
                <c:pt idx="1">
                  <c:v>Estados Unidos</c:v>
                </c:pt>
                <c:pt idx="2">
                  <c:v>Brasil</c:v>
                </c:pt>
                <c:pt idx="3">
                  <c:v>Paraguay</c:v>
                </c:pt>
                <c:pt idx="4">
                  <c:v>Canadá</c:v>
                </c:pt>
                <c:pt idx="5">
                  <c:v>China</c:v>
                </c:pt>
                <c:pt idx="6">
                  <c:v>Perú</c:v>
                </c:pt>
                <c:pt idx="7">
                  <c:v>Ecuador</c:v>
                </c:pt>
                <c:pt idx="8">
                  <c:v>Alemania</c:v>
                </c:pt>
                <c:pt idx="9">
                  <c:v>España</c:v>
                </c:pt>
                <c:pt idx="10">
                  <c:v>Países Bajos</c:v>
                </c:pt>
                <c:pt idx="11">
                  <c:v>Colombia</c:v>
                </c:pt>
                <c:pt idx="12">
                  <c:v>México</c:v>
                </c:pt>
                <c:pt idx="13">
                  <c:v>Guatemala</c:v>
                </c:pt>
                <c:pt idx="14">
                  <c:v>Bolivia</c:v>
                </c:pt>
              </c:strCache>
            </c:strRef>
          </c:cat>
          <c:val>
            <c:numRef>
              <c:f>'prin paises exp e imp'!$D$55:$D$69</c:f>
              <c:numCache>
                <c:formatCode>#,##0</c:formatCode>
                <c:ptCount val="15"/>
                <c:pt idx="0">
                  <c:v>1121139.1154300002</c:v>
                </c:pt>
                <c:pt idx="1">
                  <c:v>592071.95495999989</c:v>
                </c:pt>
                <c:pt idx="2">
                  <c:v>537637.56025999994</c:v>
                </c:pt>
                <c:pt idx="3">
                  <c:v>420894.72185999982</c:v>
                </c:pt>
                <c:pt idx="4">
                  <c:v>171751.88880000004</c:v>
                </c:pt>
                <c:pt idx="5">
                  <c:v>113807.89430999993</c:v>
                </c:pt>
                <c:pt idx="6">
                  <c:v>102559.76724000002</c:v>
                </c:pt>
                <c:pt idx="7">
                  <c:v>86733.934690000009</c:v>
                </c:pt>
                <c:pt idx="8">
                  <c:v>84718.562879999969</c:v>
                </c:pt>
                <c:pt idx="9">
                  <c:v>83206.421139999948</c:v>
                </c:pt>
                <c:pt idx="10">
                  <c:v>79372.830319999994</c:v>
                </c:pt>
                <c:pt idx="11">
                  <c:v>69553.049240000037</c:v>
                </c:pt>
                <c:pt idx="12">
                  <c:v>69352.215409999975</c:v>
                </c:pt>
                <c:pt idx="13">
                  <c:v>68375.063760000034</c:v>
                </c:pt>
                <c:pt idx="14">
                  <c:v>67173.969050000014</c:v>
                </c:pt>
              </c:numCache>
            </c:numRef>
          </c:val>
          <c:extLst>
            <c:ext xmlns:c16="http://schemas.microsoft.com/office/drawing/2014/chart" uri="{C3380CC4-5D6E-409C-BE32-E72D297353CC}">
              <c16:uniqueId val="{00000000-CD69-4EB8-9613-529E62A0A293}"/>
            </c:ext>
          </c:extLst>
        </c:ser>
        <c:dLbls>
          <c:showLegendKey val="0"/>
          <c:showVal val="0"/>
          <c:showCatName val="0"/>
          <c:showSerName val="0"/>
          <c:showPercent val="0"/>
          <c:showBubbleSize val="0"/>
        </c:dLbls>
        <c:gapWidth val="150"/>
        <c:axId val="33097472"/>
        <c:axId val="33089856"/>
      </c:barChart>
      <c:catAx>
        <c:axId val="33097472"/>
        <c:scaling>
          <c:orientation val="minMax"/>
        </c:scaling>
        <c:delete val="0"/>
        <c:axPos val="b"/>
        <c:numFmt formatCode="#,##0.00" sourceLinked="0"/>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en-US"/>
          </a:p>
        </c:txPr>
        <c:crossAx val="33089856"/>
        <c:crosses val="autoZero"/>
        <c:auto val="1"/>
        <c:lblAlgn val="ctr"/>
        <c:lblOffset val="100"/>
        <c:noMultiLvlLbl val="0"/>
      </c:catAx>
      <c:valAx>
        <c:axId val="33089856"/>
        <c:scaling>
          <c:orientation val="minMax"/>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3097472"/>
        <c:crosses val="autoZero"/>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59055118110236227" l="0.78740157480314965" r="0.78740157480314965" t="2.4409448818897639" header="0.31496062992125984" footer="0.31496062992125984"/>
    <c:pageSetup paperSize="119" orientation="portrait" horizontalDpi="300" verticalDpi="300"/>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7"/>
    </mc:Choice>
    <mc:Fallback>
      <c:style val="27"/>
    </mc:Fallback>
  </mc:AlternateContent>
  <c:chart>
    <c:title>
      <c:tx>
        <c:strRef>
          <c:f>TitulosGraficos!$F$5</c:f>
          <c:strCache>
            <c:ptCount val="1"/>
            <c:pt idx="0">
              <c:v>Gráfico  Nº 9
Exportación de productos silvoagropecuarios por país de  destino
Miles de dólares  enero - septiembre 2020</c:v>
            </c:pt>
          </c:strCache>
        </c:strRef>
      </c:tx>
      <c:overlay val="0"/>
      <c:txPr>
        <a:bodyPr/>
        <a:lstStyle/>
        <a:p>
          <a:pPr>
            <a:defRPr sz="1000" b="0" i="0" u="none" strike="noStrike" baseline="0">
              <a:solidFill>
                <a:srgbClr val="000000"/>
              </a:solidFill>
              <a:latin typeface="Calibri"/>
              <a:ea typeface="Calibri"/>
              <a:cs typeface="Calibri"/>
            </a:defRPr>
          </a:pPr>
          <a:endParaRPr lang="en-US"/>
        </a:p>
      </c:txPr>
    </c:title>
    <c:autoTitleDeleted val="0"/>
    <c:plotArea>
      <c:layout/>
      <c:barChart>
        <c:barDir val="col"/>
        <c:grouping val="clustered"/>
        <c:varyColors val="0"/>
        <c:ser>
          <c:idx val="0"/>
          <c:order val="0"/>
          <c:invertIfNegative val="0"/>
          <c:cat>
            <c:strRef>
              <c:f>'prin paises exp e imp'!$A$7:$A$21</c:f>
              <c:strCache>
                <c:ptCount val="15"/>
                <c:pt idx="0">
                  <c:v>China</c:v>
                </c:pt>
                <c:pt idx="1">
                  <c:v>Estados Unidos</c:v>
                </c:pt>
                <c:pt idx="2">
                  <c:v>Japón</c:v>
                </c:pt>
                <c:pt idx="3">
                  <c:v>Países Bajos</c:v>
                </c:pt>
                <c:pt idx="4">
                  <c:v>Corea del Sur</c:v>
                </c:pt>
                <c:pt idx="5">
                  <c:v>Reino Unido</c:v>
                </c:pt>
                <c:pt idx="6">
                  <c:v>México</c:v>
                </c:pt>
                <c:pt idx="7">
                  <c:v>Brasil</c:v>
                </c:pt>
                <c:pt idx="8">
                  <c:v>Italia</c:v>
                </c:pt>
                <c:pt idx="9">
                  <c:v>Canadá</c:v>
                </c:pt>
                <c:pt idx="10">
                  <c:v>Alemania</c:v>
                </c:pt>
                <c:pt idx="11">
                  <c:v>Perú</c:v>
                </c:pt>
                <c:pt idx="12">
                  <c:v>Colombia</c:v>
                </c:pt>
                <c:pt idx="13">
                  <c:v>Taiwán</c:v>
                </c:pt>
                <c:pt idx="14">
                  <c:v>Francia</c:v>
                </c:pt>
              </c:strCache>
            </c:strRef>
          </c:cat>
          <c:val>
            <c:numRef>
              <c:f>'prin paises exp e imp'!$D$7:$D$21</c:f>
              <c:numCache>
                <c:formatCode>#,##0</c:formatCode>
                <c:ptCount val="15"/>
                <c:pt idx="0">
                  <c:v>3004002.4282799992</c:v>
                </c:pt>
                <c:pt idx="1">
                  <c:v>2264585.6447499981</c:v>
                </c:pt>
                <c:pt idx="2">
                  <c:v>602316.3772300008</c:v>
                </c:pt>
                <c:pt idx="3">
                  <c:v>486213.22522000014</c:v>
                </c:pt>
                <c:pt idx="4">
                  <c:v>372808.99704999995</c:v>
                </c:pt>
                <c:pt idx="5">
                  <c:v>364634.87967000005</c:v>
                </c:pt>
                <c:pt idx="6">
                  <c:v>355378.03081999987</c:v>
                </c:pt>
                <c:pt idx="7">
                  <c:v>271854.46312999987</c:v>
                </c:pt>
                <c:pt idx="8">
                  <c:v>224461.97919000013</c:v>
                </c:pt>
                <c:pt idx="9">
                  <c:v>222314.29896999989</c:v>
                </c:pt>
                <c:pt idx="10">
                  <c:v>208419.33158000009</c:v>
                </c:pt>
                <c:pt idx="11">
                  <c:v>196530.1371100001</c:v>
                </c:pt>
                <c:pt idx="12">
                  <c:v>186974.07259999998</c:v>
                </c:pt>
                <c:pt idx="13">
                  <c:v>168823.03996000008</c:v>
                </c:pt>
                <c:pt idx="14">
                  <c:v>137051.45511999979</c:v>
                </c:pt>
              </c:numCache>
            </c:numRef>
          </c:val>
          <c:extLst>
            <c:ext xmlns:c16="http://schemas.microsoft.com/office/drawing/2014/chart" uri="{C3380CC4-5D6E-409C-BE32-E72D297353CC}">
              <c16:uniqueId val="{00000000-EDA1-42EA-AF74-F05AA0BC3164}"/>
            </c:ext>
          </c:extLst>
        </c:ser>
        <c:dLbls>
          <c:showLegendKey val="0"/>
          <c:showVal val="0"/>
          <c:showCatName val="0"/>
          <c:showSerName val="0"/>
          <c:showPercent val="0"/>
          <c:showBubbleSize val="0"/>
        </c:dLbls>
        <c:gapWidth val="150"/>
        <c:axId val="33083328"/>
        <c:axId val="33084416"/>
      </c:barChart>
      <c:catAx>
        <c:axId val="33083328"/>
        <c:scaling>
          <c:orientation val="minMax"/>
        </c:scaling>
        <c:delete val="0"/>
        <c:axPos val="b"/>
        <c:numFmt formatCode="General" sourceLinked="1"/>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en-US"/>
          </a:p>
        </c:txPr>
        <c:crossAx val="33084416"/>
        <c:crosses val="autoZero"/>
        <c:auto val="1"/>
        <c:lblAlgn val="ctr"/>
        <c:lblOffset val="100"/>
        <c:noMultiLvlLbl val="0"/>
      </c:catAx>
      <c:valAx>
        <c:axId val="33084416"/>
        <c:scaling>
          <c:orientation val="minMax"/>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3083328"/>
        <c:crosses val="autoZero"/>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44" l="0.7000000000000004" r="0.7000000000000004" t="0.75000000000000044" header="0.30000000000000021" footer="0.30000000000000021"/>
    <c:pageSetup orientation="portrait"/>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8"/>
    </mc:Choice>
    <mc:Fallback>
      <c:style val="28"/>
    </mc:Fallback>
  </mc:AlternateContent>
  <c:chart>
    <c:title>
      <c:tx>
        <c:strRef>
          <c:f>TitulosGraficos!$H$5</c:f>
          <c:strCache>
            <c:ptCount val="1"/>
            <c:pt idx="0">
              <c:v>Gráfico  Nº 11
Principales productos silvoagropecuarios exportados
Miles de dólares  enero - septiembre 2020</c:v>
            </c:pt>
          </c:strCache>
        </c:strRef>
      </c:tx>
      <c:overlay val="0"/>
      <c:txPr>
        <a:bodyPr/>
        <a:lstStyle/>
        <a:p>
          <a:pPr>
            <a:defRPr sz="1000" b="0" i="0" u="none" strike="noStrike" baseline="0">
              <a:solidFill>
                <a:srgbClr val="000000"/>
              </a:solidFill>
              <a:latin typeface="Calibri"/>
              <a:ea typeface="Calibri"/>
              <a:cs typeface="Calibri"/>
            </a:defRPr>
          </a:pPr>
          <a:endParaRPr lang="en-US"/>
        </a:p>
      </c:txPr>
    </c:title>
    <c:autoTitleDeleted val="0"/>
    <c:plotArea>
      <c:layout/>
      <c:barChart>
        <c:barDir val="bar"/>
        <c:grouping val="clustered"/>
        <c:varyColors val="0"/>
        <c:ser>
          <c:idx val="0"/>
          <c:order val="0"/>
          <c:invertIfNegative val="0"/>
          <c:cat>
            <c:numRef>
              <c:f>'prin prod exp e imp'!$A$7:$A$21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'prin prod exp e imp'!$E$7:$E$21</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AE88-4EDD-BA85-1FA18FD2CDD9}"/>
            </c:ext>
          </c:extLst>
        </c:ser>
        <c:dLbls>
          <c:showLegendKey val="0"/>
          <c:showVal val="0"/>
          <c:showCatName val="0"/>
          <c:showSerName val="0"/>
          <c:showPercent val="0"/>
          <c:showBubbleSize val="0"/>
        </c:dLbls>
        <c:gapWidth val="150"/>
        <c:axId val="1978359472"/>
        <c:axId val="1978362192"/>
      </c:barChart>
      <c:catAx>
        <c:axId val="1978359472"/>
        <c:scaling>
          <c:orientation val="minMax"/>
        </c:scaling>
        <c:delete val="0"/>
        <c:axPos val="l"/>
        <c:numFmt formatCode="General"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978362192"/>
        <c:crosses val="autoZero"/>
        <c:auto val="1"/>
        <c:lblAlgn val="ctr"/>
        <c:lblOffset val="100"/>
        <c:tickLblSkip val="1"/>
        <c:noMultiLvlLbl val="0"/>
      </c:catAx>
      <c:valAx>
        <c:axId val="1978362192"/>
        <c:scaling>
          <c:orientation val="minMax"/>
          <c:min val="0"/>
        </c:scaling>
        <c:delete val="0"/>
        <c:axPos val="b"/>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78359472"/>
        <c:crosses val="autoZero"/>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8"/>
    </mc:Choice>
    <mc:Fallback>
      <c:style val="28"/>
    </mc:Fallback>
  </mc:AlternateContent>
  <c:chart>
    <c:title>
      <c:tx>
        <c:strRef>
          <c:f>TitulosGraficos!$I$5</c:f>
          <c:strCache>
            <c:ptCount val="1"/>
            <c:pt idx="0">
              <c:v>Gráfico  Nº 12
Principales productos silvoagropecuarios importados
Miles de dólares  enero - septiembre 2020</c:v>
            </c:pt>
          </c:strCache>
        </c:strRef>
      </c:tx>
      <c:overlay val="0"/>
      <c:txPr>
        <a:bodyPr/>
        <a:lstStyle/>
        <a:p>
          <a:pPr>
            <a:defRPr sz="1000" b="0" i="0" u="none" strike="noStrike" baseline="0">
              <a:solidFill>
                <a:srgbClr val="000000"/>
              </a:solidFill>
              <a:latin typeface="Calibri"/>
              <a:ea typeface="Calibri"/>
              <a:cs typeface="Calibri"/>
            </a:defRPr>
          </a:pPr>
          <a:endParaRPr lang="en-US"/>
        </a:p>
      </c:txPr>
    </c:title>
    <c:autoTitleDeleted val="0"/>
    <c:plotArea>
      <c:layout/>
      <c:barChart>
        <c:barDir val="bar"/>
        <c:grouping val="clustered"/>
        <c:varyColors val="0"/>
        <c:ser>
          <c:idx val="0"/>
          <c:order val="0"/>
          <c:invertIfNegative val="0"/>
          <c:cat>
            <c:numRef>
              <c:f>'prin prod exp e imp'!$A$56:$A$70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'prin prod exp e imp'!$E$56:$E$70</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E684-4EB9-80B5-AEEF6B2A5878}"/>
            </c:ext>
          </c:extLst>
        </c:ser>
        <c:dLbls>
          <c:showLegendKey val="0"/>
          <c:showVal val="0"/>
          <c:showCatName val="0"/>
          <c:showSerName val="0"/>
          <c:showPercent val="0"/>
          <c:showBubbleSize val="0"/>
        </c:dLbls>
        <c:gapWidth val="150"/>
        <c:axId val="1978358384"/>
        <c:axId val="1978363824"/>
      </c:barChart>
      <c:catAx>
        <c:axId val="1978358384"/>
        <c:scaling>
          <c:orientation val="minMax"/>
        </c:scaling>
        <c:delete val="0"/>
        <c:axPos val="l"/>
        <c:numFmt formatCode="General"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978363824"/>
        <c:crossesAt val="0"/>
        <c:auto val="1"/>
        <c:lblAlgn val="ctr"/>
        <c:lblOffset val="100"/>
        <c:tickLblSkip val="1"/>
        <c:noMultiLvlLbl val="0"/>
      </c:catAx>
      <c:valAx>
        <c:axId val="1978363824"/>
        <c:scaling>
          <c:orientation val="minMax"/>
        </c:scaling>
        <c:delete val="0"/>
        <c:axPos val="b"/>
        <c:majorGridlines/>
        <c:numFmt formatCode="#,##0" sourceLinked="1"/>
        <c:majorTickMark val="out"/>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978358384"/>
        <c:crosses val="autoZero"/>
        <c:crossBetween val="between"/>
        <c:minorUnit val="1000"/>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strRef>
          <c:f>TitulosGraficos!$J$5</c:f>
          <c:strCache>
            <c:ptCount val="1"/>
            <c:pt idx="0">
              <c:v>Gráfico  Nº 13
Principales rubros exportados
Millones de dólares  enero - septiembre 2020</c:v>
            </c:pt>
          </c:strCache>
        </c:strRef>
      </c:tx>
      <c:layout>
        <c:manualLayout>
          <c:xMode val="edge"/>
          <c:yMode val="edge"/>
          <c:x val="0.30080084397878143"/>
          <c:y val="2.0746656544960902E-2"/>
        </c:manualLayout>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6718870838065828"/>
          <c:y val="0.18565351490434084"/>
          <c:w val="0.66103923395313025"/>
          <c:h val="0.72140753679769365"/>
        </c:manualLayout>
      </c:layout>
      <c:barChart>
        <c:barDir val="bar"/>
        <c:grouping val="clustered"/>
        <c:varyColors val="0"/>
        <c:ser>
          <c:idx val="7"/>
          <c:order val="0"/>
          <c:spPr>
            <a:gradFill rotWithShape="1">
              <a:gsLst>
                <a:gs pos="0">
                  <a:schemeClr val="accent1">
                    <a:tint val="46000"/>
                    <a:shade val="51000"/>
                    <a:satMod val="130000"/>
                  </a:schemeClr>
                </a:gs>
                <a:gs pos="80000">
                  <a:schemeClr val="accent1">
                    <a:tint val="46000"/>
                    <a:shade val="93000"/>
                    <a:satMod val="130000"/>
                  </a:schemeClr>
                </a:gs>
                <a:gs pos="100000">
                  <a:schemeClr val="accent1">
                    <a:tint val="46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'Principales Rubros'!$A$9:$A$22</c:f>
              <c:strCache>
                <c:ptCount val="14"/>
                <c:pt idx="0">
                  <c:v>Fruta fresca y frutos secos</c:v>
                </c:pt>
                <c:pt idx="1">
                  <c:v>Celulosa</c:v>
                </c:pt>
                <c:pt idx="2">
                  <c:v>Vinos y alcoholes</c:v>
                </c:pt>
                <c:pt idx="3">
                  <c:v>Fruta procesada</c:v>
                </c:pt>
                <c:pt idx="4">
                  <c:v>Maderas elaboradas</c:v>
                </c:pt>
                <c:pt idx="5">
                  <c:v>Carnes y subproductos</c:v>
                </c:pt>
                <c:pt idx="6">
                  <c:v>Maderas aserradas</c:v>
                </c:pt>
                <c:pt idx="7">
                  <c:v>Maderas en plaquitas</c:v>
                </c:pt>
                <c:pt idx="8">
                  <c:v>Semillas para siembra</c:v>
                </c:pt>
                <c:pt idx="9">
                  <c:v>Lácteos</c:v>
                </c:pt>
                <c:pt idx="10">
                  <c:v>Hortalizas procesadas</c:v>
                </c:pt>
                <c:pt idx="11">
                  <c:v>Hortalizas frescas</c:v>
                </c:pt>
                <c:pt idx="12">
                  <c:v>Flores, bulbos y tubérculos</c:v>
                </c:pt>
                <c:pt idx="13">
                  <c:v>Miel</c:v>
                </c:pt>
              </c:strCache>
            </c:strRef>
          </c:cat>
          <c:val>
            <c:numRef>
              <c:f>'Principales Rubros'!$I$9:$I$22</c:f>
              <c:numCache>
                <c:formatCode>#,##0</c:formatCode>
                <c:ptCount val="14"/>
                <c:pt idx="0">
                  <c:v>4116604.4753399999</c:v>
                </c:pt>
                <c:pt idx="1">
                  <c:v>1377621.4528299998</c:v>
                </c:pt>
                <c:pt idx="2">
                  <c:v>1215476.9296400002</c:v>
                </c:pt>
                <c:pt idx="3">
                  <c:v>842043.45983999991</c:v>
                </c:pt>
                <c:pt idx="4">
                  <c:v>696295.69724999985</c:v>
                </c:pt>
                <c:pt idx="5">
                  <c:v>918177.77052999998</c:v>
                </c:pt>
                <c:pt idx="6">
                  <c:v>462807.71888999996</c:v>
                </c:pt>
                <c:pt idx="7">
                  <c:v>270116.98957999999</c:v>
                </c:pt>
                <c:pt idx="8">
                  <c:v>282633.75431999995</c:v>
                </c:pt>
                <c:pt idx="9">
                  <c:v>108519.1781</c:v>
                </c:pt>
                <c:pt idx="10">
                  <c:v>139479.33829999997</c:v>
                </c:pt>
                <c:pt idx="11">
                  <c:v>47057.822279999986</c:v>
                </c:pt>
                <c:pt idx="12">
                  <c:v>9238.6980800000001</c:v>
                </c:pt>
                <c:pt idx="13">
                  <c:v>5482.7077900000004</c:v>
                </c:pt>
              </c:numCache>
            </c:numRef>
          </c:val>
          <c:extLst>
            <c:ext xmlns:c16="http://schemas.microsoft.com/office/drawing/2014/chart" uri="{C3380CC4-5D6E-409C-BE32-E72D297353CC}">
              <c16:uniqueId val="{00000000-57EA-4DC0-B029-7F4C8FAF7D44}"/>
            </c:ext>
          </c:extLst>
        </c:ser>
        <c:dLbls>
          <c:showLegendKey val="0"/>
          <c:showVal val="0"/>
          <c:showCatName val="0"/>
          <c:showSerName val="0"/>
          <c:showPercent val="0"/>
          <c:showBubbleSize val="0"/>
        </c:dLbls>
        <c:gapWidth val="100"/>
        <c:axId val="1978353488"/>
        <c:axId val="1978350768"/>
      </c:barChart>
      <c:catAx>
        <c:axId val="197835348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1978350768"/>
        <c:crosses val="autoZero"/>
        <c:auto val="1"/>
        <c:lblAlgn val="ctr"/>
        <c:lblOffset val="100"/>
        <c:noMultiLvlLbl val="0"/>
      </c:catAx>
      <c:valAx>
        <c:axId val="1978350768"/>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1978353488"/>
        <c:crosses val="autoZero"/>
        <c:crossBetween val="between"/>
        <c:dispUnits>
          <c:builtInUnit val="thousands"/>
        </c:dispUnits>
      </c:valAx>
      <c:spPr>
        <a:noFill/>
        <a:ln>
          <a:noFill/>
        </a:ln>
        <a:effectLst/>
      </c:spPr>
    </c:plotArea>
    <c:plotVisOnly val="1"/>
    <c:dispBlanksAs val="zero"/>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4803149606299213" l="0.70866141732283472" r="0.70866141732283472" t="1.3130314960629921" header="0.30000000000000021" footer="0.30000000000000021"/>
    <c:pageSetup paperSize="9" orientation="portrait"/>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strRef>
          <c:f>TitulosGraficos!$K$5</c:f>
          <c:strCache>
            <c:ptCount val="1"/>
            <c:pt idx="0">
              <c:v>Gráfico  Nº 14
Principales rubros importados
Millones de dólares  enero - septiembre 2020</c:v>
            </c:pt>
          </c:strCache>
        </c:strRef>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6934970243792461"/>
          <c:y val="0.18565351490434084"/>
          <c:w val="0.66103923395313025"/>
          <c:h val="0.72140753679769365"/>
        </c:manualLayout>
      </c:layout>
      <c:barChart>
        <c:barDir val="bar"/>
        <c:grouping val="clustered"/>
        <c:varyColors val="0"/>
        <c:ser>
          <c:idx val="0"/>
          <c:order val="0"/>
          <c:spPr>
            <a:gradFill rotWithShape="1">
              <a:gsLst>
                <a:gs pos="0">
                  <a:schemeClr val="accent1">
                    <a:shade val="45000"/>
                    <a:shade val="51000"/>
                    <a:satMod val="130000"/>
                  </a:schemeClr>
                </a:gs>
                <a:gs pos="80000">
                  <a:schemeClr val="accent1">
                    <a:shade val="45000"/>
                    <a:shade val="93000"/>
                    <a:satMod val="130000"/>
                  </a:schemeClr>
                </a:gs>
                <a:gs pos="100000">
                  <a:schemeClr val="accent1">
                    <a:shade val="4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'Principales Rubros'!$A$62:$A$79</c15:sqref>
                  </c15:fullRef>
                </c:ext>
              </c:extLst>
              <c:f>('Principales Rubros'!$A$62,'Principales Rubros'!$A$66,'Principales Rubros'!$A$69,'Principales Rubros'!$A$73:$A$75,'Principales Rubros'!$A$77:$A$79)</c:f>
              <c:strCache>
                <c:ptCount val="9"/>
                <c:pt idx="0">
                  <c:v>Carnes y subproductos</c:v>
                </c:pt>
                <c:pt idx="1">
                  <c:v>Oleaginosas</c:v>
                </c:pt>
                <c:pt idx="2">
                  <c:v>Cereales</c:v>
                </c:pt>
                <c:pt idx="3">
                  <c:v>Frutas</c:v>
                </c:pt>
                <c:pt idx="4">
                  <c:v>Lácteos</c:v>
                </c:pt>
                <c:pt idx="5">
                  <c:v>Forestales</c:v>
                </c:pt>
                <c:pt idx="6">
                  <c:v>Vinos y alcoholes</c:v>
                </c:pt>
                <c:pt idx="7">
                  <c:v>Hortalizas y tubérculos</c:v>
                </c:pt>
                <c:pt idx="8">
                  <c:v>Azúcar refinada</c:v>
                </c:pt>
              </c:strCache>
            </c:strRef>
          </c:cat>
          <c:val>
            <c:numRef>
              <c:extLst>
                <c:ext xmlns:c15="http://schemas.microsoft.com/office/drawing/2012/chart" uri="{02D57815-91ED-43cb-92C2-25804820EDAC}">
                  <c15:fullRef>
                    <c15:sqref>'Principales Rubros'!$I$62:$I$79</c15:sqref>
                  </c15:fullRef>
                </c:ext>
              </c:extLst>
              <c:f>('Principales Rubros'!$I$62,'Principales Rubros'!$I$66,'Principales Rubros'!$I$69,'Principales Rubros'!$I$73:$I$75,'Principales Rubros'!$I$77:$I$79)</c:f>
              <c:numCache>
                <c:formatCode>#,##0</c:formatCode>
                <c:ptCount val="9"/>
                <c:pt idx="0">
                  <c:v>875617.75571000006</c:v>
                </c:pt>
                <c:pt idx="1">
                  <c:v>720078.04736999935</c:v>
                </c:pt>
                <c:pt idx="2" formatCode="_ * #,##0_ ;_ * \-#,##0_ ;_ * &quot;-&quot;_ ;_ @_ ">
                  <c:v>678859.06986999977</c:v>
                </c:pt>
                <c:pt idx="3">
                  <c:v>274869.14194000018</c:v>
                </c:pt>
                <c:pt idx="4">
                  <c:v>232947.67692999996</c:v>
                </c:pt>
                <c:pt idx="5">
                  <c:v>130583</c:v>
                </c:pt>
                <c:pt idx="6" formatCode="_ * #,##0_ ;_ * \-#,##0_ ;_ * &quot;-&quot;_ ;_ @_ ">
                  <c:v>177936.62094999992</c:v>
                </c:pt>
                <c:pt idx="7">
                  <c:v>147546.1315600001</c:v>
                </c:pt>
                <c:pt idx="8">
                  <c:v>111239.13883999999</c:v>
                </c:pt>
              </c:numCache>
            </c:numRef>
          </c:val>
          <c:extLst>
            <c:ext xmlns:c16="http://schemas.microsoft.com/office/drawing/2014/chart" uri="{C3380CC4-5D6E-409C-BE32-E72D297353CC}">
              <c16:uniqueId val="{00000005-437C-4DF6-958E-74F79B1AD73F}"/>
            </c:ext>
          </c:extLst>
        </c:ser>
        <c:dLbls>
          <c:showLegendKey val="0"/>
          <c:showVal val="0"/>
          <c:showCatName val="0"/>
          <c:showSerName val="0"/>
          <c:showPercent val="0"/>
          <c:showBubbleSize val="0"/>
        </c:dLbls>
        <c:gapWidth val="115"/>
        <c:overlap val="-20"/>
        <c:axId val="1978353488"/>
        <c:axId val="1978350768"/>
        <c:extLst>
          <c:ext xmlns:c15="http://schemas.microsoft.com/office/drawing/2012/chart" uri="{02D57815-91ED-43cb-92C2-25804820EDAC}">
            <c15:filteredBarSeries>
              <c15:ser>
                <c:idx val="1"/>
                <c:order val="1"/>
                <c:spPr>
                  <a:gradFill rotWithShape="1">
                    <a:gsLst>
                      <a:gs pos="0">
                        <a:schemeClr val="accent1">
                          <a:shade val="61000"/>
                          <a:shade val="51000"/>
                          <a:satMod val="130000"/>
                        </a:schemeClr>
                      </a:gs>
                      <a:gs pos="80000">
                        <a:schemeClr val="accent1">
                          <a:shade val="61000"/>
                          <a:shade val="93000"/>
                          <a:satMod val="130000"/>
                        </a:schemeClr>
                      </a:gs>
                      <a:gs pos="100000">
                        <a:schemeClr val="accent1">
                          <a:shade val="61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uri="{02D57815-91ED-43cb-92C2-25804820EDAC}">
                        <c15:fullRef>
                          <c15:sqref>'Principales Rubros'!$A$62:$A$79</c15:sqref>
                        </c15:fullRef>
                        <c15:formulaRef>
                          <c15:sqref>('Principales Rubros'!$A$62,'Principales Rubros'!$A$66,'Principales Rubros'!$A$69,'Principales Rubros'!$A$73:$A$75,'Principales Rubros'!$A$77:$A$79)</c15:sqref>
                        </c15:formulaRef>
                      </c:ext>
                    </c:extLst>
                    <c:strCache>
                      <c:ptCount val="9"/>
                      <c:pt idx="0">
                        <c:v>Carnes y subproductos</c:v>
                      </c:pt>
                      <c:pt idx="1">
                        <c:v>   Bovinos</c:v>
                      </c:pt>
                      <c:pt idx="2">
                        <c:v>   Cerdos</c:v>
                      </c:pt>
                      <c:pt idx="3">
                        <c:v>   Aves</c:v>
                      </c:pt>
                      <c:pt idx="4">
                        <c:v>Oleaginosas</c:v>
                      </c:pt>
                      <c:pt idx="5">
                        <c:v>  Aceites</c:v>
                      </c:pt>
                      <c:pt idx="6">
                        <c:v>  Tortas y residuos de soya</c:v>
                      </c:pt>
                      <c:pt idx="7">
                        <c:v>Cereales</c:v>
                      </c:pt>
                      <c:pt idx="8">
                        <c:v>   Trigo</c:v>
                      </c:pt>
                      <c:pt idx="9">
                        <c:v>   Maiz</c:v>
                      </c:pt>
                      <c:pt idx="10">
                        <c:v>   Arroz</c:v>
                      </c:pt>
                      <c:pt idx="11">
                        <c:v>Frutas</c:v>
                      </c:pt>
                      <c:pt idx="12">
                        <c:v>Lácteos</c:v>
                      </c:pt>
                      <c:pt idx="13">
                        <c:v>Forestales</c:v>
                      </c:pt>
                      <c:pt idx="14">
                        <c:v>  Maderas elaboradas</c:v>
                      </c:pt>
                      <c:pt idx="15">
                        <c:v>Vinos y alcoholes</c:v>
                      </c:pt>
                      <c:pt idx="16">
                        <c:v>Hortalizas y tubérculos</c:v>
                      </c:pt>
                      <c:pt idx="17">
                        <c:v>Azúcar refinada</c:v>
                      </c:pt>
                    </c:strCache>
                  </c:strRef>
                </c:cat>
                <c:val>
                  <c:numRef>
                    <c:extLst>
                      <c:ext uri="{02D57815-91ED-43cb-92C2-25804820EDAC}">
                        <c15:fullRef>
                          <c15:sqref>TitulosGraficos!$K$5</c15:sqref>
                        </c15:fullRef>
                        <c15:formulaRef>
                          <c15:sqref>TitulosGraficos!$K$5</c15:sqref>
                        </c15:formulaRef>
                      </c:ext>
                    </c:extLst>
                    <c:numCache>
                      <c:formatCode>General</c:formatCode>
                      <c:ptCount val="1"/>
                      <c:pt idx="0">
                        <c:v>0</c:v>
                      </c:pt>
                    </c:numCache>
                  </c:numRef>
                </c:val>
                <c:extLst>
                  <c:ext xmlns:c16="http://schemas.microsoft.com/office/drawing/2014/chart" uri="{C3380CC4-5D6E-409C-BE32-E72D297353CC}">
                    <c16:uniqueId val="{00000006-437C-4DF6-958E-74F79B1AD73F}"/>
                  </c:ext>
                </c:extLst>
              </c15:ser>
            </c15:filteredBarSeries>
            <c15:filteredBarSeries>
              <c15:ser>
                <c:idx val="2"/>
                <c:order val="2"/>
                <c:spPr>
                  <a:gradFill rotWithShape="1">
                    <a:gsLst>
                      <a:gs pos="0">
                        <a:schemeClr val="accent1">
                          <a:shade val="76000"/>
                          <a:shade val="51000"/>
                          <a:satMod val="130000"/>
                        </a:schemeClr>
                      </a:gs>
                      <a:gs pos="80000">
                        <a:schemeClr val="accent1">
                          <a:shade val="76000"/>
                          <a:shade val="93000"/>
                          <a:satMod val="130000"/>
                        </a:schemeClr>
                      </a:gs>
                      <a:gs pos="100000">
                        <a:schemeClr val="accent1">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'Principales Rubros'!$A$62:$A$79</c15:sqref>
                        </c15:fullRef>
                        <c15:formulaRef>
                          <c15:sqref>('Principales Rubros'!$A$62,'Principales Rubros'!$A$66,'Principales Rubros'!$A$69,'Principales Rubros'!$A$73:$A$75,'Principales Rubros'!$A$77:$A$79)</c15:sqref>
                        </c15:formulaRef>
                      </c:ext>
                    </c:extLst>
                    <c:strCache>
                      <c:ptCount val="9"/>
                      <c:pt idx="0">
                        <c:v>Carnes y subproductos</c:v>
                      </c:pt>
                      <c:pt idx="1">
                        <c:v>   Bovinos</c:v>
                      </c:pt>
                      <c:pt idx="2">
                        <c:v>   Cerdos</c:v>
                      </c:pt>
                      <c:pt idx="3">
                        <c:v>   Aves</c:v>
                      </c:pt>
                      <c:pt idx="4">
                        <c:v>Oleaginosas</c:v>
                      </c:pt>
                      <c:pt idx="5">
                        <c:v>  Aceites</c:v>
                      </c:pt>
                      <c:pt idx="6">
                        <c:v>  Tortas y residuos de soya</c:v>
                      </c:pt>
                      <c:pt idx="7">
                        <c:v>Cereales</c:v>
                      </c:pt>
                      <c:pt idx="8">
                        <c:v>   Trigo</c:v>
                      </c:pt>
                      <c:pt idx="9">
                        <c:v>   Maiz</c:v>
                      </c:pt>
                      <c:pt idx="10">
                        <c:v>   Arroz</c:v>
                      </c:pt>
                      <c:pt idx="11">
                        <c:v>Frutas</c:v>
                      </c:pt>
                      <c:pt idx="12">
                        <c:v>Lácteos</c:v>
                      </c:pt>
                      <c:pt idx="13">
                        <c:v>Forestales</c:v>
                      </c:pt>
                      <c:pt idx="14">
                        <c:v>  Maderas elaboradas</c:v>
                      </c:pt>
                      <c:pt idx="15">
                        <c:v>Vinos y alcoholes</c:v>
                      </c:pt>
                      <c:pt idx="16">
                        <c:v>Hortalizas y tubérculos</c:v>
                      </c:pt>
                      <c:pt idx="17">
                        <c:v>Azúcar refinada</c:v>
                      </c:pt>
                    </c:strCache>
                  </c:strRef>
                </c:cat>
                <c:val>
                  <c:numRef>
                    <c:extLst>
                      <c:ext xmlns:c15="http://schemas.microsoft.com/office/drawing/2012/chart" uri="{02D57815-91ED-43cb-92C2-25804820EDAC}">
                        <c15:fullRef>
                          <c15:sqref>TitulosGraficos!$K$5</c15:sqref>
                        </c15:fullRef>
                        <c15:formulaRef>
                          <c15:sqref>TitulosGraficos!$K$5</c15:sqref>
                        </c15:formulaRef>
                      </c:ext>
                    </c:extLst>
                    <c:numCache>
                      <c:formatCode>General</c:formatCode>
                      <c:ptCount val="1"/>
                      <c:pt idx="0">
                        <c:v>0</c:v>
                      </c:pt>
                    </c:numCache>
                  </c:numRef>
                </c:val>
                <c:extLst xmlns:c15="http://schemas.microsoft.com/office/drawing/2012/chart">
                  <c:ext xmlns:c16="http://schemas.microsoft.com/office/drawing/2014/chart" uri="{C3380CC4-5D6E-409C-BE32-E72D297353CC}">
                    <c16:uniqueId val="{00000007-437C-4DF6-958E-74F79B1AD73F}"/>
                  </c:ext>
                </c:extLst>
              </c15:ser>
            </c15:filteredBarSeries>
            <c15:filteredBarSeries>
              <c15:ser>
                <c:idx val="7"/>
                <c:order val="3"/>
                <c:spPr>
                  <a:gradFill rotWithShape="1">
                    <a:gsLst>
                      <a:gs pos="0">
                        <a:schemeClr val="accent1">
                          <a:tint val="46000"/>
                          <a:shade val="51000"/>
                          <a:satMod val="130000"/>
                        </a:schemeClr>
                      </a:gs>
                      <a:gs pos="80000">
                        <a:schemeClr val="accent1">
                          <a:tint val="46000"/>
                          <a:shade val="93000"/>
                          <a:satMod val="130000"/>
                        </a:schemeClr>
                      </a:gs>
                      <a:gs pos="100000">
                        <a:schemeClr val="accent1">
                          <a:tint val="4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'Principales Rubros'!$A$9:$A$22</c15:sqref>
                        </c15:fullRef>
                        <c15:formulaRef>
                          <c15:sqref>('Principales Rubros'!$A$9,'Principales Rubros'!$A$13,'Principales Rubros'!$A$16,'Principales Rubros'!$A$20:$A$22)</c15:sqref>
                        </c15:formulaRef>
                      </c:ext>
                    </c:extLst>
                    <c:strCache>
                      <c:ptCount val="6"/>
                      <c:pt idx="0">
                        <c:v>Fruta fresca y frutos secos</c:v>
                      </c:pt>
                      <c:pt idx="1">
                        <c:v>Maderas elaboradas</c:v>
                      </c:pt>
                      <c:pt idx="2">
                        <c:v>Maderas en plaquitas</c:v>
                      </c:pt>
                      <c:pt idx="3">
                        <c:v>Hortalizas frescas</c:v>
                      </c:pt>
                      <c:pt idx="4">
                        <c:v>Flores, bulbos y tubérculos</c:v>
                      </c:pt>
                      <c:pt idx="5">
                        <c:v>Miel</c:v>
                      </c:pt>
                    </c:strCache>
                  </c:strRef>
                </c:cat>
                <c:val>
                  <c:numRef>
                    <c:extLst>
                      <c:ext xmlns:c15="http://schemas.microsoft.com/office/drawing/2012/chart" uri="{02D57815-91ED-43cb-92C2-25804820EDAC}">
                        <c15:fullRef>
                          <c15:sqref>'Principales Rubros'!$I$9:$I$22</c15:sqref>
                        </c15:fullRef>
                        <c15:formulaRef>
                          <c15:sqref>('Principales Rubros'!$I$9,'Principales Rubros'!$I$13,'Principales Rubros'!$I$16,'Principales Rubros'!$I$20:$I$22)</c15:sqref>
                        </c15:formulaRef>
                      </c:ext>
                    </c:extLst>
                    <c:numCache>
                      <c:formatCode>#,##0</c:formatCode>
                      <c:ptCount val="6"/>
                      <c:pt idx="0">
                        <c:v>4116604.4753399999</c:v>
                      </c:pt>
                      <c:pt idx="1">
                        <c:v>696295.69724999985</c:v>
                      </c:pt>
                      <c:pt idx="2">
                        <c:v>270116.98957999999</c:v>
                      </c:pt>
                      <c:pt idx="3">
                        <c:v>47057.822279999986</c:v>
                      </c:pt>
                      <c:pt idx="4">
                        <c:v>9238.6980800000001</c:v>
                      </c:pt>
                      <c:pt idx="5">
                        <c:v>5482.7077900000004</c:v>
                      </c:pt>
                    </c:numCache>
                  </c:numRef>
                </c:val>
                <c:extLst xmlns:c15="http://schemas.microsoft.com/office/drawing/2012/chart">
                  <c:ext xmlns:c16="http://schemas.microsoft.com/office/drawing/2014/chart" uri="{C3380CC4-5D6E-409C-BE32-E72D297353CC}">
                    <c16:uniqueId val="{00000004-437C-4DF6-958E-74F79B1AD73F}"/>
                  </c:ext>
                </c:extLst>
              </c15:ser>
            </c15:filteredBarSeries>
          </c:ext>
        </c:extLst>
      </c:barChart>
      <c:catAx>
        <c:axId val="197835348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350768"/>
        <c:crosses val="autoZero"/>
        <c:auto val="1"/>
        <c:lblAlgn val="ctr"/>
        <c:lblOffset val="100"/>
        <c:noMultiLvlLbl val="0"/>
      </c:catAx>
      <c:valAx>
        <c:axId val="19783507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353488"/>
        <c:crosses val="autoZero"/>
        <c:crossBetween val="between"/>
        <c:dispUnits>
          <c:builtInUnit val="thousands"/>
        </c:dispUnits>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4803149606299213" l="0.70866141732283472" r="0.70866141732283472" t="1.3130314960629921" header="0.30000000000000021" footer="0.30000000000000021"/>
    <c:pageSetup paperSize="9" orientation="portrait"/>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ES" sz="1000" b="1" i="0" u="none" strike="noStrike" baseline="0">
                <a:solidFill>
                  <a:sysClr val="windowText" lastClr="000000"/>
                </a:solidFill>
                <a:latin typeface="Arial"/>
                <a:cs typeface="Arial"/>
              </a:rPr>
              <a:t>Gráfico Nº 2</a:t>
            </a:r>
          </a:p>
          <a:p>
            <a:pPr>
              <a:defRPr sz="1000" b="0" i="0" u="none" strike="noStrike" baseline="0">
                <a:solidFill>
                  <a:srgbClr val="000000"/>
                </a:solidFill>
                <a:latin typeface="Calibri"/>
                <a:ea typeface="Calibri"/>
                <a:cs typeface="Calibri"/>
              </a:defRPr>
            </a:pPr>
            <a:r>
              <a:rPr lang="es-ES" sz="1000" b="1" i="0" u="none" strike="noStrike" baseline="0">
                <a:solidFill>
                  <a:srgbClr val="000000"/>
                </a:solidFill>
                <a:latin typeface="Arial"/>
                <a:cs typeface="Arial"/>
              </a:rPr>
              <a:t>Evolución balanza anual de productos silvoagropecuarios </a:t>
            </a:r>
          </a:p>
          <a:p>
            <a:pPr>
              <a:defRPr sz="1000" b="0" i="0" u="none" strike="noStrike" baseline="0">
                <a:solidFill>
                  <a:srgbClr val="000000"/>
                </a:solidFill>
                <a:latin typeface="Calibri"/>
                <a:ea typeface="Calibri"/>
                <a:cs typeface="Calibri"/>
              </a:defRPr>
            </a:pPr>
            <a:endParaRPr lang="es-ES"/>
          </a:p>
        </c:rich>
      </c:tx>
      <c:overlay val="0"/>
    </c:title>
    <c:autoTitleDeleted val="0"/>
    <c:plotArea>
      <c:layout>
        <c:manualLayout>
          <c:layoutTarget val="inner"/>
          <c:xMode val="edge"/>
          <c:yMode val="edge"/>
          <c:x val="0.18188693245334414"/>
          <c:y val="0.22056853062858667"/>
          <c:w val="0.65164965787334195"/>
          <c:h val="0.73515422237225336"/>
        </c:manualLayout>
      </c:layout>
      <c:lineChart>
        <c:grouping val="standard"/>
        <c:varyColors val="0"/>
        <c:ser>
          <c:idx val="0"/>
          <c:order val="0"/>
          <c:tx>
            <c:strRef>
              <c:f>balanza_anuales!$U$26</c:f>
              <c:strCache>
                <c:ptCount val="1"/>
                <c:pt idx="0">
                  <c:v>Agrícola</c:v>
                </c:pt>
              </c:strCache>
            </c:strRef>
          </c:tx>
          <c:cat>
            <c:numRef>
              <c:f>balanza_anuales!$T$27:$T$31</c:f>
              <c:numCache>
                <c:formatCode>0</c:formatCode>
                <c:ptCount val="5"/>
                <c:pt idx="0">
                  <c:v>2015</c:v>
                </c:pt>
                <c:pt idx="1">
                  <c:v>2016</c:v>
                </c:pt>
                <c:pt idx="2">
                  <c:v>2017</c:v>
                </c:pt>
                <c:pt idx="3">
                  <c:v>2018</c:v>
                </c:pt>
                <c:pt idx="4">
                  <c:v>2019</c:v>
                </c:pt>
              </c:numCache>
            </c:numRef>
          </c:cat>
          <c:val>
            <c:numRef>
              <c:f>balanza_anuales!$U$27:$U$31</c:f>
              <c:numCache>
                <c:formatCode>_-* #,##0\ _p_t_a_-;\-* #,##0\ _p_t_a_-;_-* "-"??\ _p_t_a_-;_-@_-</c:formatCode>
                <c:ptCount val="5"/>
                <c:pt idx="0">
                  <c:v>5149872</c:v>
                </c:pt>
                <c:pt idx="1">
                  <c:v>5924661</c:v>
                </c:pt>
                <c:pt idx="2">
                  <c:v>5619304</c:v>
                </c:pt>
                <c:pt idx="3">
                  <c:v>6126434</c:v>
                </c:pt>
                <c:pt idx="4">
                  <c:v>6445332</c:v>
                </c:pt>
              </c:numCache>
            </c:numRef>
          </c:val>
          <c:smooth val="0"/>
          <c:extLst>
            <c:ext xmlns:c16="http://schemas.microsoft.com/office/drawing/2014/chart" uri="{C3380CC4-5D6E-409C-BE32-E72D297353CC}">
              <c16:uniqueId val="{00000000-3E2D-40E0-8240-5AF26ED72D9A}"/>
            </c:ext>
          </c:extLst>
        </c:ser>
        <c:ser>
          <c:idx val="1"/>
          <c:order val="1"/>
          <c:tx>
            <c:strRef>
              <c:f>balanza_anuales!$V$26</c:f>
              <c:strCache>
                <c:ptCount val="1"/>
                <c:pt idx="0">
                  <c:v>Pecuario</c:v>
                </c:pt>
              </c:strCache>
            </c:strRef>
          </c:tx>
          <c:cat>
            <c:numRef>
              <c:f>balanza_anuales!$T$27:$T$31</c:f>
              <c:numCache>
                <c:formatCode>0</c:formatCode>
                <c:ptCount val="5"/>
                <c:pt idx="0">
                  <c:v>2015</c:v>
                </c:pt>
                <c:pt idx="1">
                  <c:v>2016</c:v>
                </c:pt>
                <c:pt idx="2">
                  <c:v>2017</c:v>
                </c:pt>
                <c:pt idx="3">
                  <c:v>2018</c:v>
                </c:pt>
                <c:pt idx="4">
                  <c:v>2019</c:v>
                </c:pt>
              </c:numCache>
            </c:numRef>
          </c:cat>
          <c:val>
            <c:numRef>
              <c:f>balanza_anuales!$V$27:$V$31</c:f>
              <c:numCache>
                <c:formatCode>_-* #,##0\ _p_t_a_-;\-* #,##0\ _p_t_a_-;_-* "-"??\ _p_t_a_-;_-@_-</c:formatCode>
                <c:ptCount val="5"/>
                <c:pt idx="0">
                  <c:v>-127785</c:v>
                </c:pt>
                <c:pt idx="1">
                  <c:v>-325421</c:v>
                </c:pt>
                <c:pt idx="2">
                  <c:v>-782654</c:v>
                </c:pt>
                <c:pt idx="3">
                  <c:v>-761998</c:v>
                </c:pt>
                <c:pt idx="4">
                  <c:v>-681747</c:v>
                </c:pt>
              </c:numCache>
            </c:numRef>
          </c:val>
          <c:smooth val="0"/>
          <c:extLst>
            <c:ext xmlns:c16="http://schemas.microsoft.com/office/drawing/2014/chart" uri="{C3380CC4-5D6E-409C-BE32-E72D297353CC}">
              <c16:uniqueId val="{00000001-3E2D-40E0-8240-5AF26ED72D9A}"/>
            </c:ext>
          </c:extLst>
        </c:ser>
        <c:ser>
          <c:idx val="2"/>
          <c:order val="2"/>
          <c:tx>
            <c:strRef>
              <c:f>balanza_anuales!$W$26</c:f>
              <c:strCache>
                <c:ptCount val="1"/>
                <c:pt idx="0">
                  <c:v>Forestal</c:v>
                </c:pt>
              </c:strCache>
            </c:strRef>
          </c:tx>
          <c:cat>
            <c:numRef>
              <c:f>balanza_anuales!$T$27:$T$31</c:f>
              <c:numCache>
                <c:formatCode>0</c:formatCode>
                <c:ptCount val="5"/>
                <c:pt idx="0">
                  <c:v>2015</c:v>
                </c:pt>
                <c:pt idx="1">
                  <c:v>2016</c:v>
                </c:pt>
                <c:pt idx="2">
                  <c:v>2017</c:v>
                </c:pt>
                <c:pt idx="3">
                  <c:v>2018</c:v>
                </c:pt>
                <c:pt idx="4">
                  <c:v>2019</c:v>
                </c:pt>
              </c:numCache>
            </c:numRef>
          </c:cat>
          <c:val>
            <c:numRef>
              <c:f>balanza_anuales!$W$27:$W$31</c:f>
              <c:numCache>
                <c:formatCode>_-* #,##0\ _p_t_a_-;\-* #,##0\ _p_t_a_-;_-* "-"??\ _p_t_a_-;_-@_-</c:formatCode>
                <c:ptCount val="5"/>
                <c:pt idx="0">
                  <c:v>4591408</c:v>
                </c:pt>
                <c:pt idx="1">
                  <c:v>4468104</c:v>
                </c:pt>
                <c:pt idx="2">
                  <c:v>4700192</c:v>
                </c:pt>
                <c:pt idx="3">
                  <c:v>5976134</c:v>
                </c:pt>
                <c:pt idx="4">
                  <c:v>4755046</c:v>
                </c:pt>
              </c:numCache>
            </c:numRef>
          </c:val>
          <c:smooth val="0"/>
          <c:extLst>
            <c:ext xmlns:c16="http://schemas.microsoft.com/office/drawing/2014/chart" uri="{C3380CC4-5D6E-409C-BE32-E72D297353CC}">
              <c16:uniqueId val="{00000002-3E2D-40E0-8240-5AF26ED72D9A}"/>
            </c:ext>
          </c:extLst>
        </c:ser>
        <c:ser>
          <c:idx val="3"/>
          <c:order val="3"/>
          <c:tx>
            <c:strRef>
              <c:f>balanza_anuales!$X$26</c:f>
              <c:strCache>
                <c:ptCount val="1"/>
                <c:pt idx="0">
                  <c:v>Total</c:v>
                </c:pt>
              </c:strCache>
            </c:strRef>
          </c:tx>
          <c:cat>
            <c:numRef>
              <c:f>balanza_anuales!$T$27:$T$31</c:f>
              <c:numCache>
                <c:formatCode>0</c:formatCode>
                <c:ptCount val="5"/>
                <c:pt idx="0">
                  <c:v>2015</c:v>
                </c:pt>
                <c:pt idx="1">
                  <c:v>2016</c:v>
                </c:pt>
                <c:pt idx="2">
                  <c:v>2017</c:v>
                </c:pt>
                <c:pt idx="3">
                  <c:v>2018</c:v>
                </c:pt>
                <c:pt idx="4">
                  <c:v>2019</c:v>
                </c:pt>
              </c:numCache>
            </c:numRef>
          </c:cat>
          <c:val>
            <c:numRef>
              <c:f>balanza_anuales!$X$27:$X$31</c:f>
              <c:numCache>
                <c:formatCode>_-* #,##0\ _p_t_a_-;\-* #,##0\ _p_t_a_-;_-* "-"??\ _p_t_a_-;_-@_-</c:formatCode>
                <c:ptCount val="5"/>
                <c:pt idx="0">
                  <c:v>9613495</c:v>
                </c:pt>
                <c:pt idx="1">
                  <c:v>10067344</c:v>
                </c:pt>
                <c:pt idx="2">
                  <c:v>9536842</c:v>
                </c:pt>
                <c:pt idx="3">
                  <c:v>11340570</c:v>
                </c:pt>
                <c:pt idx="4">
                  <c:v>10518631</c:v>
                </c:pt>
              </c:numCache>
            </c:numRef>
          </c:val>
          <c:smooth val="0"/>
          <c:extLst>
            <c:ext xmlns:c16="http://schemas.microsoft.com/office/drawing/2014/chart" uri="{C3380CC4-5D6E-409C-BE32-E72D297353CC}">
              <c16:uniqueId val="{00000003-3E2D-40E0-8240-5AF26ED72D9A}"/>
            </c:ext>
          </c:extLst>
        </c:ser>
        <c:dLbls>
          <c:showLegendKey val="0"/>
          <c:showVal val="0"/>
          <c:showCatName val="0"/>
          <c:showSerName val="0"/>
          <c:showPercent val="0"/>
          <c:showBubbleSize val="0"/>
        </c:dLbls>
        <c:marker val="1"/>
        <c:smooth val="0"/>
        <c:axId val="33084960"/>
        <c:axId val="33086592"/>
      </c:lineChart>
      <c:catAx>
        <c:axId val="33084960"/>
        <c:scaling>
          <c:orientation val="minMax"/>
        </c:scaling>
        <c:delete val="0"/>
        <c:axPos val="b"/>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3086592"/>
        <c:crosses val="autoZero"/>
        <c:auto val="1"/>
        <c:lblAlgn val="ctr"/>
        <c:lblOffset val="100"/>
        <c:noMultiLvlLbl val="0"/>
      </c:catAx>
      <c:valAx>
        <c:axId val="33086592"/>
        <c:scaling>
          <c:orientation val="minMax"/>
        </c:scaling>
        <c:delete val="0"/>
        <c:axPos val="l"/>
        <c:majorGridlines/>
        <c:numFmt formatCode="_-* #,##0\ _p_t_a_-;\-* #,##0\ _p_t_a_-;_-* &quot;-&quot;??\ _p_t_a_-;_-@_-"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3084960"/>
        <c:crosses val="autoZero"/>
        <c:crossBetween val="between"/>
        <c:dispUnits>
          <c:builtInUnit val="thousands"/>
          <c:dispUnitsLbl>
            <c:layout>
              <c:manualLayout>
                <c:xMode val="edge"/>
                <c:yMode val="edge"/>
                <c:x val="2.6097271648873072E-2"/>
                <c:y val="0.31112148018534719"/>
              </c:manualLayout>
            </c:layout>
            <c:tx>
              <c:rich>
                <a:bodyPr rot="-5400000" vert="horz"/>
                <a:lstStyle/>
                <a:p>
                  <a:pPr algn="ctr">
                    <a:defRPr sz="1000" b="1" i="0" u="none" strike="noStrike" baseline="0">
                      <a:solidFill>
                        <a:srgbClr val="000000"/>
                      </a:solidFill>
                      <a:latin typeface="Calibri"/>
                      <a:ea typeface="Calibri"/>
                      <a:cs typeface="Calibri"/>
                    </a:defRPr>
                  </a:pPr>
                  <a:r>
                    <a:rPr lang="es-ES"/>
                    <a:t>Millones de dólares</a:t>
                  </a:r>
                </a:p>
              </c:rich>
            </c:tx>
          </c:dispUnitsLbl>
        </c:dispUnits>
      </c:valAx>
    </c:plotArea>
    <c:legend>
      <c:legendPos val="r"/>
      <c:layout>
        <c:manualLayout>
          <c:xMode val="edge"/>
          <c:yMode val="edge"/>
          <c:x val="0.82404539070136751"/>
          <c:y val="0.42762712318621671"/>
          <c:w val="0.16792576067483195"/>
          <c:h val="0.24213123800150071"/>
        </c:manualLayout>
      </c:layout>
      <c:overlay val="0"/>
      <c:txPr>
        <a:bodyPr/>
        <a:lstStyle/>
        <a:p>
          <a:pPr>
            <a:defRPr sz="800" b="0" i="0" u="none" strike="noStrike" baseline="0">
              <a:solidFill>
                <a:srgbClr val="000000"/>
              </a:solidFill>
              <a:latin typeface="Calibri"/>
              <a:ea typeface="Calibri"/>
              <a:cs typeface="Calibri"/>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ES" sz="1000" b="1" i="0" u="none" strike="noStrike" baseline="0">
                <a:solidFill>
                  <a:srgbClr val="000000"/>
                </a:solidFill>
                <a:latin typeface="Arial"/>
                <a:cs typeface="Arial"/>
              </a:rPr>
              <a:t>Gráfico Nº 3</a:t>
            </a:r>
          </a:p>
          <a:p>
            <a:pPr>
              <a:defRPr sz="1000" b="1" i="0" u="none" strike="noStrike" baseline="0">
                <a:solidFill>
                  <a:srgbClr val="000000"/>
                </a:solidFill>
                <a:latin typeface="Arial"/>
                <a:ea typeface="Arial"/>
                <a:cs typeface="Arial"/>
              </a:defRPr>
            </a:pPr>
            <a:r>
              <a:rPr lang="es-ES" sz="1000" b="1" i="0" u="none" strike="noStrike" baseline="0">
                <a:solidFill>
                  <a:srgbClr val="000000"/>
                </a:solidFill>
                <a:latin typeface="Arial"/>
                <a:cs typeface="Arial"/>
              </a:rPr>
              <a:t>Evolución de las exportaciones silvoagropecuarias </a:t>
            </a:r>
          </a:p>
          <a:p>
            <a:pPr>
              <a:defRPr sz="1000" b="1" i="0" u="none" strike="noStrike" baseline="0">
                <a:solidFill>
                  <a:srgbClr val="000000"/>
                </a:solidFill>
                <a:latin typeface="Arial"/>
                <a:ea typeface="Arial"/>
                <a:cs typeface="Arial"/>
              </a:defRPr>
            </a:pPr>
            <a:endParaRPr lang="es-ES"/>
          </a:p>
        </c:rich>
      </c:tx>
      <c:overlay val="0"/>
    </c:title>
    <c:autoTitleDeleted val="0"/>
    <c:plotArea>
      <c:layout/>
      <c:lineChart>
        <c:grouping val="standard"/>
        <c:varyColors val="0"/>
        <c:ser>
          <c:idx val="0"/>
          <c:order val="0"/>
          <c:tx>
            <c:strRef>
              <c:f>evolución_comercio!$R$2</c:f>
              <c:strCache>
                <c:ptCount val="1"/>
                <c:pt idx="0">
                  <c:v>Agrícola</c:v>
                </c:pt>
              </c:strCache>
            </c:strRef>
          </c:tx>
          <c:cat>
            <c:strRef>
              <c:f>evolución_comercio!$Q$3:$Q$7</c:f>
              <c:strCache>
                <c:ptCount val="5"/>
                <c:pt idx="0">
                  <c:v>ene-ago 16</c:v>
                </c:pt>
                <c:pt idx="1">
                  <c:v>ene-ago 17</c:v>
                </c:pt>
                <c:pt idx="2">
                  <c:v>ene-ago 18</c:v>
                </c:pt>
                <c:pt idx="3">
                  <c:v>ene-ago 19</c:v>
                </c:pt>
                <c:pt idx="4">
                  <c:v>ene-ago 20</c:v>
                </c:pt>
              </c:strCache>
            </c:strRef>
          </c:cat>
          <c:val>
            <c:numRef>
              <c:f>evolución_comercio!$R$3:$R$7</c:f>
              <c:numCache>
                <c:formatCode>_-* #,##0\ _p_t_a_-;\-* #,##0\ _p_t_a_-;_-* "-"??\ _p_t_a_-;_-@_-</c:formatCode>
                <c:ptCount val="5"/>
                <c:pt idx="0">
                  <c:v>6709450</c:v>
                </c:pt>
                <c:pt idx="1">
                  <c:v>6685634</c:v>
                </c:pt>
                <c:pt idx="2">
                  <c:v>7667857</c:v>
                </c:pt>
                <c:pt idx="3">
                  <c:v>7699002</c:v>
                </c:pt>
                <c:pt idx="4">
                  <c:v>6965344</c:v>
                </c:pt>
              </c:numCache>
            </c:numRef>
          </c:val>
          <c:smooth val="0"/>
          <c:extLst>
            <c:ext xmlns:c16="http://schemas.microsoft.com/office/drawing/2014/chart" uri="{C3380CC4-5D6E-409C-BE32-E72D297353CC}">
              <c16:uniqueId val="{00000000-FDE6-42F0-843B-E0D3F917E79C}"/>
            </c:ext>
          </c:extLst>
        </c:ser>
        <c:ser>
          <c:idx val="1"/>
          <c:order val="1"/>
          <c:tx>
            <c:strRef>
              <c:f>evolución_comercio!$S$2</c:f>
              <c:strCache>
                <c:ptCount val="1"/>
                <c:pt idx="0">
                  <c:v>Pecuario</c:v>
                </c:pt>
              </c:strCache>
            </c:strRef>
          </c:tx>
          <c:cat>
            <c:strRef>
              <c:f>evolución_comercio!$Q$3:$Q$7</c:f>
              <c:strCache>
                <c:ptCount val="5"/>
                <c:pt idx="0">
                  <c:v>ene-ago 16</c:v>
                </c:pt>
                <c:pt idx="1">
                  <c:v>ene-ago 17</c:v>
                </c:pt>
                <c:pt idx="2">
                  <c:v>ene-ago 18</c:v>
                </c:pt>
                <c:pt idx="3">
                  <c:v>ene-ago 19</c:v>
                </c:pt>
                <c:pt idx="4">
                  <c:v>ene-ago 20</c:v>
                </c:pt>
              </c:strCache>
            </c:strRef>
          </c:cat>
          <c:val>
            <c:numRef>
              <c:f>evolución_comercio!$S$3:$S$7</c:f>
              <c:numCache>
                <c:formatCode>_-* #,##0\ _p_t_a_-;\-* #,##0\ _p_t_a_-;_-* "-"??\ _p_t_a_-;_-@_-</c:formatCode>
                <c:ptCount val="5"/>
                <c:pt idx="0">
                  <c:v>830515</c:v>
                </c:pt>
                <c:pt idx="1">
                  <c:v>790972</c:v>
                </c:pt>
                <c:pt idx="2">
                  <c:v>941525</c:v>
                </c:pt>
                <c:pt idx="3">
                  <c:v>967387</c:v>
                </c:pt>
                <c:pt idx="4">
                  <c:v>1087999</c:v>
                </c:pt>
              </c:numCache>
            </c:numRef>
          </c:val>
          <c:smooth val="0"/>
          <c:extLst>
            <c:ext xmlns:c16="http://schemas.microsoft.com/office/drawing/2014/chart" uri="{C3380CC4-5D6E-409C-BE32-E72D297353CC}">
              <c16:uniqueId val="{00000001-FDE6-42F0-843B-E0D3F917E79C}"/>
            </c:ext>
          </c:extLst>
        </c:ser>
        <c:ser>
          <c:idx val="2"/>
          <c:order val="2"/>
          <c:tx>
            <c:strRef>
              <c:f>evolución_comercio!$T$2</c:f>
              <c:strCache>
                <c:ptCount val="1"/>
                <c:pt idx="0">
                  <c:v>Forestal</c:v>
                </c:pt>
              </c:strCache>
            </c:strRef>
          </c:tx>
          <c:cat>
            <c:strRef>
              <c:f>evolución_comercio!$Q$3:$Q$7</c:f>
              <c:strCache>
                <c:ptCount val="5"/>
                <c:pt idx="0">
                  <c:v>ene-ago 16</c:v>
                </c:pt>
                <c:pt idx="1">
                  <c:v>ene-ago 17</c:v>
                </c:pt>
                <c:pt idx="2">
                  <c:v>ene-ago 18</c:v>
                </c:pt>
                <c:pt idx="3">
                  <c:v>ene-ago 19</c:v>
                </c:pt>
                <c:pt idx="4">
                  <c:v>ene-ago 20</c:v>
                </c:pt>
              </c:strCache>
            </c:strRef>
          </c:cat>
          <c:val>
            <c:numRef>
              <c:f>evolución_comercio!$T$3:$T$7</c:f>
              <c:numCache>
                <c:formatCode>_-* #,##0\ _p_t_a_-;\-* #,##0\ _p_t_a_-;_-* "-"??\ _p_t_a_-;_-@_-</c:formatCode>
                <c:ptCount val="5"/>
                <c:pt idx="0">
                  <c:v>3146894</c:v>
                </c:pt>
                <c:pt idx="1">
                  <c:v>3265313</c:v>
                </c:pt>
                <c:pt idx="2">
                  <c:v>4190498</c:v>
                </c:pt>
                <c:pt idx="3">
                  <c:v>3559466</c:v>
                </c:pt>
                <c:pt idx="4">
                  <c:v>2841244</c:v>
                </c:pt>
              </c:numCache>
            </c:numRef>
          </c:val>
          <c:smooth val="0"/>
          <c:extLst>
            <c:ext xmlns:c16="http://schemas.microsoft.com/office/drawing/2014/chart" uri="{C3380CC4-5D6E-409C-BE32-E72D297353CC}">
              <c16:uniqueId val="{00000002-FDE6-42F0-843B-E0D3F917E79C}"/>
            </c:ext>
          </c:extLst>
        </c:ser>
        <c:ser>
          <c:idx val="3"/>
          <c:order val="3"/>
          <c:tx>
            <c:strRef>
              <c:f>evolución_comercio!$U$2</c:f>
              <c:strCache>
                <c:ptCount val="1"/>
                <c:pt idx="0">
                  <c:v>Total</c:v>
                </c:pt>
              </c:strCache>
            </c:strRef>
          </c:tx>
          <c:cat>
            <c:strRef>
              <c:f>evolución_comercio!$Q$3:$Q$7</c:f>
              <c:strCache>
                <c:ptCount val="5"/>
                <c:pt idx="0">
                  <c:v>ene-ago 16</c:v>
                </c:pt>
                <c:pt idx="1">
                  <c:v>ene-ago 17</c:v>
                </c:pt>
                <c:pt idx="2">
                  <c:v>ene-ago 18</c:v>
                </c:pt>
                <c:pt idx="3">
                  <c:v>ene-ago 19</c:v>
                </c:pt>
                <c:pt idx="4">
                  <c:v>ene-ago 20</c:v>
                </c:pt>
              </c:strCache>
            </c:strRef>
          </c:cat>
          <c:val>
            <c:numRef>
              <c:f>evolución_comercio!$U$3:$U$7</c:f>
              <c:numCache>
                <c:formatCode>_-* #,##0\ _p_t_a_-;\-* #,##0\ _p_t_a_-;_-* "-"??\ _p_t_a_-;_-@_-</c:formatCode>
                <c:ptCount val="5"/>
                <c:pt idx="0">
                  <c:v>10686859</c:v>
                </c:pt>
                <c:pt idx="1">
                  <c:v>10741919</c:v>
                </c:pt>
                <c:pt idx="2">
                  <c:v>12799880</c:v>
                </c:pt>
                <c:pt idx="3">
                  <c:v>12225855</c:v>
                </c:pt>
                <c:pt idx="4">
                  <c:v>10894587</c:v>
                </c:pt>
              </c:numCache>
            </c:numRef>
          </c:val>
          <c:smooth val="0"/>
          <c:extLst>
            <c:ext xmlns:c16="http://schemas.microsoft.com/office/drawing/2014/chart" uri="{C3380CC4-5D6E-409C-BE32-E72D297353CC}">
              <c16:uniqueId val="{00000003-FDE6-42F0-843B-E0D3F917E79C}"/>
            </c:ext>
          </c:extLst>
        </c:ser>
        <c:dLbls>
          <c:showLegendKey val="0"/>
          <c:showVal val="0"/>
          <c:showCatName val="0"/>
          <c:showSerName val="0"/>
          <c:showPercent val="0"/>
          <c:showBubbleSize val="0"/>
        </c:dLbls>
        <c:marker val="1"/>
        <c:smooth val="0"/>
        <c:axId val="33085504"/>
        <c:axId val="33090400"/>
      </c:lineChart>
      <c:catAx>
        <c:axId val="33085504"/>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3090400"/>
        <c:crosses val="autoZero"/>
        <c:auto val="1"/>
        <c:lblAlgn val="ctr"/>
        <c:lblOffset val="100"/>
        <c:noMultiLvlLbl val="0"/>
      </c:catAx>
      <c:valAx>
        <c:axId val="33090400"/>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s-ES"/>
                  <a:t>Millones de dólares</a:t>
                </a:r>
              </a:p>
            </c:rich>
          </c:tx>
          <c:overlay val="0"/>
        </c:title>
        <c:numFmt formatCode="_-* #,##0\ _p_t_a_-;\-* #,##0\ _p_t_a_-;_-* &quot;-&quot;??\ _p_t_a_-;_-@_-" sourceLinked="1"/>
        <c:majorTickMark val="none"/>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33085504"/>
        <c:crosses val="autoZero"/>
        <c:crossBetween val="between"/>
        <c:dispUnits>
          <c:builtInUnit val="thousands"/>
        </c:dispUnits>
      </c:valAx>
    </c:plotArea>
    <c:legend>
      <c:legendPos val="r"/>
      <c:overlay val="0"/>
      <c:txPr>
        <a:bodyPr/>
        <a:lstStyle/>
        <a:p>
          <a:pPr>
            <a:defRPr sz="70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1" i="0" u="none" strike="noStrike" baseline="0">
          <a:solidFill>
            <a:srgbClr val="000000"/>
          </a:solidFill>
          <a:latin typeface="Arial"/>
          <a:ea typeface="Arial"/>
          <a:cs typeface="Arial"/>
        </a:defRPr>
      </a:pPr>
      <a:endParaRPr lang="en-US"/>
    </a:p>
  </c:txPr>
  <c:printSettings>
    <c:headerFooter/>
    <c:pageMargins b="0.78740157480314965" l="0.78740157480314965" r="0.78740157480314965" t="2.4409448818897639" header="0.31496062992125984" footer="0.31496062992125984"/>
    <c:pageSetup paperSize="119" orientation="portrait" horizontalDpi="300" verticalDpi="300"/>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ES" sz="1000" b="1" i="0" u="none" strike="noStrike" baseline="0">
                <a:solidFill>
                  <a:srgbClr val="000000"/>
                </a:solidFill>
                <a:latin typeface="Arial"/>
                <a:cs typeface="Arial"/>
              </a:rPr>
              <a:t>Gráfico Nº 4</a:t>
            </a:r>
          </a:p>
          <a:p>
            <a:pPr>
              <a:defRPr sz="1000" b="0" i="0" u="none" strike="noStrike" baseline="0">
                <a:solidFill>
                  <a:srgbClr val="000000"/>
                </a:solidFill>
                <a:latin typeface="Calibri"/>
                <a:ea typeface="Calibri"/>
                <a:cs typeface="Calibri"/>
              </a:defRPr>
            </a:pPr>
            <a:r>
              <a:rPr lang="es-ES" sz="1000" b="1" i="0" u="none" strike="noStrike" baseline="0">
                <a:solidFill>
                  <a:srgbClr val="000000"/>
                </a:solidFill>
                <a:latin typeface="Arial"/>
                <a:cs typeface="Arial"/>
              </a:rPr>
              <a:t>Evolución de las importaciones silvoagropecuarias</a:t>
            </a:r>
          </a:p>
          <a:p>
            <a:pPr>
              <a:defRPr sz="1000" b="0" i="0" u="none" strike="noStrike" baseline="0">
                <a:solidFill>
                  <a:srgbClr val="000000"/>
                </a:solidFill>
                <a:latin typeface="Calibri"/>
                <a:ea typeface="Calibri"/>
                <a:cs typeface="Calibri"/>
              </a:defRPr>
            </a:pPr>
            <a:endParaRPr lang="es-ES"/>
          </a:p>
        </c:rich>
      </c:tx>
      <c:overlay val="0"/>
    </c:title>
    <c:autoTitleDeleted val="0"/>
    <c:plotArea>
      <c:layout/>
      <c:lineChart>
        <c:grouping val="standard"/>
        <c:varyColors val="0"/>
        <c:ser>
          <c:idx val="0"/>
          <c:order val="0"/>
          <c:tx>
            <c:strRef>
              <c:f>evolución_comercio!$R$11</c:f>
              <c:strCache>
                <c:ptCount val="1"/>
                <c:pt idx="0">
                  <c:v>Agrícola</c:v>
                </c:pt>
              </c:strCache>
            </c:strRef>
          </c:tx>
          <c:cat>
            <c:strRef>
              <c:f>evolución_comercio!$Q$12:$Q$16</c:f>
              <c:strCache>
                <c:ptCount val="5"/>
                <c:pt idx="0">
                  <c:v>ene-ago 16</c:v>
                </c:pt>
                <c:pt idx="1">
                  <c:v>ene-ago 17</c:v>
                </c:pt>
                <c:pt idx="2">
                  <c:v>ene-ago 18</c:v>
                </c:pt>
                <c:pt idx="3">
                  <c:v>ene-ago 19</c:v>
                </c:pt>
                <c:pt idx="4">
                  <c:v>ene-ago 20</c:v>
                </c:pt>
              </c:strCache>
            </c:strRef>
          </c:cat>
          <c:val>
            <c:numRef>
              <c:f>evolución_comercio!$R$12:$R$16</c:f>
              <c:numCache>
                <c:formatCode>_-* #,##0\ _p_t_a_-;\-* #,##0\ _p_t_a_-;_-* "-"??\ _p_t_a_-;_-@_-</c:formatCode>
                <c:ptCount val="5"/>
                <c:pt idx="0">
                  <c:v>2156997</c:v>
                </c:pt>
                <c:pt idx="1">
                  <c:v>2344047</c:v>
                </c:pt>
                <c:pt idx="2">
                  <c:v>2701074</c:v>
                </c:pt>
                <c:pt idx="3">
                  <c:v>2640825</c:v>
                </c:pt>
                <c:pt idx="4">
                  <c:v>2759130</c:v>
                </c:pt>
              </c:numCache>
            </c:numRef>
          </c:val>
          <c:smooth val="0"/>
          <c:extLst>
            <c:ext xmlns:c16="http://schemas.microsoft.com/office/drawing/2014/chart" uri="{C3380CC4-5D6E-409C-BE32-E72D297353CC}">
              <c16:uniqueId val="{00000000-1A34-4A50-B6B7-508CDA0E4853}"/>
            </c:ext>
          </c:extLst>
        </c:ser>
        <c:ser>
          <c:idx val="1"/>
          <c:order val="1"/>
          <c:tx>
            <c:strRef>
              <c:f>evolución_comercio!$S$11</c:f>
              <c:strCache>
                <c:ptCount val="1"/>
                <c:pt idx="0">
                  <c:v>Pecuario</c:v>
                </c:pt>
              </c:strCache>
            </c:strRef>
          </c:tx>
          <c:cat>
            <c:strRef>
              <c:f>evolución_comercio!$Q$12:$Q$16</c:f>
              <c:strCache>
                <c:ptCount val="5"/>
                <c:pt idx="0">
                  <c:v>ene-ago 16</c:v>
                </c:pt>
                <c:pt idx="1">
                  <c:v>ene-ago 17</c:v>
                </c:pt>
                <c:pt idx="2">
                  <c:v>ene-ago 18</c:v>
                </c:pt>
                <c:pt idx="3">
                  <c:v>ene-ago 19</c:v>
                </c:pt>
                <c:pt idx="4">
                  <c:v>ene-ago 20</c:v>
                </c:pt>
              </c:strCache>
            </c:strRef>
          </c:cat>
          <c:val>
            <c:numRef>
              <c:f>evolución_comercio!$S$12:$S$16</c:f>
              <c:numCache>
                <c:formatCode>_-* #,##0\ _p_t_a_-;\-* #,##0\ _p_t_a_-;_-* "-"??\ _p_t_a_-;_-@_-</c:formatCode>
                <c:ptCount val="5"/>
                <c:pt idx="0">
                  <c:v>988742</c:v>
                </c:pt>
                <c:pt idx="1">
                  <c:v>1303583</c:v>
                </c:pt>
                <c:pt idx="2">
                  <c:v>1448047</c:v>
                </c:pt>
                <c:pt idx="3">
                  <c:v>1471609</c:v>
                </c:pt>
                <c:pt idx="4">
                  <c:v>1254932</c:v>
                </c:pt>
              </c:numCache>
            </c:numRef>
          </c:val>
          <c:smooth val="0"/>
          <c:extLst>
            <c:ext xmlns:c16="http://schemas.microsoft.com/office/drawing/2014/chart" uri="{C3380CC4-5D6E-409C-BE32-E72D297353CC}">
              <c16:uniqueId val="{00000001-1A34-4A50-B6B7-508CDA0E4853}"/>
            </c:ext>
          </c:extLst>
        </c:ser>
        <c:ser>
          <c:idx val="2"/>
          <c:order val="2"/>
          <c:tx>
            <c:strRef>
              <c:f>evolución_comercio!$T$11</c:f>
              <c:strCache>
                <c:ptCount val="1"/>
                <c:pt idx="0">
                  <c:v>Forestal</c:v>
                </c:pt>
              </c:strCache>
            </c:strRef>
          </c:tx>
          <c:cat>
            <c:strRef>
              <c:f>evolución_comercio!$Q$12:$Q$16</c:f>
              <c:strCache>
                <c:ptCount val="5"/>
                <c:pt idx="0">
                  <c:v>ene-ago 16</c:v>
                </c:pt>
                <c:pt idx="1">
                  <c:v>ene-ago 17</c:v>
                </c:pt>
                <c:pt idx="2">
                  <c:v>ene-ago 18</c:v>
                </c:pt>
                <c:pt idx="3">
                  <c:v>ene-ago 19</c:v>
                </c:pt>
                <c:pt idx="4">
                  <c:v>ene-ago 20</c:v>
                </c:pt>
              </c:strCache>
            </c:strRef>
          </c:cat>
          <c:val>
            <c:numRef>
              <c:f>evolución_comercio!$T$12:$T$16</c:f>
              <c:numCache>
                <c:formatCode>_-* #,##0\ _p_t_a_-;\-* #,##0\ _p_t_a_-;_-* "-"??\ _p_t_a_-;_-@_-</c:formatCode>
                <c:ptCount val="5"/>
                <c:pt idx="0">
                  <c:v>178384</c:v>
                </c:pt>
                <c:pt idx="1">
                  <c:v>178555</c:v>
                </c:pt>
                <c:pt idx="2">
                  <c:v>236334</c:v>
                </c:pt>
                <c:pt idx="3">
                  <c:v>184027</c:v>
                </c:pt>
                <c:pt idx="4">
                  <c:v>130583</c:v>
                </c:pt>
              </c:numCache>
            </c:numRef>
          </c:val>
          <c:smooth val="0"/>
          <c:extLst>
            <c:ext xmlns:c16="http://schemas.microsoft.com/office/drawing/2014/chart" uri="{C3380CC4-5D6E-409C-BE32-E72D297353CC}">
              <c16:uniqueId val="{00000002-1A34-4A50-B6B7-508CDA0E4853}"/>
            </c:ext>
          </c:extLst>
        </c:ser>
        <c:ser>
          <c:idx val="3"/>
          <c:order val="3"/>
          <c:tx>
            <c:strRef>
              <c:f>evolución_comercio!$U$11</c:f>
              <c:strCache>
                <c:ptCount val="1"/>
                <c:pt idx="0">
                  <c:v>Total</c:v>
                </c:pt>
              </c:strCache>
            </c:strRef>
          </c:tx>
          <c:cat>
            <c:strRef>
              <c:f>evolución_comercio!$Q$12:$Q$16</c:f>
              <c:strCache>
                <c:ptCount val="5"/>
                <c:pt idx="0">
                  <c:v>ene-ago 16</c:v>
                </c:pt>
                <c:pt idx="1">
                  <c:v>ene-ago 17</c:v>
                </c:pt>
                <c:pt idx="2">
                  <c:v>ene-ago 18</c:v>
                </c:pt>
                <c:pt idx="3">
                  <c:v>ene-ago 19</c:v>
                </c:pt>
                <c:pt idx="4">
                  <c:v>ene-ago 20</c:v>
                </c:pt>
              </c:strCache>
            </c:strRef>
          </c:cat>
          <c:val>
            <c:numRef>
              <c:f>evolución_comercio!$U$12:$U$16</c:f>
              <c:numCache>
                <c:formatCode>_-* #,##0\ _p_t_a_-;\-* #,##0\ _p_t_a_-;_-* "-"??\ _p_t_a_-;_-@_-</c:formatCode>
                <c:ptCount val="5"/>
                <c:pt idx="0">
                  <c:v>3324123</c:v>
                </c:pt>
                <c:pt idx="1">
                  <c:v>3826185</c:v>
                </c:pt>
                <c:pt idx="2">
                  <c:v>4385455</c:v>
                </c:pt>
                <c:pt idx="3">
                  <c:v>4296461</c:v>
                </c:pt>
                <c:pt idx="4">
                  <c:v>4144645</c:v>
                </c:pt>
              </c:numCache>
            </c:numRef>
          </c:val>
          <c:smooth val="0"/>
          <c:extLst>
            <c:ext xmlns:c16="http://schemas.microsoft.com/office/drawing/2014/chart" uri="{C3380CC4-5D6E-409C-BE32-E72D297353CC}">
              <c16:uniqueId val="{00000003-1A34-4A50-B6B7-508CDA0E4853}"/>
            </c:ext>
          </c:extLst>
        </c:ser>
        <c:dLbls>
          <c:showLegendKey val="0"/>
          <c:showVal val="0"/>
          <c:showCatName val="0"/>
          <c:showSerName val="0"/>
          <c:showPercent val="0"/>
          <c:showBubbleSize val="0"/>
        </c:dLbls>
        <c:marker val="1"/>
        <c:smooth val="0"/>
        <c:axId val="33094208"/>
        <c:axId val="33092032"/>
      </c:lineChart>
      <c:catAx>
        <c:axId val="3309420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3092032"/>
        <c:crosses val="autoZero"/>
        <c:auto val="1"/>
        <c:lblAlgn val="ctr"/>
        <c:lblOffset val="100"/>
        <c:noMultiLvlLbl val="0"/>
      </c:catAx>
      <c:valAx>
        <c:axId val="33092032"/>
        <c:scaling>
          <c:orientation val="minMax"/>
        </c:scaling>
        <c:delete val="0"/>
        <c:axPos val="l"/>
        <c:majorGridlines/>
        <c:numFmt formatCode="_-* #,##0\ _p_t_a_-;\-* #,##0\ _p_t_a_-;_-* &quot;-&quot;??\ _p_t_a_-;_-@_-"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3094208"/>
        <c:crosses val="autoZero"/>
        <c:crossBetween val="between"/>
        <c:dispUnits>
          <c:builtInUnit val="thousands"/>
          <c:dispUnitsLbl>
            <c:layout>
              <c:manualLayout>
                <c:xMode val="edge"/>
                <c:yMode val="edge"/>
                <c:x val="2.5730994152046785E-2"/>
                <c:y val="0.3230876909617067"/>
              </c:manualLayout>
            </c:layout>
            <c:tx>
              <c:rich>
                <a:bodyPr rot="-5400000" vert="horz"/>
                <a:lstStyle/>
                <a:p>
                  <a:pPr algn="ctr">
                    <a:defRPr sz="1000" b="1" i="0" u="none" strike="noStrike" baseline="0">
                      <a:solidFill>
                        <a:srgbClr val="000000"/>
                      </a:solidFill>
                      <a:latin typeface="Calibri"/>
                      <a:ea typeface="Calibri"/>
                      <a:cs typeface="Calibri"/>
                    </a:defRPr>
                  </a:pPr>
                  <a:r>
                    <a:rPr lang="es-ES"/>
                    <a:t>Millones de dólares</a:t>
                  </a:r>
                </a:p>
              </c:rich>
            </c:tx>
          </c:dispUnitsLbl>
        </c:dispUnits>
      </c:valAx>
    </c:plotArea>
    <c:legend>
      <c:legendPos val="r"/>
      <c:overlay val="0"/>
      <c:txPr>
        <a:bodyPr/>
        <a:lstStyle/>
        <a:p>
          <a:pPr>
            <a:defRPr sz="800" b="0" i="0" u="none" strike="noStrike" baseline="0">
              <a:solidFill>
                <a:srgbClr val="000000"/>
              </a:solidFill>
              <a:latin typeface="Calibri"/>
              <a:ea typeface="Calibri"/>
              <a:cs typeface="Calibri"/>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 b="1" i="0" u="none" strike="noStrike" baseline="0">
                <a:solidFill>
                  <a:srgbClr val="000000"/>
                </a:solidFill>
                <a:latin typeface="Arial"/>
                <a:ea typeface="Arial"/>
                <a:cs typeface="Arial"/>
              </a:defRPr>
            </a:pPr>
            <a:r>
              <a:rPr lang="es-ES"/>
              <a:t>Gráfico Nº 4
Exportaciones silvoagropecuarias por región 
dólares FOB
Participación enero - marzo 2008
</a:t>
            </a:r>
          </a:p>
        </c:rich>
      </c:tx>
      <c:overlay val="0"/>
      <c:spPr>
        <a:noFill/>
        <a:ln w="25400">
          <a:noFill/>
        </a:ln>
      </c:spPr>
    </c:title>
    <c:autoTitleDeleted val="0"/>
    <c:view3D>
      <c:rotX val="10"/>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E1F2-4213-A2C6-D288A1F80E1A}"/>
              </c:ext>
            </c:extLst>
          </c:dPt>
          <c:val>
            <c:numLit>
              <c:formatCode>General</c:formatCode>
              <c:ptCount val="1"/>
              <c:pt idx="0">
                <c:v>0</c:v>
              </c:pt>
            </c:numLit>
          </c:val>
          <c:extLst>
            <c:ext xmlns:c16="http://schemas.microsoft.com/office/drawing/2014/chart" uri="{C3380CC4-5D6E-409C-BE32-E72D297353CC}">
              <c16:uniqueId val="{00000001-E1F2-4213-A2C6-D288A1F80E1A}"/>
            </c:ext>
          </c:extLst>
        </c:ser>
        <c:dLbls>
          <c:showLegendKey val="0"/>
          <c:showVal val="0"/>
          <c:showCatName val="0"/>
          <c:showSerName val="0"/>
          <c:showPercent val="0"/>
          <c:showBubbleSize val="0"/>
          <c:showLeaderLines val="1"/>
        </c:dLbls>
      </c:pie3DChart>
      <c:spPr>
        <a:noFill/>
        <a:ln w="25400">
          <a:noFill/>
        </a:ln>
      </c:spPr>
    </c:plotArea>
    <c:legend>
      <c:legendPos val="b"/>
      <c:overlay val="0"/>
      <c:spPr>
        <a:solidFill>
          <a:srgbClr val="FFFFFF"/>
        </a:solidFill>
        <a:ln w="3175">
          <a:solidFill>
            <a:srgbClr val="FFFFFF"/>
          </a:solidFill>
          <a:prstDash val="solid"/>
        </a:ln>
      </c:spPr>
      <c:txPr>
        <a:bodyPr/>
        <a:lstStyle/>
        <a:p>
          <a:pPr rtl="0">
            <a:defRPr sz="215" b="0" i="0" u="none" strike="noStrike" baseline="0">
              <a:solidFill>
                <a:srgbClr val="000000"/>
              </a:solidFill>
              <a:latin typeface="Arial"/>
              <a:ea typeface="Arial"/>
              <a:cs typeface="Arial"/>
            </a:defRPr>
          </a:pPr>
          <a:endParaRPr lang="en-US"/>
        </a:p>
      </c:txPr>
    </c:legend>
    <c:plotVisOnly val="1"/>
    <c:dispBlanksAs val="zero"/>
    <c:showDLblsOverMax val="0"/>
  </c:chart>
  <c:spPr>
    <a:noFill/>
    <a:ln w="3175">
      <a:solidFill>
        <a:srgbClr val="FFFFFF"/>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 footer="0"/>
    <c:pageSetup paperSize="9" orientation="landscape"/>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strRef>
          <c:f>TitulosGraficos!$B$5</c:f>
          <c:strCache>
            <c:ptCount val="1"/>
            <c:pt idx="0">
              <c:v>Gráfico  Nº 5
Exportaciones silvoagropecuarias por clase
Participación enero - septiembre 2020</c:v>
            </c:pt>
          </c:strCache>
        </c:strRef>
      </c:tx>
      <c:overlay val="0"/>
      <c:txPr>
        <a:bodyPr/>
        <a:lstStyle/>
        <a:p>
          <a:pPr>
            <a:defRPr sz="1000" b="0" i="0" u="none" strike="noStrike" baseline="0">
              <a:solidFill>
                <a:srgbClr val="000000"/>
              </a:solidFill>
              <a:latin typeface="Calibri"/>
              <a:ea typeface="Calibri"/>
              <a:cs typeface="Calibri"/>
            </a:defRPr>
          </a:pPr>
          <a:endParaRPr lang="en-US"/>
        </a:p>
      </c:txPr>
    </c:title>
    <c:autoTitleDeleted val="0"/>
    <c:plotArea>
      <c:layout/>
      <c:pieChart>
        <c:varyColors val="1"/>
        <c:ser>
          <c:idx val="0"/>
          <c:order val="0"/>
          <c:explosion val="25"/>
          <c:dPt>
            <c:idx val="0"/>
            <c:bubble3D val="0"/>
            <c:extLst>
              <c:ext xmlns:c16="http://schemas.microsoft.com/office/drawing/2014/chart" uri="{C3380CC4-5D6E-409C-BE32-E72D297353CC}">
                <c16:uniqueId val="{00000000-6DCC-441E-9259-DBC7535BE766}"/>
              </c:ext>
            </c:extLst>
          </c:dPt>
          <c:dPt>
            <c:idx val="1"/>
            <c:bubble3D val="0"/>
            <c:extLst>
              <c:ext xmlns:c16="http://schemas.microsoft.com/office/drawing/2014/chart" uri="{C3380CC4-5D6E-409C-BE32-E72D297353CC}">
                <c16:uniqueId val="{00000001-6DCC-441E-9259-DBC7535BE766}"/>
              </c:ext>
            </c:extLst>
          </c:dPt>
          <c:dLbls>
            <c:spPr>
              <a:noFill/>
              <a:ln>
                <a:noFill/>
              </a:ln>
              <a:effectLst/>
            </c:spPr>
            <c:txPr>
              <a:bodyPr/>
              <a:lstStyle/>
              <a:p>
                <a:pPr>
                  <a:defRPr sz="1000" b="0" i="0" u="none" strike="noStrike" baseline="0">
                    <a:solidFill>
                      <a:srgbClr val="000000"/>
                    </a:solidFill>
                    <a:latin typeface="Calibri"/>
                    <a:ea typeface="Calibri"/>
                    <a:cs typeface="Calibri"/>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'balanza productos_clase_sector'!$R$6:$R$7</c:f>
              <c:strCache>
                <c:ptCount val="2"/>
                <c:pt idx="0">
                  <c:v>Primarias</c:v>
                </c:pt>
                <c:pt idx="1">
                  <c:v>Industriales</c:v>
                </c:pt>
              </c:strCache>
            </c:strRef>
          </c:cat>
          <c:val>
            <c:numRef>
              <c:f>'balanza productos_clase_sector'!$S$6:$S$7</c:f>
              <c:numCache>
                <c:formatCode>#,##0</c:formatCode>
                <c:ptCount val="2"/>
                <c:pt idx="0">
                  <c:v>4838410</c:v>
                </c:pt>
                <c:pt idx="1">
                  <c:v>6056176</c:v>
                </c:pt>
              </c:numCache>
            </c:numRef>
          </c:val>
          <c:extLst>
            <c:ext xmlns:c16="http://schemas.microsoft.com/office/drawing/2014/chart" uri="{C3380CC4-5D6E-409C-BE32-E72D297353CC}">
              <c16:uniqueId val="{00000002-6DCC-441E-9259-DBC7535BE766}"/>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orientation="portrait"/>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strRef>
          <c:f>TitulosGraficos!$C$5</c:f>
          <c:strCache>
            <c:ptCount val="1"/>
            <c:pt idx="0">
              <c:v>Gráfico  Nº 6
Exportaciones silvoagropecuarias por sector
Participación enero - septiembre 2020</c:v>
            </c:pt>
          </c:strCache>
        </c:strRef>
      </c:tx>
      <c:overlay val="0"/>
      <c:txPr>
        <a:bodyPr/>
        <a:lstStyle/>
        <a:p>
          <a:pPr>
            <a:defRPr sz="1000" b="0"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2991903243100858"/>
          <c:y val="0.24375966064467633"/>
          <c:w val="0.43365122072446932"/>
          <c:h val="0.67269803083630142"/>
        </c:manualLayout>
      </c:layout>
      <c:pieChart>
        <c:varyColors val="1"/>
        <c:ser>
          <c:idx val="0"/>
          <c:order val="0"/>
          <c:explosion val="25"/>
          <c:dPt>
            <c:idx val="0"/>
            <c:bubble3D val="0"/>
            <c:extLst>
              <c:ext xmlns:c16="http://schemas.microsoft.com/office/drawing/2014/chart" uri="{C3380CC4-5D6E-409C-BE32-E72D297353CC}">
                <c16:uniqueId val="{00000000-44D0-4ACD-BBE2-DAF079854E71}"/>
              </c:ext>
            </c:extLst>
          </c:dPt>
          <c:dPt>
            <c:idx val="1"/>
            <c:bubble3D val="0"/>
            <c:extLst>
              <c:ext xmlns:c16="http://schemas.microsoft.com/office/drawing/2014/chart" uri="{C3380CC4-5D6E-409C-BE32-E72D297353CC}">
                <c16:uniqueId val="{00000001-44D0-4ACD-BBE2-DAF079854E71}"/>
              </c:ext>
            </c:extLst>
          </c:dPt>
          <c:dPt>
            <c:idx val="2"/>
            <c:bubble3D val="0"/>
            <c:extLst>
              <c:ext xmlns:c16="http://schemas.microsoft.com/office/drawing/2014/chart" uri="{C3380CC4-5D6E-409C-BE32-E72D297353CC}">
                <c16:uniqueId val="{00000002-44D0-4ACD-BBE2-DAF079854E71}"/>
              </c:ext>
            </c:extLst>
          </c:dPt>
          <c:dLbls>
            <c:spPr>
              <a:noFill/>
              <a:ln>
                <a:noFill/>
              </a:ln>
              <a:effectLst/>
            </c:spPr>
            <c:txPr>
              <a:bodyPr/>
              <a:lstStyle/>
              <a:p>
                <a:pPr>
                  <a:defRPr sz="1000" b="0" i="0" u="none" strike="noStrike" baseline="0">
                    <a:solidFill>
                      <a:srgbClr val="000000"/>
                    </a:solidFill>
                    <a:latin typeface="Calibri"/>
                    <a:ea typeface="Calibri"/>
                    <a:cs typeface="Calibri"/>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'balanza productos_clase_sector'!$R$10:$R$12</c:f>
              <c:strCache>
                <c:ptCount val="3"/>
                <c:pt idx="0">
                  <c:v>Agrícolas</c:v>
                </c:pt>
                <c:pt idx="1">
                  <c:v>Pecuarias</c:v>
                </c:pt>
                <c:pt idx="2">
                  <c:v>Forestales</c:v>
                </c:pt>
              </c:strCache>
            </c:strRef>
          </c:cat>
          <c:val>
            <c:numRef>
              <c:f>'balanza productos_clase_sector'!$S$10:$S$12</c:f>
              <c:numCache>
                <c:formatCode>#,##0</c:formatCode>
                <c:ptCount val="3"/>
                <c:pt idx="0">
                  <c:v>6965344</c:v>
                </c:pt>
                <c:pt idx="1">
                  <c:v>1087999</c:v>
                </c:pt>
                <c:pt idx="2">
                  <c:v>2841243</c:v>
                </c:pt>
              </c:numCache>
            </c:numRef>
          </c:val>
          <c:extLst>
            <c:ext xmlns:c16="http://schemas.microsoft.com/office/drawing/2014/chart" uri="{C3380CC4-5D6E-409C-BE32-E72D297353CC}">
              <c16:uniqueId val="{00000003-44D0-4ACD-BBE2-DAF079854E71}"/>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8740157480314965" l="0.78740157480314965" r="0.78740157480314965" t="2.0016929133858268" header="0.3000000000000001" footer="0.3000000000000001"/>
    <c:pageSetup paperSize="9" orientation="portrait"/>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TitulosGraficos!$D$5</c:f>
          <c:strCache>
            <c:ptCount val="1"/>
            <c:pt idx="0">
              <c:v>Gráfico  Nº 7
Exportación de productos silvoagropecuarios por zona económica
Participación enero - septiembre 2020</c:v>
            </c:pt>
          </c:strCache>
        </c:strRef>
      </c:tx>
      <c:overlay val="0"/>
      <c:txPr>
        <a:bodyPr/>
        <a:lstStyle/>
        <a:p>
          <a:pPr>
            <a:defRPr sz="1000" b="0" i="0" u="none" strike="noStrike" baseline="0">
              <a:solidFill>
                <a:srgbClr val="000000"/>
              </a:solidFill>
              <a:latin typeface="Calibri"/>
              <a:ea typeface="Calibri"/>
              <a:cs typeface="Calibri"/>
            </a:defRPr>
          </a:pPr>
          <a:endParaRPr lang="en-US"/>
        </a:p>
      </c:txPr>
    </c:title>
    <c:autoTitleDeleted val="0"/>
    <c:plotArea>
      <c:layout/>
      <c:pieChart>
        <c:varyColors val="1"/>
        <c:ser>
          <c:idx val="0"/>
          <c:order val="0"/>
          <c:explosion val="25"/>
          <c:dPt>
            <c:idx val="0"/>
            <c:bubble3D val="0"/>
            <c:extLst>
              <c:ext xmlns:c16="http://schemas.microsoft.com/office/drawing/2014/chart" uri="{C3380CC4-5D6E-409C-BE32-E72D297353CC}">
                <c16:uniqueId val="{00000000-D2AA-4BE5-9FE3-7520BBA6B952}"/>
              </c:ext>
            </c:extLst>
          </c:dPt>
          <c:dPt>
            <c:idx val="1"/>
            <c:bubble3D val="0"/>
            <c:extLst>
              <c:ext xmlns:c16="http://schemas.microsoft.com/office/drawing/2014/chart" uri="{C3380CC4-5D6E-409C-BE32-E72D297353CC}">
                <c16:uniqueId val="{00000001-D2AA-4BE5-9FE3-7520BBA6B952}"/>
              </c:ext>
            </c:extLst>
          </c:dPt>
          <c:dPt>
            <c:idx val="2"/>
            <c:bubble3D val="0"/>
            <c:extLst>
              <c:ext xmlns:c16="http://schemas.microsoft.com/office/drawing/2014/chart" uri="{C3380CC4-5D6E-409C-BE32-E72D297353CC}">
                <c16:uniqueId val="{00000002-D2AA-4BE5-9FE3-7520BBA6B952}"/>
              </c:ext>
            </c:extLst>
          </c:dPt>
          <c:dPt>
            <c:idx val="3"/>
            <c:bubble3D val="0"/>
            <c:extLst>
              <c:ext xmlns:c16="http://schemas.microsoft.com/office/drawing/2014/chart" uri="{C3380CC4-5D6E-409C-BE32-E72D297353CC}">
                <c16:uniqueId val="{00000003-D2AA-4BE5-9FE3-7520BBA6B952}"/>
              </c:ext>
            </c:extLst>
          </c:dPt>
          <c:dPt>
            <c:idx val="4"/>
            <c:bubble3D val="0"/>
            <c:extLst>
              <c:ext xmlns:c16="http://schemas.microsoft.com/office/drawing/2014/chart" uri="{C3380CC4-5D6E-409C-BE32-E72D297353CC}">
                <c16:uniqueId val="{00000004-D2AA-4BE5-9FE3-7520BBA6B952}"/>
              </c:ext>
            </c:extLst>
          </c:dPt>
          <c:dLbls>
            <c:spPr>
              <a:noFill/>
              <a:ln>
                <a:noFill/>
              </a:ln>
              <a:effectLst/>
            </c:spPr>
            <c:txPr>
              <a:bodyPr/>
              <a:lstStyle/>
              <a:p>
                <a:pPr>
                  <a:defRPr sz="1000" b="0" i="0" u="none" strike="noStrike" baseline="0">
                    <a:solidFill>
                      <a:srgbClr val="000000"/>
                    </a:solidFill>
                    <a:latin typeface="Calibri"/>
                    <a:ea typeface="Calibri"/>
                    <a:cs typeface="Calibri"/>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'zona economica'!$V$5:$V$9</c:f>
              <c:strCache>
                <c:ptCount val="5"/>
                <c:pt idx="0">
                  <c:v>APEC(Excluido Nafta)</c:v>
                </c:pt>
                <c:pt idx="1">
                  <c:v>MERCOSUR</c:v>
                </c:pt>
                <c:pt idx="2">
                  <c:v>NAFTA</c:v>
                </c:pt>
                <c:pt idx="3">
                  <c:v>UE</c:v>
                </c:pt>
                <c:pt idx="4">
                  <c:v>OTRAS</c:v>
                </c:pt>
              </c:strCache>
            </c:strRef>
          </c:cat>
          <c:val>
            <c:numRef>
              <c:f>'zona economica'!$W$5:$W$9</c:f>
              <c:numCache>
                <c:formatCode>#,##0</c:formatCode>
                <c:ptCount val="5"/>
                <c:pt idx="0">
                  <c:v>4768610.3402299993</c:v>
                </c:pt>
                <c:pt idx="1">
                  <c:v>388652.03892999981</c:v>
                </c:pt>
                <c:pt idx="2">
                  <c:v>2842277.9745399975</c:v>
                </c:pt>
                <c:pt idx="3">
                  <c:v>1815036.38292</c:v>
                </c:pt>
                <c:pt idx="4">
                  <c:v>1080010.2633800041</c:v>
                </c:pt>
              </c:numCache>
            </c:numRef>
          </c:val>
          <c:extLst>
            <c:ext xmlns:c16="http://schemas.microsoft.com/office/drawing/2014/chart" uri="{C3380CC4-5D6E-409C-BE32-E72D297353CC}">
              <c16:uniqueId val="{00000005-D2AA-4BE5-9FE3-7520BBA6B952}"/>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8740157480314965" l="0.78740157480314965" r="0.78740157480314965" t="2.4247637795275594" header="0.3000000000000001" footer="0.3000000000000001"/>
    <c:pageSetup paperSize="9" orientation="portrait"/>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TitulosGraficos!$E$5</c:f>
          <c:strCache>
            <c:ptCount val="1"/>
            <c:pt idx="0">
              <c:v>Gráfico  Nº 8
Importación de productos silvoagropecuarios por zona económica
Participación enero - septiembre 2020</c:v>
            </c:pt>
          </c:strCache>
        </c:strRef>
      </c:tx>
      <c:overlay val="0"/>
      <c:txPr>
        <a:bodyPr/>
        <a:lstStyle/>
        <a:p>
          <a:pPr>
            <a:defRPr sz="1000" b="0" i="0" u="none" strike="noStrike" baseline="0">
              <a:solidFill>
                <a:srgbClr val="000000"/>
              </a:solidFill>
              <a:latin typeface="Calibri"/>
              <a:ea typeface="Calibri"/>
              <a:cs typeface="Calibri"/>
            </a:defRPr>
          </a:pPr>
          <a:endParaRPr lang="en-US"/>
        </a:p>
      </c:txPr>
    </c:title>
    <c:autoTitleDeleted val="0"/>
    <c:plotArea>
      <c:layout/>
      <c:pieChart>
        <c:varyColors val="1"/>
        <c:ser>
          <c:idx val="0"/>
          <c:order val="0"/>
          <c:explosion val="25"/>
          <c:dPt>
            <c:idx val="0"/>
            <c:bubble3D val="0"/>
            <c:extLst>
              <c:ext xmlns:c16="http://schemas.microsoft.com/office/drawing/2014/chart" uri="{C3380CC4-5D6E-409C-BE32-E72D297353CC}">
                <c16:uniqueId val="{00000000-1CA3-41A4-9A5A-D7BE9936D4FF}"/>
              </c:ext>
            </c:extLst>
          </c:dPt>
          <c:dPt>
            <c:idx val="1"/>
            <c:bubble3D val="0"/>
            <c:extLst>
              <c:ext xmlns:c16="http://schemas.microsoft.com/office/drawing/2014/chart" uri="{C3380CC4-5D6E-409C-BE32-E72D297353CC}">
                <c16:uniqueId val="{00000001-1CA3-41A4-9A5A-D7BE9936D4FF}"/>
              </c:ext>
            </c:extLst>
          </c:dPt>
          <c:dPt>
            <c:idx val="2"/>
            <c:bubble3D val="0"/>
            <c:extLst>
              <c:ext xmlns:c16="http://schemas.microsoft.com/office/drawing/2014/chart" uri="{C3380CC4-5D6E-409C-BE32-E72D297353CC}">
                <c16:uniqueId val="{00000002-1CA3-41A4-9A5A-D7BE9936D4FF}"/>
              </c:ext>
            </c:extLst>
          </c:dPt>
          <c:dPt>
            <c:idx val="3"/>
            <c:bubble3D val="0"/>
            <c:extLst>
              <c:ext xmlns:c16="http://schemas.microsoft.com/office/drawing/2014/chart" uri="{C3380CC4-5D6E-409C-BE32-E72D297353CC}">
                <c16:uniqueId val="{00000003-1CA3-41A4-9A5A-D7BE9936D4FF}"/>
              </c:ext>
            </c:extLst>
          </c:dPt>
          <c:dPt>
            <c:idx val="4"/>
            <c:bubble3D val="0"/>
            <c:extLst>
              <c:ext xmlns:c16="http://schemas.microsoft.com/office/drawing/2014/chart" uri="{C3380CC4-5D6E-409C-BE32-E72D297353CC}">
                <c16:uniqueId val="{00000004-1CA3-41A4-9A5A-D7BE9936D4FF}"/>
              </c:ext>
            </c:extLst>
          </c:dPt>
          <c:dLbls>
            <c:dLbl>
              <c:idx val="0"/>
              <c:layout>
                <c:manualLayout>
                  <c:x val="4.6676291570944398E-2"/>
                  <c:y val="7.298819683467709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1CA3-41A4-9A5A-D7BE9936D4FF}"/>
                </c:ext>
              </c:extLst>
            </c:dLbl>
            <c:dLbl>
              <c:idx val="3"/>
              <c:layout>
                <c:manualLayout>
                  <c:x val="6.5119712667495513E-2"/>
                  <c:y val="5.533196042802342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CA3-41A4-9A5A-D7BE9936D4FF}"/>
                </c:ext>
              </c:extLst>
            </c:dLbl>
            <c:spPr>
              <a:noFill/>
              <a:ln>
                <a:noFill/>
              </a:ln>
              <a:effectLst/>
            </c:spPr>
            <c:txPr>
              <a:bodyPr/>
              <a:lstStyle/>
              <a:p>
                <a:pPr>
                  <a:defRPr sz="800" b="0" i="0" u="none" strike="noStrike" baseline="0">
                    <a:solidFill>
                      <a:srgbClr val="000000"/>
                    </a:solidFill>
                    <a:latin typeface="Calibri"/>
                    <a:ea typeface="Calibri"/>
                    <a:cs typeface="Calibri"/>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'zona economica'!$V$12:$V$16</c:f>
              <c:strCache>
                <c:ptCount val="5"/>
                <c:pt idx="0">
                  <c:v>APEC(Excluido Nafta)</c:v>
                </c:pt>
                <c:pt idx="1">
                  <c:v>MERCOSUR</c:v>
                </c:pt>
                <c:pt idx="2">
                  <c:v>NAFTA</c:v>
                </c:pt>
                <c:pt idx="3">
                  <c:v>UE</c:v>
                </c:pt>
                <c:pt idx="4">
                  <c:v>OTRAS</c:v>
                </c:pt>
              </c:strCache>
            </c:strRef>
          </c:cat>
          <c:val>
            <c:numRef>
              <c:f>'zona economica'!$W$12:$W$16</c:f>
              <c:numCache>
                <c:formatCode>#,##0</c:formatCode>
                <c:ptCount val="5"/>
                <c:pt idx="0">
                  <c:v>337163.69636</c:v>
                </c:pt>
                <c:pt idx="1">
                  <c:v>2120181.3322300003</c:v>
                </c:pt>
                <c:pt idx="2">
                  <c:v>833176.05916999991</c:v>
                </c:pt>
                <c:pt idx="3">
                  <c:v>475210.74633999978</c:v>
                </c:pt>
                <c:pt idx="4">
                  <c:v>378913.16589999991</c:v>
                </c:pt>
              </c:numCache>
            </c:numRef>
          </c:val>
          <c:extLst>
            <c:ext xmlns:c16="http://schemas.microsoft.com/office/drawing/2014/chart" uri="{C3380CC4-5D6E-409C-BE32-E72D297353CC}">
              <c16:uniqueId val="{00000005-1CA3-41A4-9A5A-D7BE9936D4FF}"/>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8740157480314965" l="0.78740157480314965" r="0.78740157480314965" t="2.4247637795275594" header="0.3000000000000001" footer="0.3000000000000001"/>
    <c:pageSetup paperSize="9" orientation="portrait"/>
  </c:printSettings>
  <c:userShapes r:id="rId1"/>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5.png"/></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1" Type="http://schemas.openxmlformats.org/officeDocument/2006/relationships/image" Target="../media/image5.png"/></Relationships>
</file>

<file path=xl/drawings/_rels/drawing15.xml.rels><?xml version="1.0" encoding="UTF-8" standalone="yes"?>
<Relationships xmlns="http://schemas.openxmlformats.org/package/2006/relationships"><Relationship Id="rId1" Type="http://schemas.openxmlformats.org/officeDocument/2006/relationships/image" Target="../media/image5.png"/></Relationships>
</file>

<file path=xl/drawings/_rels/drawing1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image" Target="../media/image5.png"/></Relationships>
</file>

<file path=xl/drawings/_rels/drawing19.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2.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83</xdr:row>
      <xdr:rowOff>0</xdr:rowOff>
    </xdr:from>
    <xdr:to>
      <xdr:col>1</xdr:col>
      <xdr:colOff>476250</xdr:colOff>
      <xdr:row>83</xdr:row>
      <xdr:rowOff>66675</xdr:rowOff>
    </xdr:to>
    <xdr:pic>
      <xdr:nvPicPr>
        <xdr:cNvPr id="19011872" name="Picture 41" descr="pie">
          <a:extLst>
            <a:ext uri="{FF2B5EF4-FFF2-40B4-BE49-F238E27FC236}">
              <a16:creationId xmlns:a16="http://schemas.microsoft.com/office/drawing/2014/main" id="{00000000-0008-0000-0000-0000201922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192500"/>
          <a:ext cx="123825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38</xdr:row>
      <xdr:rowOff>66675</xdr:rowOff>
    </xdr:from>
    <xdr:to>
      <xdr:col>2</xdr:col>
      <xdr:colOff>419100</xdr:colOff>
      <xdr:row>38</xdr:row>
      <xdr:rowOff>180975</xdr:rowOff>
    </xdr:to>
    <xdr:pic>
      <xdr:nvPicPr>
        <xdr:cNvPr id="19011874" name="Picture 1" descr="LOGO_FUCOA">
          <a:extLst>
            <a:ext uri="{FF2B5EF4-FFF2-40B4-BE49-F238E27FC236}">
              <a16:creationId xmlns:a16="http://schemas.microsoft.com/office/drawing/2014/main" id="{00000000-0008-0000-0000-00002219220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t="45157" b="48161"/>
        <a:stretch>
          <a:fillRect/>
        </a:stretch>
      </xdr:blipFill>
      <xdr:spPr bwMode="auto">
        <a:xfrm>
          <a:off x="0" y="7667625"/>
          <a:ext cx="19431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133</xdr:row>
      <xdr:rowOff>57150</xdr:rowOff>
    </xdr:from>
    <xdr:to>
      <xdr:col>1</xdr:col>
      <xdr:colOff>476250</xdr:colOff>
      <xdr:row>133</xdr:row>
      <xdr:rowOff>123825</xdr:rowOff>
    </xdr:to>
    <xdr:pic>
      <xdr:nvPicPr>
        <xdr:cNvPr id="19011875" name="Picture 41" descr="pie">
          <a:extLst>
            <a:ext uri="{FF2B5EF4-FFF2-40B4-BE49-F238E27FC236}">
              <a16:creationId xmlns:a16="http://schemas.microsoft.com/office/drawing/2014/main" id="{00000000-0008-0000-0000-0000231922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336375"/>
          <a:ext cx="123825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36739</xdr:colOff>
      <xdr:row>72</xdr:row>
      <xdr:rowOff>38311</xdr:rowOff>
    </xdr:from>
    <xdr:to>
      <xdr:col>7</xdr:col>
      <xdr:colOff>250371</xdr:colOff>
      <xdr:row>78</xdr:row>
      <xdr:rowOff>143950</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6739" y="14363911"/>
          <a:ext cx="5482318" cy="1313953"/>
        </a:xfrm>
        <a:prstGeom prst="rect">
          <a:avLst/>
        </a:prstGeom>
      </xdr:spPr>
    </xdr:pic>
    <xdr:clientData/>
  </xdr:twoCellAnchor>
  <xdr:twoCellAnchor editAs="oneCell">
    <xdr:from>
      <xdr:col>0</xdr:col>
      <xdr:colOff>15240</xdr:colOff>
      <xdr:row>0</xdr:row>
      <xdr:rowOff>0</xdr:rowOff>
    </xdr:from>
    <xdr:to>
      <xdr:col>1</xdr:col>
      <xdr:colOff>525780</xdr:colOff>
      <xdr:row>5</xdr:row>
      <xdr:rowOff>198120</xdr:rowOff>
    </xdr:to>
    <xdr:pic>
      <xdr:nvPicPr>
        <xdr:cNvPr id="7" name="Imagen 6">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5240" y="0"/>
          <a:ext cx="1295400" cy="1181100"/>
        </a:xfrm>
        <a:prstGeom prst="rect">
          <a:avLst/>
        </a:prstGeom>
        <a:noFill/>
        <a:ln>
          <a:noFill/>
        </a:ln>
      </xdr:spPr>
    </xdr:pic>
    <xdr:clientData/>
  </xdr:twoCellAnchor>
</xdr:wsDr>
</file>

<file path=xl/drawings/drawing10.xml><?xml version="1.0" encoding="utf-8"?>
<c:userShapes xmlns:c="http://schemas.openxmlformats.org/drawingml/2006/chart">
  <cdr:relSizeAnchor xmlns:cdr="http://schemas.openxmlformats.org/drawingml/2006/chartDrawing">
    <cdr:from>
      <cdr:x>0.00852</cdr:x>
      <cdr:y>0.62334</cdr:y>
    </cdr:from>
    <cdr:to>
      <cdr:x>0.29593</cdr:x>
      <cdr:y>0.6675</cdr:y>
    </cdr:to>
    <cdr:sp macro="" textlink="">
      <cdr:nvSpPr>
        <cdr:cNvPr id="15361" name="Text Box 1">
          <a:extLst xmlns:a="http://schemas.openxmlformats.org/drawingml/2006/main">
            <a:ext uri="{FF2B5EF4-FFF2-40B4-BE49-F238E27FC236}">
              <a16:creationId xmlns:a16="http://schemas.microsoft.com/office/drawing/2014/main" id="{CD91B79D-577F-4B5A-8FD6-1C372F08D038}"/>
            </a:ext>
          </a:extLst>
        </cdr:cNvPr>
        <cdr:cNvSpPr txBox="1">
          <a:spLocks xmlns:a="http://schemas.openxmlformats.org/drawingml/2006/main" noChangeArrowheads="1"/>
        </cdr:cNvSpPr>
      </cdr:nvSpPr>
      <cdr:spPr bwMode="auto">
        <a:xfrm xmlns:a="http://schemas.openxmlformats.org/drawingml/2006/main">
          <a:off x="50800" y="460349"/>
          <a:ext cx="1649263" cy="3238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18288" tIns="18288" rIns="0" bIns="0" anchor="t" upright="1"/>
        <a:lstStyle xmlns:a="http://schemas.openxmlformats.org/drawingml/2006/main"/>
        <a:p xmlns:a="http://schemas.openxmlformats.org/drawingml/2006/main">
          <a:pPr algn="l" rtl="1">
            <a:defRPr sz="1000"/>
          </a:pPr>
          <a:r>
            <a:rPr lang="es-ES" sz="100" b="0" i="0" strike="noStrike">
              <a:solidFill>
                <a:srgbClr val="000000"/>
              </a:solidFill>
              <a:latin typeface="Arial"/>
              <a:cs typeface="Arial"/>
            </a:rPr>
            <a:t>37,0%</a:t>
          </a:r>
        </a:p>
      </cdr:txBody>
    </cdr:sp>
  </cdr:relSizeAnchor>
</c:userShapes>
</file>

<file path=xl/drawings/drawing11.xml><?xml version="1.0" encoding="utf-8"?>
<c:userShapes xmlns:c="http://schemas.openxmlformats.org/drawingml/2006/chart">
  <cdr:relSizeAnchor xmlns:cdr="http://schemas.openxmlformats.org/drawingml/2006/chartDrawing">
    <cdr:from>
      <cdr:x>0</cdr:x>
      <cdr:y>0.93875</cdr:y>
    </cdr:from>
    <cdr:to>
      <cdr:x>0</cdr:x>
      <cdr:y>0.94021</cdr:y>
    </cdr:to>
    <cdr:sp macro="" textlink="">
      <cdr:nvSpPr>
        <cdr:cNvPr id="2" name="1 CuadroTexto">
          <a:extLst xmlns:a="http://schemas.openxmlformats.org/drawingml/2006/main">
            <a:ext uri="{FF2B5EF4-FFF2-40B4-BE49-F238E27FC236}">
              <a16:creationId xmlns:a16="http://schemas.microsoft.com/office/drawing/2014/main" id="{1516D89B-261D-4973-86FD-CE1C0179A910}"/>
            </a:ext>
          </a:extLst>
        </cdr:cNvPr>
        <cdr:cNvSpPr txBox="1"/>
      </cdr:nvSpPr>
      <cdr:spPr>
        <a:xfrm xmlns:a="http://schemas.openxmlformats.org/drawingml/2006/main">
          <a:off x="0" y="3829050"/>
          <a:ext cx="4743465" cy="171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ES" sz="700"/>
            <a:t>Fuente: ODEPA con información del Servicio Nacional de Aduanas </a:t>
          </a:r>
        </a:p>
      </cdr:txBody>
    </cdr:sp>
  </cdr:relSizeAnchor>
  <cdr:relSizeAnchor xmlns:cdr="http://schemas.openxmlformats.org/drawingml/2006/chartDrawing">
    <cdr:from>
      <cdr:x>0</cdr:x>
      <cdr:y>0.9574</cdr:y>
    </cdr:from>
    <cdr:to>
      <cdr:x>0.93766</cdr:x>
      <cdr:y>1</cdr:y>
    </cdr:to>
    <cdr:sp macro="" textlink="">
      <cdr:nvSpPr>
        <cdr:cNvPr id="3" name="1 CuadroTexto">
          <a:extLst xmlns:a="http://schemas.openxmlformats.org/drawingml/2006/main">
            <a:ext uri="{FF2B5EF4-FFF2-40B4-BE49-F238E27FC236}">
              <a16:creationId xmlns:a16="http://schemas.microsoft.com/office/drawing/2014/main" id="{AD829AF6-A5F4-45AD-9771-741EE0915D79}"/>
            </a:ext>
          </a:extLst>
        </cdr:cNvPr>
        <cdr:cNvSpPr txBox="1"/>
      </cdr:nvSpPr>
      <cdr:spPr>
        <a:xfrm xmlns:a="http://schemas.openxmlformats.org/drawingml/2006/main">
          <a:off x="0" y="3927336"/>
          <a:ext cx="5272375" cy="17476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ES" sz="700"/>
            <a:t>Fuente: elaborado por Odepa con información del Servicio Nacional de Aduanas </a:t>
          </a:r>
        </a:p>
      </cdr:txBody>
    </cdr:sp>
  </cdr:relSizeAnchor>
</c:userShapes>
</file>

<file path=xl/drawings/drawing12.xml><?xml version="1.0" encoding="utf-8"?>
<c:userShapes xmlns:c="http://schemas.openxmlformats.org/drawingml/2006/chart">
  <cdr:relSizeAnchor xmlns:cdr="http://schemas.openxmlformats.org/drawingml/2006/chartDrawing">
    <cdr:from>
      <cdr:x>0</cdr:x>
      <cdr:y>0</cdr:y>
    </cdr:from>
    <cdr:to>
      <cdr:x>0</cdr:x>
      <cdr:y>0</cdr:y>
    </cdr:to>
    <cdr:pic>
      <cdr:nvPicPr>
        <cdr:cNvPr id="2" name="chart">
          <a:extLst xmlns:a="http://schemas.openxmlformats.org/drawingml/2006/main">
            <a:ext uri="{FF2B5EF4-FFF2-40B4-BE49-F238E27FC236}">
              <a16:creationId xmlns:a16="http://schemas.microsoft.com/office/drawing/2014/main" id="{124A36C7-23DE-4AA3-8A10-5690FA1951A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cdr:x>
      <cdr:y>0</cdr:y>
    </cdr:to>
    <cdr:pic>
      <cdr:nvPicPr>
        <cdr:cNvPr id="3" name="chart">
          <a:extLst xmlns:a="http://schemas.openxmlformats.org/drawingml/2006/main">
            <a:ext uri="{FF2B5EF4-FFF2-40B4-BE49-F238E27FC236}">
              <a16:creationId xmlns:a16="http://schemas.microsoft.com/office/drawing/2014/main" id="{C6D32213-38B2-4CC3-A256-8D662BEF9B7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0.962</cdr:y>
    </cdr:from>
    <cdr:to>
      <cdr:x>0</cdr:x>
      <cdr:y>0.96492</cdr:y>
    </cdr:to>
    <cdr:sp macro="" textlink="">
      <cdr:nvSpPr>
        <cdr:cNvPr id="4" name="1 CuadroTexto">
          <a:extLst xmlns:a="http://schemas.openxmlformats.org/drawingml/2006/main">
            <a:ext uri="{FF2B5EF4-FFF2-40B4-BE49-F238E27FC236}">
              <a16:creationId xmlns:a16="http://schemas.microsoft.com/office/drawing/2014/main" id="{B03C3B67-4386-4B9A-A0AA-6E5B9C7B71BC}"/>
            </a:ext>
          </a:extLst>
        </cdr:cNvPr>
        <cdr:cNvSpPr txBox="1"/>
      </cdr:nvSpPr>
      <cdr:spPr>
        <a:xfrm xmlns:a="http://schemas.openxmlformats.org/drawingml/2006/main">
          <a:off x="0" y="3914775"/>
          <a:ext cx="4743465" cy="171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ES" sz="700"/>
            <a:t>Fuente: ODEPA con información del Servicio Nacional de Aduanas </a:t>
          </a:r>
        </a:p>
      </cdr:txBody>
    </cdr:sp>
  </cdr:relSizeAnchor>
  <cdr:relSizeAnchor xmlns:cdr="http://schemas.openxmlformats.org/drawingml/2006/chartDrawing">
    <cdr:from>
      <cdr:x>0</cdr:x>
      <cdr:y>0</cdr:y>
    </cdr:from>
    <cdr:to>
      <cdr:x>0.00438</cdr:x>
      <cdr:y>0.00606</cdr:y>
    </cdr:to>
    <cdr:pic>
      <cdr:nvPicPr>
        <cdr:cNvPr id="8" name="chart">
          <a:extLst xmlns:a="http://schemas.openxmlformats.org/drawingml/2006/main">
            <a:ext uri="{FF2B5EF4-FFF2-40B4-BE49-F238E27FC236}">
              <a16:creationId xmlns:a16="http://schemas.microsoft.com/office/drawing/2014/main" id="{B2DDD0D0-A636-4EE6-BC39-4D8ED2C6E67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0.00438</cdr:x>
      <cdr:y>0.00606</cdr:y>
    </cdr:to>
    <cdr:pic>
      <cdr:nvPicPr>
        <cdr:cNvPr id="9" name="chart">
          <a:extLst xmlns:a="http://schemas.openxmlformats.org/drawingml/2006/main">
            <a:ext uri="{FF2B5EF4-FFF2-40B4-BE49-F238E27FC236}">
              <a16:creationId xmlns:a16="http://schemas.microsoft.com/office/drawing/2014/main" id="{C9EBA2F4-0128-4968-B9A1-47F2591159F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0.00438</cdr:x>
      <cdr:y>0.00606</cdr:y>
    </cdr:to>
    <cdr:pic>
      <cdr:nvPicPr>
        <cdr:cNvPr id="10" name="chart">
          <a:extLst xmlns:a="http://schemas.openxmlformats.org/drawingml/2006/main">
            <a:ext uri="{FF2B5EF4-FFF2-40B4-BE49-F238E27FC236}">
              <a16:creationId xmlns:a16="http://schemas.microsoft.com/office/drawing/2014/main" id="{60FBED6C-98FC-4C97-9195-DDB4093BE1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0.00513</cdr:x>
      <cdr:y>0.93691</cdr:y>
    </cdr:from>
    <cdr:to>
      <cdr:x>0.95242</cdr:x>
      <cdr:y>0.98032</cdr:y>
    </cdr:to>
    <cdr:sp macro="" textlink="">
      <cdr:nvSpPr>
        <cdr:cNvPr id="11" name="1 CuadroTexto">
          <a:extLst xmlns:a="http://schemas.openxmlformats.org/drawingml/2006/main">
            <a:ext uri="{FF2B5EF4-FFF2-40B4-BE49-F238E27FC236}">
              <a16:creationId xmlns:a16="http://schemas.microsoft.com/office/drawing/2014/main" id="{68BA09B5-B27B-4DDF-B8EC-3504207D06FA}"/>
            </a:ext>
          </a:extLst>
        </cdr:cNvPr>
        <cdr:cNvSpPr txBox="1"/>
      </cdr:nvSpPr>
      <cdr:spPr>
        <a:xfrm xmlns:a="http://schemas.openxmlformats.org/drawingml/2006/main">
          <a:off x="28575" y="3771900"/>
          <a:ext cx="5272375" cy="17476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ES" sz="700"/>
            <a:t>Fuente: elaborado por Odepa con información del Servicio Nacional de Aduanas </a:t>
          </a:r>
        </a:p>
      </cdr:txBody>
    </cdr:sp>
  </cdr:relSizeAnchor>
</c:userShapes>
</file>

<file path=xl/drawings/drawing13.xml><?xml version="1.0" encoding="utf-8"?>
<xdr:wsDr xmlns:xdr="http://schemas.openxmlformats.org/drawingml/2006/spreadsheetDrawing" xmlns:a="http://schemas.openxmlformats.org/drawingml/2006/main">
  <xdr:twoCellAnchor>
    <xdr:from>
      <xdr:col>19</xdr:col>
      <xdr:colOff>695325</xdr:colOff>
      <xdr:row>0</xdr:row>
      <xdr:rowOff>114300</xdr:rowOff>
    </xdr:from>
    <xdr:to>
      <xdr:col>25</xdr:col>
      <xdr:colOff>104775</xdr:colOff>
      <xdr:row>17</xdr:row>
      <xdr:rowOff>57150</xdr:rowOff>
    </xdr:to>
    <xdr:sp macro="" textlink="">
      <xdr:nvSpPr>
        <xdr:cNvPr id="15606744" name="Rectangle 3">
          <a:extLst>
            <a:ext uri="{FF2B5EF4-FFF2-40B4-BE49-F238E27FC236}">
              <a16:creationId xmlns:a16="http://schemas.microsoft.com/office/drawing/2014/main" id="{00000000-0008-0000-0700-0000D823EE00}"/>
            </a:ext>
          </a:extLst>
        </xdr:cNvPr>
        <xdr:cNvSpPr>
          <a:spLocks noChangeArrowheads="1"/>
        </xdr:cNvSpPr>
      </xdr:nvSpPr>
      <xdr:spPr bwMode="auto">
        <a:xfrm>
          <a:off x="17211675" y="114300"/>
          <a:ext cx="3981450" cy="2943225"/>
        </a:xfrm>
        <a:prstGeom prst="rect">
          <a:avLst/>
        </a:prstGeom>
        <a:noFill/>
        <a:ln w="9525">
          <a:solidFill>
            <a:srgbClr val="000000"/>
          </a:solidFill>
          <a:miter lim="800000"/>
          <a:headEnd/>
          <a:tailEnd/>
        </a:ln>
        <a:effectLst>
          <a:outerShdw dist="107763" dir="18900000" algn="ctr" rotWithShape="0">
            <a:srgbClr val="808080">
              <a:alpha val="50000"/>
            </a:srgbClr>
          </a:outerShdw>
        </a:effectLst>
        <a:extLst>
          <a:ext uri="{909E8E84-426E-40DD-AFC4-6F175D3DCCD1}">
            <a14:hiddenFill xmlns:a14="http://schemas.microsoft.com/office/drawing/2010/main">
              <a:solidFill>
                <a:srgbClr val="FFFFFF"/>
              </a:solidFill>
            </a14:hiddenFill>
          </a:ext>
        </a:extLst>
      </xdr:spPr>
    </xdr:sp>
    <xdr:clientData/>
  </xdr:twoCellAnchor>
  <xdr:twoCellAnchor>
    <xdr:from>
      <xdr:col>0</xdr:col>
      <xdr:colOff>133350</xdr:colOff>
      <xdr:row>41</xdr:row>
      <xdr:rowOff>47625</xdr:rowOff>
    </xdr:from>
    <xdr:to>
      <xdr:col>3</xdr:col>
      <xdr:colOff>666750</xdr:colOff>
      <xdr:row>61</xdr:row>
      <xdr:rowOff>28575</xdr:rowOff>
    </xdr:to>
    <xdr:graphicFrame macro="">
      <xdr:nvGraphicFramePr>
        <xdr:cNvPr id="15606745" name="4 Gráfico">
          <a:extLst>
            <a:ext uri="{FF2B5EF4-FFF2-40B4-BE49-F238E27FC236}">
              <a16:creationId xmlns:a16="http://schemas.microsoft.com/office/drawing/2014/main" id="{00000000-0008-0000-0700-0000D923E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xdr:colOff>
      <xdr:row>63</xdr:row>
      <xdr:rowOff>0</xdr:rowOff>
    </xdr:from>
    <xdr:to>
      <xdr:col>3</xdr:col>
      <xdr:colOff>714375</xdr:colOff>
      <xdr:row>81</xdr:row>
      <xdr:rowOff>95250</xdr:rowOff>
    </xdr:to>
    <xdr:graphicFrame macro="">
      <xdr:nvGraphicFramePr>
        <xdr:cNvPr id="15606746" name="5 Gráfico">
          <a:extLst>
            <a:ext uri="{FF2B5EF4-FFF2-40B4-BE49-F238E27FC236}">
              <a16:creationId xmlns:a16="http://schemas.microsoft.com/office/drawing/2014/main" id="{00000000-0008-0000-0700-0000DA23E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cdr:x>
      <cdr:y>0</cdr:y>
    </cdr:from>
    <cdr:to>
      <cdr:x>0.00544</cdr:x>
      <cdr:y>0.00715</cdr:y>
    </cdr:to>
    <cdr:pic>
      <cdr:nvPicPr>
        <cdr:cNvPr id="2" name="chart">
          <a:extLst xmlns:a="http://schemas.openxmlformats.org/drawingml/2006/main">
            <a:ext uri="{FF2B5EF4-FFF2-40B4-BE49-F238E27FC236}">
              <a16:creationId xmlns:a16="http://schemas.microsoft.com/office/drawing/2014/main" id="{EF1AB61D-34B7-484D-9CCE-B961344906B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0.94693</cdr:y>
    </cdr:from>
    <cdr:to>
      <cdr:x>1</cdr:x>
      <cdr:y>0.99721</cdr:y>
    </cdr:to>
    <cdr:sp macro="" textlink="">
      <cdr:nvSpPr>
        <cdr:cNvPr id="3" name="1 CuadroTexto">
          <a:extLst xmlns:a="http://schemas.openxmlformats.org/drawingml/2006/main">
            <a:ext uri="{FF2B5EF4-FFF2-40B4-BE49-F238E27FC236}">
              <a16:creationId xmlns:a16="http://schemas.microsoft.com/office/drawing/2014/main" id="{926B9631-5EC7-4E28-9299-0EB61953705C}"/>
            </a:ext>
          </a:extLst>
        </cdr:cNvPr>
        <cdr:cNvSpPr txBox="1"/>
      </cdr:nvSpPr>
      <cdr:spPr>
        <a:xfrm xmlns:a="http://schemas.openxmlformats.org/drawingml/2006/main">
          <a:off x="0" y="3228975"/>
          <a:ext cx="4486275" cy="171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ES" sz="700"/>
            <a:t>Fuente: elaborado por  Odepa con información del Servicio Nacional de Aduanas </a:t>
          </a:r>
        </a:p>
      </cdr:txBody>
    </cdr:sp>
  </cdr:relSizeAnchor>
</c:userShapes>
</file>

<file path=xl/drawings/drawing15.xml><?xml version="1.0" encoding="utf-8"?>
<c:userShapes xmlns:c="http://schemas.openxmlformats.org/drawingml/2006/chart">
  <cdr:relSizeAnchor xmlns:cdr="http://schemas.openxmlformats.org/drawingml/2006/chartDrawing">
    <cdr:from>
      <cdr:x>0</cdr:x>
      <cdr:y>0</cdr:y>
    </cdr:from>
    <cdr:to>
      <cdr:x>0.00539</cdr:x>
      <cdr:y>0.00767</cdr:y>
    </cdr:to>
    <cdr:pic>
      <cdr:nvPicPr>
        <cdr:cNvPr id="2" name="chart">
          <a:extLst xmlns:a="http://schemas.openxmlformats.org/drawingml/2006/main">
            <a:ext uri="{FF2B5EF4-FFF2-40B4-BE49-F238E27FC236}">
              <a16:creationId xmlns:a16="http://schemas.microsoft.com/office/drawing/2014/main" id="{B93C5BB0-373F-44C0-95BC-6D4968A9E23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0.94611</cdr:y>
    </cdr:from>
    <cdr:to>
      <cdr:x>0.99158</cdr:x>
      <cdr:y>1</cdr:y>
    </cdr:to>
    <cdr:sp macro="" textlink="">
      <cdr:nvSpPr>
        <cdr:cNvPr id="3" name="1 CuadroTexto">
          <a:extLst xmlns:a="http://schemas.openxmlformats.org/drawingml/2006/main">
            <a:ext uri="{FF2B5EF4-FFF2-40B4-BE49-F238E27FC236}">
              <a16:creationId xmlns:a16="http://schemas.microsoft.com/office/drawing/2014/main" id="{26C77308-A69C-4F4D-9B93-67901F7C1906}"/>
            </a:ext>
          </a:extLst>
        </cdr:cNvPr>
        <cdr:cNvSpPr txBox="1"/>
      </cdr:nvSpPr>
      <cdr:spPr>
        <a:xfrm xmlns:a="http://schemas.openxmlformats.org/drawingml/2006/main">
          <a:off x="0" y="3048000"/>
          <a:ext cx="4486275" cy="171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ES" sz="700"/>
            <a:t>Fuente:  elaborado por Odepa con información del Servicio Nacional de Aduanas </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161925</xdr:colOff>
      <xdr:row>72</xdr:row>
      <xdr:rowOff>133350</xdr:rowOff>
    </xdr:from>
    <xdr:to>
      <xdr:col>5</xdr:col>
      <xdr:colOff>676275</xdr:colOff>
      <xdr:row>93</xdr:row>
      <xdr:rowOff>123825</xdr:rowOff>
    </xdr:to>
    <xdr:graphicFrame macro="">
      <xdr:nvGraphicFramePr>
        <xdr:cNvPr id="15609488" name="5 Gráfico">
          <a:extLst>
            <a:ext uri="{FF2B5EF4-FFF2-40B4-BE49-F238E27FC236}">
              <a16:creationId xmlns:a16="http://schemas.microsoft.com/office/drawing/2014/main" id="{00000000-0008-0000-0800-0000902EE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95250</xdr:rowOff>
    </xdr:from>
    <xdr:to>
      <xdr:col>5</xdr:col>
      <xdr:colOff>819150</xdr:colOff>
      <xdr:row>45</xdr:row>
      <xdr:rowOff>0</xdr:rowOff>
    </xdr:to>
    <xdr:graphicFrame macro="">
      <xdr:nvGraphicFramePr>
        <xdr:cNvPr id="15609489" name="7 Gráfico">
          <a:extLst>
            <a:ext uri="{FF2B5EF4-FFF2-40B4-BE49-F238E27FC236}">
              <a16:creationId xmlns:a16="http://schemas.microsoft.com/office/drawing/2014/main" id="{00000000-0008-0000-0800-0000912EE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cdr:x>
      <cdr:y>0</cdr:y>
    </cdr:from>
    <cdr:to>
      <cdr:x>0.00435</cdr:x>
      <cdr:y>0.00815</cdr:y>
    </cdr:to>
    <cdr:pic>
      <cdr:nvPicPr>
        <cdr:cNvPr id="2" name="chart">
          <a:extLst xmlns:a="http://schemas.openxmlformats.org/drawingml/2006/main">
            <a:ext uri="{FF2B5EF4-FFF2-40B4-BE49-F238E27FC236}">
              <a16:creationId xmlns:a16="http://schemas.microsoft.com/office/drawing/2014/main" id="{A3BA000D-D924-451D-AA95-C5E62C2032A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0.00435</cdr:x>
      <cdr:y>0.00815</cdr:y>
    </cdr:to>
    <cdr:pic>
      <cdr:nvPicPr>
        <cdr:cNvPr id="3" name="chart">
          <a:extLst xmlns:a="http://schemas.openxmlformats.org/drawingml/2006/main">
            <a:ext uri="{FF2B5EF4-FFF2-40B4-BE49-F238E27FC236}">
              <a16:creationId xmlns:a16="http://schemas.microsoft.com/office/drawing/2014/main" id="{C4B4DD83-D214-45FD-A42A-BC55A4FFDE6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0.94765</cdr:y>
    </cdr:from>
    <cdr:to>
      <cdr:x>1</cdr:x>
      <cdr:y>1</cdr:y>
    </cdr:to>
    <cdr:sp macro="" textlink="">
      <cdr:nvSpPr>
        <cdr:cNvPr id="4" name="1 CuadroTexto">
          <a:extLst xmlns:a="http://schemas.openxmlformats.org/drawingml/2006/main">
            <a:ext uri="{FF2B5EF4-FFF2-40B4-BE49-F238E27FC236}">
              <a16:creationId xmlns:a16="http://schemas.microsoft.com/office/drawing/2014/main" id="{BB9D959F-F77B-4140-B34B-D0DC2E4F4CC6}"/>
            </a:ext>
          </a:extLst>
        </cdr:cNvPr>
        <cdr:cNvSpPr txBox="1"/>
      </cdr:nvSpPr>
      <cdr:spPr>
        <a:xfrm xmlns:a="http://schemas.openxmlformats.org/drawingml/2006/main">
          <a:off x="0" y="3019425"/>
          <a:ext cx="5610225" cy="15655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ES" sz="700"/>
            <a:t>Fuente: elaborado por Odepa con información del Servicio Nacional de Aduanas </a:t>
          </a:r>
        </a:p>
      </cdr:txBody>
    </cdr:sp>
  </cdr:relSizeAnchor>
</c:userShapes>
</file>

<file path=xl/drawings/drawing18.xml><?xml version="1.0" encoding="utf-8"?>
<c:userShapes xmlns:c="http://schemas.openxmlformats.org/drawingml/2006/chart">
  <cdr:relSizeAnchor xmlns:cdr="http://schemas.openxmlformats.org/drawingml/2006/chartDrawing">
    <cdr:from>
      <cdr:x>0</cdr:x>
      <cdr:y>0</cdr:y>
    </cdr:from>
    <cdr:to>
      <cdr:x>0.00412</cdr:x>
      <cdr:y>0.00839</cdr:y>
    </cdr:to>
    <cdr:pic>
      <cdr:nvPicPr>
        <cdr:cNvPr id="2" name="chart">
          <a:extLst xmlns:a="http://schemas.openxmlformats.org/drawingml/2006/main">
            <a:ext uri="{FF2B5EF4-FFF2-40B4-BE49-F238E27FC236}">
              <a16:creationId xmlns:a16="http://schemas.microsoft.com/office/drawing/2014/main" id="{3C7DF214-FCBF-4A6B-B2E2-1889BFE88C9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0.00539</cdr:x>
      <cdr:y>0.00767</cdr:y>
    </cdr:to>
    <cdr:pic>
      <cdr:nvPicPr>
        <cdr:cNvPr id="3" name="chart">
          <a:extLst xmlns:a="http://schemas.openxmlformats.org/drawingml/2006/main">
            <a:ext uri="{FF2B5EF4-FFF2-40B4-BE49-F238E27FC236}">
              <a16:creationId xmlns:a16="http://schemas.microsoft.com/office/drawing/2014/main" id="{F9137D37-5B50-4862-8205-D0B0879DF38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0.94611</cdr:y>
    </cdr:from>
    <cdr:to>
      <cdr:x>0.99158</cdr:x>
      <cdr:y>1</cdr:y>
    </cdr:to>
    <cdr:sp macro="" textlink="">
      <cdr:nvSpPr>
        <cdr:cNvPr id="4" name="1 CuadroTexto">
          <a:extLst xmlns:a="http://schemas.openxmlformats.org/drawingml/2006/main">
            <a:ext uri="{FF2B5EF4-FFF2-40B4-BE49-F238E27FC236}">
              <a16:creationId xmlns:a16="http://schemas.microsoft.com/office/drawing/2014/main" id="{776881DA-8298-4E20-B9EA-4C6C3EF7C1B5}"/>
            </a:ext>
          </a:extLst>
        </cdr:cNvPr>
        <cdr:cNvSpPr txBox="1"/>
      </cdr:nvSpPr>
      <cdr:spPr>
        <a:xfrm xmlns:a="http://schemas.openxmlformats.org/drawingml/2006/main">
          <a:off x="0" y="3048000"/>
          <a:ext cx="4486275" cy="171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ES" sz="700"/>
            <a:t>Fuente:  elaborado por Odepa con información del Servicio Nacional de Aduanas </a:t>
          </a:r>
        </a:p>
      </cdr:txBody>
    </cdr:sp>
  </cdr:relSizeAnchor>
</c:userShapes>
</file>

<file path=xl/drawings/drawing19.xml><?xml version="1.0" encoding="utf-8"?>
<xdr:wsDr xmlns:xdr="http://schemas.openxmlformats.org/drawingml/2006/spreadsheetDrawing" xmlns:a="http://schemas.openxmlformats.org/drawingml/2006/main">
  <xdr:twoCellAnchor>
    <xdr:from>
      <xdr:col>0</xdr:col>
      <xdr:colOff>38100</xdr:colOff>
      <xdr:row>25</xdr:row>
      <xdr:rowOff>28575</xdr:rowOff>
    </xdr:from>
    <xdr:to>
      <xdr:col>6</xdr:col>
      <xdr:colOff>590550</xdr:colOff>
      <xdr:row>48</xdr:row>
      <xdr:rowOff>9525</xdr:rowOff>
    </xdr:to>
    <xdr:graphicFrame macro="">
      <xdr:nvGraphicFramePr>
        <xdr:cNvPr id="15612560" name="4 Gráfico">
          <a:extLst>
            <a:ext uri="{FF2B5EF4-FFF2-40B4-BE49-F238E27FC236}">
              <a16:creationId xmlns:a16="http://schemas.microsoft.com/office/drawing/2014/main" id="{00000000-0008-0000-0900-0000903AE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75</xdr:row>
      <xdr:rowOff>57150</xdr:rowOff>
    </xdr:from>
    <xdr:to>
      <xdr:col>6</xdr:col>
      <xdr:colOff>676275</xdr:colOff>
      <xdr:row>97</xdr:row>
      <xdr:rowOff>76200</xdr:rowOff>
    </xdr:to>
    <xdr:graphicFrame macro="">
      <xdr:nvGraphicFramePr>
        <xdr:cNvPr id="15612561" name="5 Gráfico">
          <a:extLst>
            <a:ext uri="{FF2B5EF4-FFF2-40B4-BE49-F238E27FC236}">
              <a16:creationId xmlns:a16="http://schemas.microsoft.com/office/drawing/2014/main" id="{00000000-0008-0000-0900-0000913AE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25</xdr:row>
      <xdr:rowOff>95250</xdr:rowOff>
    </xdr:from>
    <xdr:to>
      <xdr:col>5</xdr:col>
      <xdr:colOff>762001</xdr:colOff>
      <xdr:row>43</xdr:row>
      <xdr:rowOff>9525</xdr:rowOff>
    </xdr:to>
    <xdr:graphicFrame macro="">
      <xdr:nvGraphicFramePr>
        <xdr:cNvPr id="15596872" name="7 Gráfico">
          <a:extLst>
            <a:ext uri="{FF2B5EF4-FFF2-40B4-BE49-F238E27FC236}">
              <a16:creationId xmlns:a16="http://schemas.microsoft.com/office/drawing/2014/main" id="{00000000-0008-0000-0300-000048FDE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cdr:x>
      <cdr:y>0.95208</cdr:y>
    </cdr:from>
    <cdr:to>
      <cdr:x>0.83546</cdr:x>
      <cdr:y>1</cdr:y>
    </cdr:to>
    <cdr:sp macro="" textlink="">
      <cdr:nvSpPr>
        <cdr:cNvPr id="2" name="1 CuadroTexto">
          <a:extLst xmlns:a="http://schemas.openxmlformats.org/drawingml/2006/main">
            <a:ext uri="{FF2B5EF4-FFF2-40B4-BE49-F238E27FC236}">
              <a16:creationId xmlns:a16="http://schemas.microsoft.com/office/drawing/2014/main" id="{45DCDFE5-EBA6-432D-B0D8-EE0F0B46F39A}"/>
            </a:ext>
          </a:extLst>
        </cdr:cNvPr>
        <cdr:cNvSpPr txBox="1"/>
      </cdr:nvSpPr>
      <cdr:spPr>
        <a:xfrm xmlns:a="http://schemas.openxmlformats.org/drawingml/2006/main">
          <a:off x="0" y="3200400"/>
          <a:ext cx="5610225" cy="15655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ES" sz="700"/>
            <a:t>Fuente: elaborado por Odepa con información del Servicio Nacional de Aduanas </a:t>
          </a:r>
        </a:p>
      </cdr:txBody>
    </cdr:sp>
  </cdr:relSizeAnchor>
</c:userShapes>
</file>

<file path=xl/drawings/drawing21.xml><?xml version="1.0" encoding="utf-8"?>
<c:userShapes xmlns:c="http://schemas.openxmlformats.org/drawingml/2006/chart">
  <cdr:relSizeAnchor xmlns:cdr="http://schemas.openxmlformats.org/drawingml/2006/chartDrawing">
    <cdr:from>
      <cdr:x>0</cdr:x>
      <cdr:y>0.95049</cdr:y>
    </cdr:from>
    <cdr:to>
      <cdr:x>0.82033</cdr:x>
      <cdr:y>1</cdr:y>
    </cdr:to>
    <cdr:sp macro="" textlink="">
      <cdr:nvSpPr>
        <cdr:cNvPr id="2" name="1 CuadroTexto">
          <a:extLst xmlns:a="http://schemas.openxmlformats.org/drawingml/2006/main">
            <a:ext uri="{FF2B5EF4-FFF2-40B4-BE49-F238E27FC236}">
              <a16:creationId xmlns:a16="http://schemas.microsoft.com/office/drawing/2014/main" id="{EB4C5267-5021-444A-BCE5-EEFD8109273A}"/>
            </a:ext>
          </a:extLst>
        </cdr:cNvPr>
        <cdr:cNvSpPr txBox="1"/>
      </cdr:nvSpPr>
      <cdr:spPr>
        <a:xfrm xmlns:a="http://schemas.openxmlformats.org/drawingml/2006/main">
          <a:off x="0" y="3124200"/>
          <a:ext cx="5610225" cy="15655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ES" sz="700"/>
            <a:t>Fuente:  elaborado por Odepa con información del Servicio Nacional de Aduanas </a:t>
          </a:r>
        </a:p>
      </cdr:txBody>
    </cdr:sp>
  </cdr:relSizeAnchor>
</c:userShapes>
</file>

<file path=xl/drawings/drawing22.xml><?xml version="1.0" encoding="utf-8"?>
<xdr:wsDr xmlns:xdr="http://schemas.openxmlformats.org/drawingml/2006/spreadsheetDrawing" xmlns:a="http://schemas.openxmlformats.org/drawingml/2006/main">
  <xdr:twoCellAnchor>
    <xdr:from>
      <xdr:col>0</xdr:col>
      <xdr:colOff>802005</xdr:colOff>
      <xdr:row>25</xdr:row>
      <xdr:rowOff>127635</xdr:rowOff>
    </xdr:from>
    <xdr:to>
      <xdr:col>10</xdr:col>
      <xdr:colOff>278130</xdr:colOff>
      <xdr:row>51</xdr:row>
      <xdr:rowOff>99060</xdr:rowOff>
    </xdr:to>
    <xdr:graphicFrame macro="">
      <xdr:nvGraphicFramePr>
        <xdr:cNvPr id="17425600" name="7 Gráfico">
          <a:extLst>
            <a:ext uri="{FF2B5EF4-FFF2-40B4-BE49-F238E27FC236}">
              <a16:creationId xmlns:a16="http://schemas.microsoft.com/office/drawing/2014/main" id="{00000000-0008-0000-0A00-0000C0E40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790575</xdr:colOff>
      <xdr:row>82</xdr:row>
      <xdr:rowOff>139065</xdr:rowOff>
    </xdr:from>
    <xdr:to>
      <xdr:col>10</xdr:col>
      <xdr:colOff>493395</xdr:colOff>
      <xdr:row>109</xdr:row>
      <xdr:rowOff>47625</xdr:rowOff>
    </xdr:to>
    <xdr:graphicFrame macro="">
      <xdr:nvGraphicFramePr>
        <xdr:cNvPr id="4" name="7 Gráfico">
          <a:extLst>
            <a:ext uri="{FF2B5EF4-FFF2-40B4-BE49-F238E27FC236}">
              <a16:creationId xmlns:a16="http://schemas.microsoft.com/office/drawing/2014/main" i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cdr:x>
      <cdr:y>0.95754</cdr:y>
    </cdr:from>
    <cdr:to>
      <cdr:x>0.73997</cdr:x>
      <cdr:y>1</cdr:y>
    </cdr:to>
    <cdr:sp macro="" textlink="">
      <cdr:nvSpPr>
        <cdr:cNvPr id="2" name="1 CuadroTexto">
          <a:extLst xmlns:a="http://schemas.openxmlformats.org/drawingml/2006/main">
            <a:ext uri="{FF2B5EF4-FFF2-40B4-BE49-F238E27FC236}">
              <a16:creationId xmlns:a16="http://schemas.microsoft.com/office/drawing/2014/main" id="{923D0B7E-F228-4861-BA5F-9EC6EF6BF5B4}"/>
            </a:ext>
          </a:extLst>
        </cdr:cNvPr>
        <cdr:cNvSpPr txBox="1"/>
      </cdr:nvSpPr>
      <cdr:spPr>
        <a:xfrm xmlns:a="http://schemas.openxmlformats.org/drawingml/2006/main">
          <a:off x="0" y="3708423"/>
          <a:ext cx="4348748" cy="1644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ES" sz="700"/>
            <a:t>Fuente:  elaborado por  Odepa con información del Servicio Nacional de Aduanas </a:t>
          </a:r>
        </a:p>
      </cdr:txBody>
    </cdr:sp>
  </cdr:relSizeAnchor>
</c:userShapes>
</file>

<file path=xl/drawings/drawing24.xml><?xml version="1.0" encoding="utf-8"?>
<c:userShapes xmlns:c="http://schemas.openxmlformats.org/drawingml/2006/chart">
  <cdr:relSizeAnchor xmlns:cdr="http://schemas.openxmlformats.org/drawingml/2006/chartDrawing">
    <cdr:from>
      <cdr:x>1.47952E-7</cdr:x>
      <cdr:y>0.95754</cdr:y>
    </cdr:from>
    <cdr:to>
      <cdr:x>0.71251</cdr:x>
      <cdr:y>1</cdr:y>
    </cdr:to>
    <cdr:sp macro="" textlink="">
      <cdr:nvSpPr>
        <cdr:cNvPr id="2" name="1 CuadroTexto">
          <a:extLst xmlns:a="http://schemas.openxmlformats.org/drawingml/2006/main">
            <a:ext uri="{FF2B5EF4-FFF2-40B4-BE49-F238E27FC236}">
              <a16:creationId xmlns:a16="http://schemas.microsoft.com/office/drawing/2014/main" id="{923D0B7E-F228-4861-BA5F-9EC6EF6BF5B4}"/>
            </a:ext>
          </a:extLst>
        </cdr:cNvPr>
        <cdr:cNvSpPr txBox="1"/>
      </cdr:nvSpPr>
      <cdr:spPr>
        <a:xfrm xmlns:a="http://schemas.openxmlformats.org/drawingml/2006/main">
          <a:off x="1" y="4662435"/>
          <a:ext cx="4815840" cy="2067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ES" sz="700"/>
            <a:t>Fuente:  elaborado por  Odepa con información del Servicio Nacional de Aduanas </a:t>
          </a:r>
        </a:p>
      </cdr:txBody>
    </cdr:sp>
  </cdr:relSizeAnchor>
  <cdr:relSizeAnchor xmlns:cdr="http://schemas.openxmlformats.org/drawingml/2006/chartDrawing">
    <cdr:from>
      <cdr:x>0</cdr:x>
      <cdr:y>0.95754</cdr:y>
    </cdr:from>
    <cdr:to>
      <cdr:x>0.73997</cdr:x>
      <cdr:y>1</cdr:y>
    </cdr:to>
    <cdr:sp macro="" textlink="">
      <cdr:nvSpPr>
        <cdr:cNvPr id="3" name="1 CuadroTexto">
          <a:extLst xmlns:a="http://schemas.openxmlformats.org/drawingml/2006/main">
            <a:ext uri="{FF2B5EF4-FFF2-40B4-BE49-F238E27FC236}">
              <a16:creationId xmlns:a16="http://schemas.microsoft.com/office/drawing/2014/main" id="{923D0B7E-F228-4861-BA5F-9EC6EF6BF5B4}"/>
            </a:ext>
          </a:extLst>
        </cdr:cNvPr>
        <cdr:cNvSpPr txBox="1"/>
      </cdr:nvSpPr>
      <cdr:spPr>
        <a:xfrm xmlns:a="http://schemas.openxmlformats.org/drawingml/2006/main">
          <a:off x="0" y="3708423"/>
          <a:ext cx="4348748" cy="1644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ES" sz="700"/>
            <a:t>Fuente:  elaborado por  Odepa con información del Servicio Nacional de Aduanas </a:t>
          </a:r>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0.00456</cdr:x>
      <cdr:y>0.0079</cdr:y>
    </cdr:to>
    <cdr:pic>
      <cdr:nvPicPr>
        <cdr:cNvPr id="2" name="chart">
          <a:extLst xmlns:a="http://schemas.openxmlformats.org/drawingml/2006/main">
            <a:ext uri="{FF2B5EF4-FFF2-40B4-BE49-F238E27FC236}">
              <a16:creationId xmlns:a16="http://schemas.microsoft.com/office/drawing/2014/main" id="{4BEFD091-4959-4594-9A74-17BB97A46FF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0.94445</cdr:y>
    </cdr:from>
    <cdr:to>
      <cdr:x>0.88612</cdr:x>
      <cdr:y>1</cdr:y>
    </cdr:to>
    <cdr:sp macro="" textlink="">
      <cdr:nvSpPr>
        <cdr:cNvPr id="3" name="1 CuadroTexto">
          <a:extLst xmlns:a="http://schemas.openxmlformats.org/drawingml/2006/main">
            <a:ext uri="{FF2B5EF4-FFF2-40B4-BE49-F238E27FC236}">
              <a16:creationId xmlns:a16="http://schemas.microsoft.com/office/drawing/2014/main" id="{95D5CF8D-C388-4E44-AE82-47E02EE5FFF1}"/>
            </a:ext>
          </a:extLst>
        </cdr:cNvPr>
        <cdr:cNvSpPr txBox="1"/>
      </cdr:nvSpPr>
      <cdr:spPr>
        <a:xfrm xmlns:a="http://schemas.openxmlformats.org/drawingml/2006/main">
          <a:off x="0" y="2981325"/>
          <a:ext cx="4743465" cy="171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ES" sz="700"/>
            <a:t>Fuente:  elaborado po Odepa con información del Servicio Nacional de Aduanas </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133350</xdr:colOff>
      <xdr:row>24</xdr:row>
      <xdr:rowOff>95250</xdr:rowOff>
    </xdr:from>
    <xdr:to>
      <xdr:col>7</xdr:col>
      <xdr:colOff>762001</xdr:colOff>
      <xdr:row>42</xdr:row>
      <xdr:rowOff>9525</xdr:rowOff>
    </xdr:to>
    <xdr:graphicFrame macro="">
      <xdr:nvGraphicFramePr>
        <xdr:cNvPr id="2" name="7 Gráfico">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cdr:x>
      <cdr:y>0</cdr:y>
    </cdr:from>
    <cdr:to>
      <cdr:x>0.00456</cdr:x>
      <cdr:y>0.0079</cdr:y>
    </cdr:to>
    <cdr:pic>
      <cdr:nvPicPr>
        <cdr:cNvPr id="2" name="chart">
          <a:extLst xmlns:a="http://schemas.openxmlformats.org/drawingml/2006/main">
            <a:ext uri="{FF2B5EF4-FFF2-40B4-BE49-F238E27FC236}">
              <a16:creationId xmlns:a16="http://schemas.microsoft.com/office/drawing/2014/main" id="{4BEFD091-4959-4594-9A74-17BB97A46FF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0.94445</cdr:y>
    </cdr:from>
    <cdr:to>
      <cdr:x>0.88612</cdr:x>
      <cdr:y>1</cdr:y>
    </cdr:to>
    <cdr:sp macro="" textlink="">
      <cdr:nvSpPr>
        <cdr:cNvPr id="3" name="1 CuadroTexto">
          <a:extLst xmlns:a="http://schemas.openxmlformats.org/drawingml/2006/main">
            <a:ext uri="{FF2B5EF4-FFF2-40B4-BE49-F238E27FC236}">
              <a16:creationId xmlns:a16="http://schemas.microsoft.com/office/drawing/2014/main" id="{95D5CF8D-C388-4E44-AE82-47E02EE5FFF1}"/>
            </a:ext>
          </a:extLst>
        </cdr:cNvPr>
        <cdr:cNvSpPr txBox="1"/>
      </cdr:nvSpPr>
      <cdr:spPr>
        <a:xfrm xmlns:a="http://schemas.openxmlformats.org/drawingml/2006/main">
          <a:off x="0" y="2981325"/>
          <a:ext cx="4743465" cy="171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ES" sz="700"/>
            <a:t>Fuente:  elaborado po Odepa con información del Servicio Nacional de Aduanas </a:t>
          </a: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95250</xdr:colOff>
      <xdr:row>12</xdr:row>
      <xdr:rowOff>66675</xdr:rowOff>
    </xdr:from>
    <xdr:to>
      <xdr:col>5</xdr:col>
      <xdr:colOff>962025</xdr:colOff>
      <xdr:row>31</xdr:row>
      <xdr:rowOff>9525</xdr:rowOff>
    </xdr:to>
    <xdr:graphicFrame macro="">
      <xdr:nvGraphicFramePr>
        <xdr:cNvPr id="15599248" name="2 Gráfico">
          <a:extLst>
            <a:ext uri="{FF2B5EF4-FFF2-40B4-BE49-F238E27FC236}">
              <a16:creationId xmlns:a16="http://schemas.microsoft.com/office/drawing/2014/main" id="{00000000-0008-0000-0500-00009006E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53</xdr:row>
      <xdr:rowOff>95250</xdr:rowOff>
    </xdr:from>
    <xdr:to>
      <xdr:col>5</xdr:col>
      <xdr:colOff>838200</xdr:colOff>
      <xdr:row>71</xdr:row>
      <xdr:rowOff>152400</xdr:rowOff>
    </xdr:to>
    <xdr:graphicFrame macro="">
      <xdr:nvGraphicFramePr>
        <xdr:cNvPr id="15599249" name="3 Gráfico">
          <a:extLst>
            <a:ext uri="{FF2B5EF4-FFF2-40B4-BE49-F238E27FC236}">
              <a16:creationId xmlns:a16="http://schemas.microsoft.com/office/drawing/2014/main" id="{00000000-0008-0000-0500-00009106E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0.0054</cdr:x>
      <cdr:y>0.94212</cdr:y>
    </cdr:from>
    <cdr:to>
      <cdr:x>0.90108</cdr:x>
      <cdr:y>1</cdr:y>
    </cdr:to>
    <cdr:sp macro="" textlink="">
      <cdr:nvSpPr>
        <cdr:cNvPr id="2" name="1 CuadroTexto">
          <a:extLst xmlns:a="http://schemas.openxmlformats.org/drawingml/2006/main">
            <a:ext uri="{FF2B5EF4-FFF2-40B4-BE49-F238E27FC236}">
              <a16:creationId xmlns:a16="http://schemas.microsoft.com/office/drawing/2014/main" id="{E17B6E6E-B120-4689-9A80-B27312E26810}"/>
            </a:ext>
          </a:extLst>
        </cdr:cNvPr>
        <cdr:cNvSpPr txBox="1"/>
      </cdr:nvSpPr>
      <cdr:spPr>
        <a:xfrm xmlns:a="http://schemas.openxmlformats.org/drawingml/2006/main">
          <a:off x="28575" y="2924175"/>
          <a:ext cx="4743465" cy="171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ES" sz="700"/>
            <a:t>Fuente: elaborado por Odepa con información del Servicio Nacional de Aduanas </a:t>
          </a:r>
        </a:p>
      </cdr:txBody>
    </cdr:sp>
  </cdr:relSizeAnchor>
</c:userShapes>
</file>

<file path=xl/drawings/drawing8.xml><?xml version="1.0" encoding="utf-8"?>
<c:userShapes xmlns:c="http://schemas.openxmlformats.org/drawingml/2006/chart">
  <cdr:relSizeAnchor xmlns:cdr="http://schemas.openxmlformats.org/drawingml/2006/chartDrawing">
    <cdr:from>
      <cdr:x>0</cdr:x>
      <cdr:y>0.94231</cdr:y>
    </cdr:from>
    <cdr:to>
      <cdr:x>0.85128</cdr:x>
      <cdr:y>1</cdr:y>
    </cdr:to>
    <cdr:sp macro="" textlink="">
      <cdr:nvSpPr>
        <cdr:cNvPr id="2" name="1 CuadroTexto">
          <a:extLst xmlns:a="http://schemas.openxmlformats.org/drawingml/2006/main">
            <a:ext uri="{FF2B5EF4-FFF2-40B4-BE49-F238E27FC236}">
              <a16:creationId xmlns:a16="http://schemas.microsoft.com/office/drawing/2014/main" id="{AB695F31-684F-487A-A40D-8FFA218DC26D}"/>
            </a:ext>
          </a:extLst>
        </cdr:cNvPr>
        <cdr:cNvSpPr txBox="1"/>
      </cdr:nvSpPr>
      <cdr:spPr>
        <a:xfrm xmlns:a="http://schemas.openxmlformats.org/drawingml/2006/main">
          <a:off x="0" y="2867025"/>
          <a:ext cx="4743465" cy="171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ES" sz="700"/>
            <a:t>Fuente:  elaborado por Odepa con información del Servicio Nacional de Aduanas </a:t>
          </a:r>
        </a:p>
      </cdr:txBody>
    </cdr:sp>
  </cdr:relSizeAnchor>
</c:userShapes>
</file>

<file path=xl/drawings/drawing9.xml><?xml version="1.0" encoding="utf-8"?>
<xdr:wsDr xmlns:xdr="http://schemas.openxmlformats.org/drawingml/2006/spreadsheetDrawing" xmlns:a="http://schemas.openxmlformats.org/drawingml/2006/main">
  <xdr:twoCellAnchor>
    <xdr:from>
      <xdr:col>17</xdr:col>
      <xdr:colOff>0</xdr:colOff>
      <xdr:row>2</xdr:row>
      <xdr:rowOff>0</xdr:rowOff>
    </xdr:from>
    <xdr:to>
      <xdr:col>20</xdr:col>
      <xdr:colOff>0</xdr:colOff>
      <xdr:row>13</xdr:row>
      <xdr:rowOff>0</xdr:rowOff>
    </xdr:to>
    <xdr:sp macro="" textlink="">
      <xdr:nvSpPr>
        <xdr:cNvPr id="19015968" name="Rectangle 4">
          <a:extLst>
            <a:ext uri="{FF2B5EF4-FFF2-40B4-BE49-F238E27FC236}">
              <a16:creationId xmlns:a16="http://schemas.microsoft.com/office/drawing/2014/main" id="{00000000-0008-0000-0600-000020292201}"/>
            </a:ext>
          </a:extLst>
        </xdr:cNvPr>
        <xdr:cNvSpPr>
          <a:spLocks noChangeArrowheads="1"/>
        </xdr:cNvSpPr>
      </xdr:nvSpPr>
      <xdr:spPr bwMode="auto">
        <a:xfrm>
          <a:off x="16668750" y="400050"/>
          <a:ext cx="2305050" cy="2457450"/>
        </a:xfrm>
        <a:prstGeom prst="rect">
          <a:avLst/>
        </a:prstGeom>
        <a:noFill/>
        <a:ln w="9525">
          <a:solidFill>
            <a:srgbClr val="000000"/>
          </a:solidFill>
          <a:miter lim="800000"/>
          <a:headEnd/>
          <a:tailEnd/>
        </a:ln>
        <a:effectLst>
          <a:outerShdw dist="107763" dir="18900000" algn="ctr" rotWithShape="0">
            <a:srgbClr val="808080">
              <a:alpha val="50000"/>
            </a:srgbClr>
          </a:outerShdw>
        </a:effectLst>
        <a:extLst>
          <a:ext uri="{909E8E84-426E-40DD-AFC4-6F175D3DCCD1}">
            <a14:hiddenFill xmlns:a14="http://schemas.microsoft.com/office/drawing/2010/main">
              <a:solidFill>
                <a:srgbClr val="FFFFFF"/>
              </a:solidFill>
            </a14:hiddenFill>
          </a:ext>
        </a:extLst>
      </xdr:spPr>
    </xdr:sp>
    <xdr:clientData/>
  </xdr:twoCellAnchor>
  <xdr:twoCellAnchor>
    <xdr:from>
      <xdr:col>0</xdr:col>
      <xdr:colOff>581025</xdr:colOff>
      <xdr:row>81</xdr:row>
      <xdr:rowOff>0</xdr:rowOff>
    </xdr:from>
    <xdr:to>
      <xdr:col>5</xdr:col>
      <xdr:colOff>457200</xdr:colOff>
      <xdr:row>81</xdr:row>
      <xdr:rowOff>0</xdr:rowOff>
    </xdr:to>
    <xdr:graphicFrame macro="">
      <xdr:nvGraphicFramePr>
        <xdr:cNvPr id="19015969" name="Chart 5">
          <a:extLst>
            <a:ext uri="{FF2B5EF4-FFF2-40B4-BE49-F238E27FC236}">
              <a16:creationId xmlns:a16="http://schemas.microsoft.com/office/drawing/2014/main" id="{00000000-0008-0000-0600-000021292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37</xdr:row>
      <xdr:rowOff>95250</xdr:rowOff>
    </xdr:from>
    <xdr:to>
      <xdr:col>5</xdr:col>
      <xdr:colOff>552450</xdr:colOff>
      <xdr:row>57</xdr:row>
      <xdr:rowOff>171450</xdr:rowOff>
    </xdr:to>
    <xdr:graphicFrame macro="">
      <xdr:nvGraphicFramePr>
        <xdr:cNvPr id="19015970" name="7 Gráfico">
          <a:extLst>
            <a:ext uri="{FF2B5EF4-FFF2-40B4-BE49-F238E27FC236}">
              <a16:creationId xmlns:a16="http://schemas.microsoft.com/office/drawing/2014/main" id="{00000000-0008-0000-0600-000022292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58</xdr:row>
      <xdr:rowOff>161925</xdr:rowOff>
    </xdr:from>
    <xdr:to>
      <xdr:col>5</xdr:col>
      <xdr:colOff>485775</xdr:colOff>
      <xdr:row>78</xdr:row>
      <xdr:rowOff>123825</xdr:rowOff>
    </xdr:to>
    <xdr:graphicFrame macro="">
      <xdr:nvGraphicFramePr>
        <xdr:cNvPr id="19015971" name="8 Gráfico">
          <a:extLst>
            <a:ext uri="{FF2B5EF4-FFF2-40B4-BE49-F238E27FC236}">
              <a16:creationId xmlns:a16="http://schemas.microsoft.com/office/drawing/2014/main" id="{00000000-0008-0000-0600-000023292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35"/>
  <sheetViews>
    <sheetView tabSelected="1" topLeftCell="A70" workbookViewId="0"/>
  </sheetViews>
  <sheetFormatPr baseColWidth="10" defaultColWidth="11.42578125" defaultRowHeight="12.75" x14ac:dyDescent="0.2"/>
  <cols>
    <col min="2" max="2" width="11.42578125" customWidth="1"/>
    <col min="3" max="3" width="10.7109375" customWidth="1"/>
    <col min="7" max="7" width="11.140625" customWidth="1"/>
    <col min="8" max="8" width="4.42578125" customWidth="1"/>
  </cols>
  <sheetData>
    <row r="1" spans="1:9" ht="15.75" x14ac:dyDescent="0.25">
      <c r="A1" s="140"/>
      <c r="B1" s="141"/>
      <c r="C1" s="141"/>
      <c r="D1" s="141"/>
      <c r="E1" s="141"/>
      <c r="F1" s="141"/>
      <c r="G1" s="141"/>
      <c r="H1" s="142"/>
      <c r="I1" s="142"/>
    </row>
    <row r="2" spans="1:9" ht="15" x14ac:dyDescent="0.25">
      <c r="A2" s="141"/>
      <c r="B2" s="141"/>
      <c r="C2" s="141"/>
      <c r="D2" s="141"/>
      <c r="E2" s="141"/>
      <c r="F2" s="141"/>
      <c r="G2" s="141"/>
      <c r="H2" s="142"/>
      <c r="I2" s="142"/>
    </row>
    <row r="3" spans="1:9" ht="15.75" x14ac:dyDescent="0.25">
      <c r="A3" s="140"/>
      <c r="B3" s="141"/>
      <c r="C3" s="141"/>
      <c r="D3" s="141"/>
      <c r="E3" s="141"/>
      <c r="F3" s="141"/>
      <c r="G3" s="141"/>
      <c r="H3" s="142"/>
      <c r="I3" s="142"/>
    </row>
    <row r="4" spans="1:9" ht="15" x14ac:dyDescent="0.25">
      <c r="A4" s="141"/>
      <c r="B4" s="141"/>
      <c r="C4" s="141"/>
      <c r="D4" s="143"/>
      <c r="E4" s="141"/>
      <c r="F4" s="141"/>
      <c r="G4" s="141"/>
      <c r="H4" s="142"/>
      <c r="I4" s="142"/>
    </row>
    <row r="5" spans="1:9" ht="15.75" x14ac:dyDescent="0.25">
      <c r="A5" s="140"/>
      <c r="B5" s="141"/>
      <c r="C5" s="141"/>
      <c r="D5" s="144"/>
      <c r="E5" s="141"/>
      <c r="F5" s="141"/>
      <c r="G5" s="141"/>
      <c r="H5" s="142"/>
      <c r="I5" s="142"/>
    </row>
    <row r="6" spans="1:9" ht="15.75" x14ac:dyDescent="0.25">
      <c r="A6" s="140"/>
      <c r="B6" s="141"/>
      <c r="C6" s="141"/>
      <c r="D6" s="141"/>
      <c r="E6" s="141"/>
      <c r="F6" s="141"/>
      <c r="G6" s="141"/>
      <c r="H6" s="142"/>
      <c r="I6" s="142"/>
    </row>
    <row r="7" spans="1:9" ht="15.75" x14ac:dyDescent="0.25">
      <c r="A7" s="140"/>
      <c r="B7" s="141"/>
      <c r="C7" s="141"/>
      <c r="D7" s="141"/>
      <c r="E7" s="141"/>
      <c r="F7" s="141"/>
      <c r="G7" s="141"/>
      <c r="H7" s="142"/>
      <c r="I7" s="142"/>
    </row>
    <row r="8" spans="1:9" ht="15" x14ac:dyDescent="0.25">
      <c r="A8" s="141"/>
      <c r="B8" s="141"/>
      <c r="C8" s="141"/>
      <c r="D8" s="143"/>
      <c r="E8" s="141"/>
      <c r="F8" s="141"/>
      <c r="G8" s="141"/>
      <c r="H8" s="142"/>
      <c r="I8" s="142"/>
    </row>
    <row r="9" spans="1:9" ht="15.75" x14ac:dyDescent="0.25">
      <c r="A9" s="145"/>
      <c r="B9" s="141"/>
      <c r="C9" s="141"/>
      <c r="D9" s="141"/>
      <c r="E9" s="141"/>
      <c r="F9" s="141"/>
      <c r="G9" s="141"/>
      <c r="H9" s="142"/>
      <c r="I9" s="142"/>
    </row>
    <row r="10" spans="1:9" ht="15.75" x14ac:dyDescent="0.25">
      <c r="A10" s="140"/>
      <c r="B10" s="141"/>
      <c r="C10" s="141"/>
      <c r="D10" s="141"/>
      <c r="E10" s="141"/>
      <c r="F10" s="141"/>
      <c r="G10" s="141"/>
      <c r="H10" s="142"/>
      <c r="I10" s="142"/>
    </row>
    <row r="11" spans="1:9" ht="15.75" x14ac:dyDescent="0.25">
      <c r="A11" s="140"/>
      <c r="B11" s="141"/>
      <c r="C11" s="141"/>
      <c r="D11" s="141"/>
      <c r="E11" s="141"/>
      <c r="F11" s="141"/>
      <c r="G11" s="141"/>
      <c r="H11" s="142"/>
      <c r="I11" s="142"/>
    </row>
    <row r="12" spans="1:9" ht="15.75" x14ac:dyDescent="0.25">
      <c r="A12" s="140"/>
      <c r="B12" s="141"/>
      <c r="C12" s="141"/>
      <c r="D12" s="141"/>
      <c r="E12" s="141"/>
      <c r="F12" s="141"/>
      <c r="G12" s="141"/>
      <c r="H12" s="142"/>
      <c r="I12" s="142"/>
    </row>
    <row r="13" spans="1:9" ht="19.5" x14ac:dyDescent="0.25">
      <c r="A13" s="141"/>
      <c r="B13" s="141"/>
      <c r="C13" s="361" t="s">
        <v>271</v>
      </c>
      <c r="D13" s="361"/>
      <c r="E13" s="361"/>
      <c r="F13" s="361"/>
      <c r="G13" s="361"/>
      <c r="H13" s="361"/>
      <c r="I13" s="142"/>
    </row>
    <row r="14" spans="1:9" ht="19.5" x14ac:dyDescent="0.25">
      <c r="A14" s="141"/>
      <c r="B14" s="141"/>
      <c r="C14" s="361" t="s">
        <v>272</v>
      </c>
      <c r="D14" s="361"/>
      <c r="E14" s="361"/>
      <c r="F14" s="361"/>
      <c r="G14" s="361"/>
      <c r="H14" s="361"/>
      <c r="I14" s="142"/>
    </row>
    <row r="15" spans="1:9" ht="15" x14ac:dyDescent="0.25">
      <c r="A15" s="141"/>
      <c r="B15" s="141"/>
      <c r="C15" s="141"/>
      <c r="D15" s="141"/>
      <c r="E15" s="141"/>
      <c r="F15" s="141"/>
      <c r="G15" s="141"/>
      <c r="H15" s="142"/>
      <c r="I15" s="142"/>
    </row>
    <row r="16" spans="1:9" ht="15" x14ac:dyDescent="0.25">
      <c r="A16" s="141"/>
      <c r="B16" s="141"/>
      <c r="C16" s="141"/>
      <c r="D16" s="352"/>
      <c r="E16" s="141"/>
      <c r="F16" s="141"/>
      <c r="G16" s="141"/>
      <c r="H16" s="142"/>
      <c r="I16" s="142"/>
    </row>
    <row r="17" spans="1:9" ht="15.75" x14ac:dyDescent="0.25">
      <c r="A17" s="141"/>
      <c r="B17" s="141"/>
      <c r="C17" s="146" t="s">
        <v>509</v>
      </c>
      <c r="D17" s="146"/>
      <c r="E17" s="146"/>
      <c r="F17" s="146"/>
      <c r="G17" s="146"/>
      <c r="H17" s="142"/>
      <c r="I17" s="142"/>
    </row>
    <row r="18" spans="1:9" ht="15" x14ac:dyDescent="0.25">
      <c r="A18" s="141"/>
      <c r="B18" s="141"/>
      <c r="C18" s="142"/>
      <c r="D18" s="141"/>
      <c r="E18" s="141"/>
      <c r="F18" s="141"/>
      <c r="G18" s="141"/>
      <c r="H18" s="142"/>
      <c r="I18" s="142"/>
    </row>
    <row r="19" spans="1:9" ht="15" x14ac:dyDescent="0.25">
      <c r="A19" s="141"/>
      <c r="B19" s="141"/>
      <c r="C19" s="141"/>
      <c r="D19" s="141"/>
      <c r="E19" s="141"/>
      <c r="F19" s="141"/>
      <c r="G19" s="141"/>
      <c r="H19" s="142"/>
      <c r="I19" s="142"/>
    </row>
    <row r="20" spans="1:9" ht="15" x14ac:dyDescent="0.25">
      <c r="A20" s="141"/>
      <c r="B20" s="141"/>
      <c r="C20" s="141"/>
      <c r="D20" s="141"/>
      <c r="E20" s="141"/>
      <c r="F20" s="141"/>
      <c r="G20" s="141"/>
      <c r="H20" s="142"/>
      <c r="I20" s="142"/>
    </row>
    <row r="21" spans="1:9" ht="15.75" x14ac:dyDescent="0.25">
      <c r="A21" s="140"/>
      <c r="B21" s="141"/>
      <c r="C21" s="141"/>
      <c r="D21" s="141"/>
      <c r="E21" s="141"/>
      <c r="F21" s="141"/>
      <c r="G21" s="141"/>
      <c r="H21" s="142"/>
      <c r="I21" s="142"/>
    </row>
    <row r="22" spans="1:9" ht="15.75" x14ac:dyDescent="0.25">
      <c r="A22" s="140"/>
      <c r="B22" s="141"/>
      <c r="C22" s="141"/>
      <c r="D22" s="143"/>
      <c r="E22" s="141"/>
      <c r="F22" s="141"/>
      <c r="G22" s="141"/>
      <c r="H22" s="142"/>
      <c r="I22" s="142"/>
    </row>
    <row r="23" spans="1:9" ht="15.75" x14ac:dyDescent="0.25">
      <c r="A23" s="140"/>
      <c r="B23" s="141"/>
      <c r="C23" s="141"/>
      <c r="D23" s="352"/>
      <c r="E23" s="141"/>
      <c r="F23" s="141"/>
      <c r="G23" s="141"/>
      <c r="H23" s="142"/>
      <c r="I23" s="142"/>
    </row>
    <row r="24" spans="1:9" ht="15.75" x14ac:dyDescent="0.25">
      <c r="A24" s="140"/>
      <c r="B24" s="141"/>
      <c r="C24" s="141"/>
      <c r="D24" s="141"/>
      <c r="E24" s="141"/>
      <c r="F24" s="141"/>
      <c r="G24" s="141"/>
      <c r="H24" s="142"/>
      <c r="I24" s="142"/>
    </row>
    <row r="25" spans="1:9" ht="15.75" x14ac:dyDescent="0.25">
      <c r="A25" s="140"/>
      <c r="B25" s="141"/>
      <c r="C25" s="141"/>
      <c r="D25" s="141"/>
      <c r="E25" s="141"/>
      <c r="F25" s="141"/>
      <c r="G25" s="141"/>
      <c r="H25" s="142"/>
      <c r="I25" s="142"/>
    </row>
    <row r="26" spans="1:9" ht="15.75" x14ac:dyDescent="0.25">
      <c r="A26" s="140"/>
      <c r="B26" s="141"/>
      <c r="C26" s="141"/>
      <c r="D26" s="141"/>
      <c r="E26" s="141"/>
      <c r="F26" s="141"/>
      <c r="G26" s="141"/>
      <c r="H26" s="142"/>
      <c r="I26" s="142"/>
    </row>
    <row r="27" spans="1:9" ht="15.75" x14ac:dyDescent="0.25">
      <c r="A27" s="140"/>
      <c r="B27" s="141"/>
      <c r="C27" s="141"/>
      <c r="D27" s="143"/>
      <c r="E27" s="141"/>
      <c r="F27" s="141"/>
      <c r="G27" s="141"/>
      <c r="H27" s="142"/>
      <c r="I27" s="142"/>
    </row>
    <row r="28" spans="1:9" ht="15.75" x14ac:dyDescent="0.25">
      <c r="A28" s="140"/>
      <c r="B28" s="141"/>
      <c r="C28" s="141"/>
      <c r="D28" s="141"/>
      <c r="E28" s="141"/>
      <c r="F28" s="141"/>
      <c r="G28" s="141"/>
      <c r="H28" s="142"/>
      <c r="I28" s="142"/>
    </row>
    <row r="29" spans="1:9" ht="15.75" x14ac:dyDescent="0.25">
      <c r="A29" s="140"/>
      <c r="B29" s="141"/>
      <c r="C29" s="141"/>
      <c r="D29" s="141"/>
      <c r="E29" s="141"/>
      <c r="F29" s="141"/>
      <c r="G29" s="141"/>
      <c r="H29" s="142"/>
      <c r="I29" s="142"/>
    </row>
    <row r="30" spans="1:9" ht="15.75" x14ac:dyDescent="0.25">
      <c r="A30" s="140"/>
      <c r="B30" s="141"/>
      <c r="C30" s="141"/>
      <c r="D30" s="141"/>
      <c r="E30" s="141"/>
      <c r="F30" s="141"/>
      <c r="G30" s="141"/>
      <c r="H30" s="142"/>
      <c r="I30" s="142"/>
    </row>
    <row r="31" spans="1:9" ht="15.75" x14ac:dyDescent="0.25">
      <c r="A31" s="140"/>
      <c r="B31" s="141"/>
      <c r="C31" s="141"/>
      <c r="D31" s="141"/>
      <c r="E31" s="141"/>
      <c r="F31" s="141"/>
      <c r="G31" s="141"/>
      <c r="H31" s="142"/>
      <c r="I31" s="142"/>
    </row>
    <row r="32" spans="1:9" ht="15" x14ac:dyDescent="0.25">
      <c r="A32" s="142"/>
      <c r="B32" s="142"/>
      <c r="C32" s="142"/>
      <c r="D32" s="142"/>
      <c r="E32" s="142"/>
      <c r="F32" s="141"/>
      <c r="G32" s="141"/>
      <c r="H32" s="142"/>
      <c r="I32" s="142"/>
    </row>
    <row r="33" spans="1:9" ht="15" x14ac:dyDescent="0.25">
      <c r="A33" s="142"/>
      <c r="B33" s="142"/>
      <c r="C33" s="142"/>
      <c r="D33" s="142"/>
      <c r="E33" s="142"/>
      <c r="F33" s="141"/>
      <c r="G33" s="141"/>
      <c r="H33" s="142"/>
      <c r="I33" s="142"/>
    </row>
    <row r="34" spans="1:9" ht="15.75" x14ac:dyDescent="0.25">
      <c r="A34" s="140"/>
      <c r="B34" s="141"/>
      <c r="C34" s="141"/>
      <c r="D34" s="141"/>
      <c r="E34" s="141"/>
      <c r="F34" s="141"/>
      <c r="G34" s="141"/>
      <c r="H34" s="142"/>
      <c r="I34" s="142"/>
    </row>
    <row r="35" spans="1:9" ht="15.75" x14ac:dyDescent="0.25">
      <c r="A35" s="140"/>
      <c r="B35" s="141"/>
      <c r="C35" s="141"/>
      <c r="D35" s="141"/>
      <c r="E35" s="141"/>
      <c r="F35" s="141"/>
      <c r="G35" s="141"/>
      <c r="H35" s="142"/>
      <c r="I35" s="142"/>
    </row>
    <row r="36" spans="1:9" ht="15.75" x14ac:dyDescent="0.25">
      <c r="A36" s="140"/>
      <c r="B36" s="141"/>
      <c r="C36" s="141"/>
      <c r="D36" s="141"/>
      <c r="E36" s="141"/>
      <c r="F36" s="141"/>
      <c r="G36" s="141"/>
      <c r="H36" s="142"/>
      <c r="I36" s="142"/>
    </row>
    <row r="37" spans="1:9" ht="15.75" x14ac:dyDescent="0.25">
      <c r="A37" s="147"/>
      <c r="B37" s="141"/>
      <c r="C37" s="147"/>
      <c r="D37" s="148"/>
      <c r="E37" s="141"/>
      <c r="F37" s="141"/>
      <c r="G37" s="141"/>
      <c r="H37" s="142"/>
      <c r="I37" s="142"/>
    </row>
    <row r="38" spans="1:9" ht="15.75" x14ac:dyDescent="0.25">
      <c r="A38" s="140"/>
      <c r="B38" s="142"/>
      <c r="C38" s="142"/>
      <c r="D38" s="142"/>
      <c r="E38" s="141"/>
      <c r="F38" s="141"/>
      <c r="G38" s="141"/>
      <c r="H38" s="142"/>
      <c r="I38" s="142"/>
    </row>
    <row r="39" spans="1:9" ht="15.75" x14ac:dyDescent="0.25">
      <c r="A39" s="142"/>
      <c r="B39" s="142"/>
      <c r="C39" s="140" t="s">
        <v>510</v>
      </c>
      <c r="D39" s="148"/>
      <c r="E39" s="141"/>
      <c r="F39" s="141"/>
      <c r="G39" s="141"/>
      <c r="H39" s="142"/>
      <c r="I39" s="142"/>
    </row>
    <row r="40" spans="1:9" ht="15" x14ac:dyDescent="0.25">
      <c r="A40" s="142"/>
      <c r="B40" s="142"/>
      <c r="C40" s="142"/>
      <c r="D40" s="142"/>
      <c r="E40" s="142"/>
      <c r="F40" s="142"/>
      <c r="G40" s="142"/>
      <c r="H40" s="142"/>
      <c r="I40" s="142"/>
    </row>
    <row r="41" spans="1:9" ht="15" x14ac:dyDescent="0.25">
      <c r="A41" s="142"/>
      <c r="B41" s="142"/>
      <c r="C41" s="142"/>
      <c r="D41" s="142"/>
      <c r="E41" s="142"/>
      <c r="F41" s="142"/>
      <c r="G41" s="142"/>
      <c r="H41" s="142"/>
      <c r="I41" s="142"/>
    </row>
    <row r="42" spans="1:9" ht="15" x14ac:dyDescent="0.25">
      <c r="A42" s="142"/>
      <c r="B42" s="142"/>
      <c r="C42" s="142"/>
      <c r="D42" s="142"/>
      <c r="E42" s="142"/>
      <c r="F42" s="142"/>
      <c r="G42" s="142"/>
      <c r="H42" s="142"/>
      <c r="I42" s="142"/>
    </row>
    <row r="43" spans="1:9" ht="15" x14ac:dyDescent="0.25">
      <c r="A43" s="142"/>
      <c r="B43" s="142"/>
      <c r="C43" s="142"/>
      <c r="D43" s="142"/>
      <c r="E43" s="142"/>
      <c r="F43" s="142"/>
      <c r="G43" s="142"/>
      <c r="H43" s="142"/>
      <c r="I43" s="142"/>
    </row>
    <row r="44" spans="1:9" ht="15" x14ac:dyDescent="0.25">
      <c r="A44" s="142"/>
      <c r="B44" s="142"/>
      <c r="C44" s="142"/>
      <c r="D44" s="142"/>
      <c r="E44" s="142"/>
      <c r="F44" s="142"/>
      <c r="G44" s="142"/>
      <c r="H44" s="142"/>
      <c r="I44" s="142"/>
    </row>
    <row r="45" spans="1:9" ht="15" x14ac:dyDescent="0.25">
      <c r="A45" s="141"/>
      <c r="B45" s="141"/>
      <c r="C45" s="141"/>
      <c r="D45" s="143" t="s">
        <v>216</v>
      </c>
      <c r="E45" s="141"/>
      <c r="F45" s="141"/>
      <c r="G45" s="141"/>
      <c r="H45" s="142"/>
      <c r="I45" s="142"/>
    </row>
    <row r="46" spans="1:9" ht="15.75" x14ac:dyDescent="0.25">
      <c r="A46" s="140"/>
      <c r="B46" s="141"/>
      <c r="C46" s="141"/>
      <c r="D46" s="149" t="s">
        <v>511</v>
      </c>
      <c r="E46" s="141"/>
      <c r="F46" s="141"/>
      <c r="G46" s="141"/>
      <c r="H46" s="142"/>
      <c r="I46" s="142"/>
    </row>
    <row r="47" spans="1:9" ht="15.75" x14ac:dyDescent="0.25">
      <c r="A47" s="140"/>
      <c r="B47" s="141"/>
      <c r="C47" s="141"/>
      <c r="D47" s="149"/>
      <c r="E47" s="141"/>
      <c r="F47" s="141"/>
      <c r="G47" s="141"/>
      <c r="H47" s="142"/>
      <c r="I47" s="142"/>
    </row>
    <row r="48" spans="1:9" ht="15.75" x14ac:dyDescent="0.25">
      <c r="A48" s="140"/>
      <c r="B48" s="141"/>
      <c r="C48" s="141"/>
      <c r="D48" s="141"/>
      <c r="E48" s="141"/>
      <c r="F48" s="141"/>
      <c r="G48" s="141"/>
      <c r="H48" s="142"/>
      <c r="I48" s="142"/>
    </row>
    <row r="49" spans="1:9" ht="15" x14ac:dyDescent="0.25">
      <c r="A49" s="141"/>
      <c r="B49" s="141"/>
      <c r="C49" s="141"/>
      <c r="D49" s="143" t="s">
        <v>167</v>
      </c>
      <c r="E49" s="141"/>
      <c r="F49" s="141"/>
      <c r="G49" s="141"/>
      <c r="H49" s="142"/>
      <c r="I49" s="142"/>
    </row>
    <row r="50" spans="1:9" ht="15.75" x14ac:dyDescent="0.25">
      <c r="A50" s="145"/>
      <c r="B50" s="141"/>
      <c r="C50" s="141"/>
      <c r="D50" s="143" t="s">
        <v>361</v>
      </c>
      <c r="E50" s="141"/>
      <c r="F50" s="141"/>
      <c r="G50" s="141"/>
      <c r="H50" s="142"/>
      <c r="I50" s="142"/>
    </row>
    <row r="51" spans="1:9" ht="15.75" x14ac:dyDescent="0.25">
      <c r="A51" s="140"/>
      <c r="B51" s="141"/>
      <c r="C51" s="141"/>
      <c r="D51" s="141"/>
      <c r="E51" s="141"/>
      <c r="F51" s="141"/>
      <c r="G51" s="141"/>
      <c r="H51" s="142"/>
      <c r="I51" s="142"/>
    </row>
    <row r="52" spans="1:9" ht="15.75" x14ac:dyDescent="0.25">
      <c r="A52" s="140"/>
      <c r="B52" s="141"/>
      <c r="C52" s="141"/>
      <c r="D52" s="141"/>
      <c r="E52" s="141"/>
      <c r="F52" s="141"/>
      <c r="G52" s="141"/>
      <c r="H52" s="142"/>
      <c r="I52" s="142"/>
    </row>
    <row r="53" spans="1:9" ht="15.75" x14ac:dyDescent="0.25">
      <c r="A53" s="140"/>
      <c r="B53" s="141"/>
      <c r="C53" s="141"/>
      <c r="D53" s="141"/>
      <c r="E53" s="141"/>
      <c r="F53" s="141"/>
      <c r="G53" s="141"/>
      <c r="H53" s="142"/>
      <c r="I53" s="142"/>
    </row>
    <row r="54" spans="1:9" ht="15" x14ac:dyDescent="0.25">
      <c r="A54" s="141"/>
      <c r="B54" s="141"/>
      <c r="C54" s="141"/>
      <c r="D54" s="141"/>
      <c r="E54" s="141"/>
      <c r="F54" s="141"/>
      <c r="G54" s="141"/>
      <c r="H54" s="142"/>
      <c r="I54" s="142"/>
    </row>
    <row r="55" spans="1:9" ht="15" x14ac:dyDescent="0.25">
      <c r="A55" s="141"/>
      <c r="B55" s="141"/>
      <c r="C55" s="141"/>
      <c r="D55" s="141"/>
      <c r="E55" s="141"/>
      <c r="F55" s="141"/>
      <c r="G55" s="141"/>
      <c r="H55" s="142"/>
      <c r="I55" s="142"/>
    </row>
    <row r="56" spans="1:9" ht="15" x14ac:dyDescent="0.25">
      <c r="A56" s="141"/>
      <c r="B56" s="141"/>
      <c r="C56" s="141"/>
      <c r="D56" s="352" t="s">
        <v>273</v>
      </c>
      <c r="E56" s="141"/>
      <c r="F56" s="141"/>
      <c r="G56" s="141"/>
      <c r="H56" s="142"/>
      <c r="I56" s="142"/>
    </row>
    <row r="57" spans="1:9" ht="15" x14ac:dyDescent="0.25">
      <c r="A57" s="141"/>
      <c r="B57" s="141"/>
      <c r="C57" s="141"/>
      <c r="D57" s="352" t="s">
        <v>274</v>
      </c>
      <c r="E57" s="141"/>
      <c r="F57" s="141"/>
      <c r="G57" s="141"/>
      <c r="H57" s="142"/>
      <c r="I57" s="142"/>
    </row>
    <row r="58" spans="1:9" ht="15" x14ac:dyDescent="0.25">
      <c r="A58" s="141"/>
      <c r="B58" s="141"/>
      <c r="C58" s="141"/>
      <c r="D58" s="141"/>
      <c r="E58" s="141"/>
      <c r="F58" s="141"/>
      <c r="G58" s="141"/>
      <c r="H58" s="142"/>
      <c r="I58" s="142"/>
    </row>
    <row r="59" spans="1:9" ht="15" x14ac:dyDescent="0.25">
      <c r="A59" s="141"/>
      <c r="B59" s="141"/>
      <c r="C59" s="141"/>
      <c r="D59" s="141"/>
      <c r="E59" s="141"/>
      <c r="F59" s="141"/>
      <c r="G59" s="141"/>
      <c r="H59" s="142"/>
      <c r="I59" s="142"/>
    </row>
    <row r="60" spans="1:9" ht="15" x14ac:dyDescent="0.25">
      <c r="A60" s="141"/>
      <c r="B60" s="141"/>
      <c r="C60" s="141"/>
      <c r="D60" s="141"/>
      <c r="E60" s="141"/>
      <c r="F60" s="141"/>
      <c r="G60" s="141"/>
      <c r="H60" s="142"/>
      <c r="I60" s="142"/>
    </row>
    <row r="61" spans="1:9" ht="15" x14ac:dyDescent="0.25">
      <c r="A61" s="141"/>
      <c r="B61" s="141"/>
      <c r="C61" s="141"/>
      <c r="D61" s="141"/>
      <c r="E61" s="141"/>
      <c r="F61" s="141"/>
      <c r="G61" s="141"/>
      <c r="H61" s="142"/>
      <c r="I61" s="142"/>
    </row>
    <row r="62" spans="1:9" ht="15.75" x14ac:dyDescent="0.25">
      <c r="A62" s="140"/>
      <c r="B62" s="141"/>
      <c r="C62" s="141"/>
      <c r="D62" s="141"/>
      <c r="E62" s="141"/>
      <c r="F62" s="141"/>
      <c r="G62" s="141"/>
      <c r="H62" s="142"/>
      <c r="I62" s="142"/>
    </row>
    <row r="63" spans="1:9" ht="15.75" x14ac:dyDescent="0.25">
      <c r="A63" s="140"/>
      <c r="B63" s="141"/>
      <c r="C63" s="141"/>
      <c r="D63" s="143" t="s">
        <v>443</v>
      </c>
      <c r="E63" s="141"/>
      <c r="F63" s="141"/>
      <c r="G63" s="141"/>
      <c r="H63" s="142"/>
      <c r="I63" s="142"/>
    </row>
    <row r="64" spans="1:9" ht="15" x14ac:dyDescent="0.25">
      <c r="A64" s="364" t="s">
        <v>444</v>
      </c>
      <c r="B64" s="364"/>
      <c r="C64" s="364"/>
      <c r="D64" s="364"/>
      <c r="E64" s="364"/>
      <c r="F64" s="364"/>
      <c r="G64" s="364"/>
      <c r="H64" s="364"/>
      <c r="I64" s="142"/>
    </row>
    <row r="65" spans="1:9" ht="15.75" x14ac:dyDescent="0.25">
      <c r="A65" s="140"/>
      <c r="B65" s="141"/>
      <c r="C65" s="141"/>
      <c r="D65" s="141"/>
      <c r="E65" s="141"/>
      <c r="F65" s="141"/>
      <c r="G65" s="141"/>
      <c r="H65" s="142"/>
      <c r="I65" s="142"/>
    </row>
    <row r="66" spans="1:9" ht="15.75" x14ac:dyDescent="0.25">
      <c r="A66" s="140"/>
      <c r="B66" s="141"/>
      <c r="C66" s="141"/>
      <c r="D66" s="141"/>
      <c r="E66" s="141"/>
      <c r="F66" s="141"/>
      <c r="G66" s="141"/>
      <c r="H66" s="142"/>
      <c r="I66" s="142"/>
    </row>
    <row r="67" spans="1:9" ht="15.75" x14ac:dyDescent="0.25">
      <c r="A67" s="140"/>
      <c r="B67" s="141"/>
      <c r="C67" s="141"/>
      <c r="D67" s="141"/>
      <c r="E67" s="141"/>
      <c r="F67" s="141"/>
      <c r="G67" s="141"/>
      <c r="H67" s="142"/>
      <c r="I67" s="142"/>
    </row>
    <row r="68" spans="1:9" ht="15.75" x14ac:dyDescent="0.25">
      <c r="A68" s="140"/>
      <c r="B68" s="141"/>
      <c r="C68" s="141"/>
      <c r="D68" s="143" t="s">
        <v>234</v>
      </c>
      <c r="E68" s="141"/>
      <c r="F68" s="141"/>
      <c r="G68" s="141"/>
      <c r="H68" s="142"/>
      <c r="I68" s="142"/>
    </row>
    <row r="69" spans="1:9" ht="15.75" x14ac:dyDescent="0.25">
      <c r="A69" s="140"/>
      <c r="B69" s="141"/>
      <c r="C69" s="141"/>
      <c r="D69" s="141"/>
      <c r="E69" s="141"/>
      <c r="F69" s="141"/>
      <c r="G69" s="141"/>
      <c r="H69" s="142"/>
      <c r="I69" s="142"/>
    </row>
    <row r="70" spans="1:9" ht="15.75" x14ac:dyDescent="0.25">
      <c r="A70" s="140"/>
      <c r="B70" s="141"/>
      <c r="C70" s="141"/>
      <c r="D70" s="141"/>
      <c r="E70" s="141"/>
      <c r="F70" s="141"/>
      <c r="G70" s="141"/>
      <c r="H70" s="142"/>
      <c r="I70" s="142"/>
    </row>
    <row r="71" spans="1:9" ht="15.75" x14ac:dyDescent="0.25">
      <c r="A71" s="140"/>
      <c r="B71" s="141"/>
      <c r="C71" s="141"/>
      <c r="D71" s="141"/>
      <c r="E71" s="141"/>
      <c r="F71" s="141"/>
      <c r="G71" s="141"/>
      <c r="H71" s="142"/>
      <c r="I71" s="142"/>
    </row>
    <row r="72" spans="1:9" ht="15.75" x14ac:dyDescent="0.25">
      <c r="A72" s="140"/>
      <c r="B72" s="141"/>
      <c r="C72" s="141"/>
      <c r="D72" s="141"/>
      <c r="E72" s="141"/>
      <c r="F72" s="141"/>
      <c r="G72" s="141"/>
      <c r="H72" s="142"/>
      <c r="I72" s="142"/>
    </row>
    <row r="73" spans="1:9" ht="15.75" x14ac:dyDescent="0.25">
      <c r="A73" s="140"/>
      <c r="B73" s="141"/>
      <c r="C73" s="141"/>
      <c r="D73" s="141"/>
      <c r="E73" s="141"/>
      <c r="F73" s="141"/>
      <c r="G73" s="141"/>
      <c r="H73" s="142"/>
      <c r="I73" s="142"/>
    </row>
    <row r="74" spans="1:9" ht="15.75" x14ac:dyDescent="0.25">
      <c r="A74" s="140"/>
      <c r="B74" s="141"/>
      <c r="C74" s="141"/>
      <c r="D74" s="141"/>
      <c r="E74" s="141"/>
      <c r="F74" s="141"/>
      <c r="G74" s="141"/>
      <c r="H74" s="142"/>
      <c r="I74" s="142"/>
    </row>
    <row r="75" spans="1:9" ht="15.75" x14ac:dyDescent="0.25">
      <c r="A75" s="140"/>
      <c r="B75" s="141"/>
      <c r="C75" s="141"/>
      <c r="D75" s="141"/>
      <c r="E75" s="141"/>
      <c r="F75" s="141"/>
      <c r="G75" s="141"/>
      <c r="H75" s="142"/>
      <c r="I75" s="142"/>
    </row>
    <row r="76" spans="1:9" ht="15.75" x14ac:dyDescent="0.25">
      <c r="A76" s="140"/>
      <c r="B76" s="141"/>
      <c r="C76" s="141"/>
      <c r="D76" s="141"/>
      <c r="E76" s="141"/>
      <c r="F76" s="141"/>
      <c r="G76" s="141"/>
      <c r="H76" s="142"/>
      <c r="I76" s="142"/>
    </row>
    <row r="77" spans="1:9" ht="15.75" x14ac:dyDescent="0.25">
      <c r="A77" s="140"/>
      <c r="B77" s="141"/>
      <c r="C77" s="141"/>
      <c r="D77" s="141"/>
      <c r="E77" s="141"/>
      <c r="F77" s="141"/>
      <c r="G77" s="141"/>
      <c r="H77" s="142"/>
      <c r="I77" s="142"/>
    </row>
    <row r="78" spans="1:9" ht="15.75" x14ac:dyDescent="0.25">
      <c r="A78" s="140"/>
      <c r="B78" s="141"/>
      <c r="C78" s="141"/>
      <c r="D78" s="141"/>
      <c r="E78" s="141"/>
      <c r="F78" s="141"/>
      <c r="G78" s="141"/>
      <c r="H78" s="142"/>
      <c r="I78" s="142"/>
    </row>
    <row r="79" spans="1:9" ht="15.75" x14ac:dyDescent="0.25">
      <c r="A79" s="140"/>
      <c r="B79" s="141"/>
      <c r="C79" s="141"/>
      <c r="D79" s="141"/>
      <c r="E79" s="141"/>
      <c r="F79" s="141"/>
      <c r="G79" s="141"/>
      <c r="H79" s="142"/>
      <c r="I79" s="142"/>
    </row>
    <row r="80" spans="1:9" ht="11.1" customHeight="1" x14ac:dyDescent="0.25">
      <c r="A80" s="147" t="s">
        <v>371</v>
      </c>
      <c r="B80" s="141"/>
      <c r="C80" s="141"/>
      <c r="D80" s="141"/>
      <c r="E80" s="141"/>
      <c r="F80" s="141"/>
      <c r="G80" s="141"/>
      <c r="H80" s="142"/>
      <c r="I80" s="142"/>
    </row>
    <row r="81" spans="1:9" ht="11.1" customHeight="1" x14ac:dyDescent="0.25">
      <c r="A81" s="147" t="s">
        <v>369</v>
      </c>
      <c r="B81" s="141"/>
      <c r="C81" s="141"/>
      <c r="D81" s="141"/>
      <c r="E81" s="141"/>
      <c r="F81" s="141"/>
      <c r="G81" s="141"/>
      <c r="H81" s="142"/>
      <c r="I81" s="142"/>
    </row>
    <row r="82" spans="1:9" ht="11.1" customHeight="1" x14ac:dyDescent="0.25">
      <c r="A82" s="147" t="s">
        <v>370</v>
      </c>
      <c r="B82" s="141"/>
      <c r="C82" s="147"/>
      <c r="D82" s="148"/>
      <c r="E82" s="141"/>
      <c r="F82" s="141"/>
      <c r="G82" s="141"/>
      <c r="H82" s="142"/>
      <c r="I82" s="142"/>
    </row>
    <row r="83" spans="1:9" ht="11.1" customHeight="1" x14ac:dyDescent="0.25">
      <c r="A83" s="150" t="s">
        <v>275</v>
      </c>
      <c r="B83" s="141"/>
      <c r="C83" s="141"/>
      <c r="D83" s="141"/>
      <c r="E83" s="141"/>
      <c r="F83" s="141"/>
      <c r="G83" s="141"/>
      <c r="H83" s="142"/>
      <c r="I83" s="142"/>
    </row>
    <row r="84" spans="1:9" ht="15" x14ac:dyDescent="0.25">
      <c r="A84" s="141"/>
      <c r="B84" s="141"/>
      <c r="C84" s="141"/>
      <c r="D84" s="141"/>
      <c r="E84" s="141"/>
      <c r="F84" s="141"/>
      <c r="G84" s="141"/>
      <c r="H84" s="142"/>
      <c r="I84" s="142"/>
    </row>
    <row r="85" spans="1:9" ht="15" x14ac:dyDescent="0.25">
      <c r="A85" s="362" t="s">
        <v>276</v>
      </c>
      <c r="B85" s="362"/>
      <c r="C85" s="362"/>
      <c r="D85" s="362"/>
      <c r="E85" s="362"/>
      <c r="F85" s="362"/>
      <c r="G85" s="362"/>
      <c r="H85" s="142"/>
      <c r="I85" s="142"/>
    </row>
    <row r="86" spans="1:9" ht="6.95" customHeight="1" x14ac:dyDescent="0.25">
      <c r="A86" s="151"/>
      <c r="B86" s="151"/>
      <c r="C86" s="151"/>
      <c r="D86" s="151"/>
      <c r="E86" s="151"/>
      <c r="F86" s="151"/>
      <c r="G86" s="151"/>
      <c r="H86" s="142"/>
      <c r="I86" s="142"/>
    </row>
    <row r="87" spans="1:9" ht="15" x14ac:dyDescent="0.25">
      <c r="A87" s="152" t="s">
        <v>41</v>
      </c>
      <c r="B87" s="153" t="s">
        <v>42</v>
      </c>
      <c r="C87" s="153"/>
      <c r="D87" s="153"/>
      <c r="E87" s="153"/>
      <c r="F87" s="153"/>
      <c r="G87" s="154" t="s">
        <v>43</v>
      </c>
      <c r="H87" s="142"/>
      <c r="I87" s="142"/>
    </row>
    <row r="88" spans="1:9" ht="6.95" customHeight="1" x14ac:dyDescent="0.25">
      <c r="A88" s="155"/>
      <c r="B88" s="155"/>
      <c r="C88" s="155"/>
      <c r="D88" s="155"/>
      <c r="E88" s="155"/>
      <c r="F88" s="155"/>
      <c r="G88" s="156"/>
      <c r="H88" s="142"/>
      <c r="I88" s="142"/>
    </row>
    <row r="89" spans="1:9" ht="12.95" customHeight="1" x14ac:dyDescent="0.25">
      <c r="A89" s="157" t="s">
        <v>44</v>
      </c>
      <c r="B89" s="158" t="s">
        <v>432</v>
      </c>
      <c r="C89" s="151"/>
      <c r="D89" s="151"/>
      <c r="E89" s="151"/>
      <c r="F89" s="151"/>
      <c r="G89" s="225">
        <v>4</v>
      </c>
      <c r="H89" s="142"/>
      <c r="I89" s="142"/>
    </row>
    <row r="90" spans="1:9" ht="12.95" customHeight="1" x14ac:dyDescent="0.25">
      <c r="A90" s="157" t="s">
        <v>45</v>
      </c>
      <c r="B90" s="158" t="s">
        <v>442</v>
      </c>
      <c r="C90" s="151"/>
      <c r="D90" s="151"/>
      <c r="E90" s="151"/>
      <c r="F90" s="151"/>
      <c r="G90" s="225">
        <v>5</v>
      </c>
      <c r="H90" s="142"/>
      <c r="I90" s="142"/>
    </row>
    <row r="91" spans="1:9" ht="12.95" customHeight="1" x14ac:dyDescent="0.25">
      <c r="A91" s="157" t="s">
        <v>46</v>
      </c>
      <c r="B91" s="158" t="s">
        <v>428</v>
      </c>
      <c r="C91" s="151"/>
      <c r="D91" s="151"/>
      <c r="E91" s="151"/>
      <c r="F91" s="151"/>
      <c r="G91" s="268">
        <v>6</v>
      </c>
      <c r="H91" s="142"/>
      <c r="I91" s="142"/>
    </row>
    <row r="92" spans="1:9" ht="12.95" customHeight="1" x14ac:dyDescent="0.25">
      <c r="A92" s="157" t="s">
        <v>47</v>
      </c>
      <c r="B92" s="158" t="s">
        <v>244</v>
      </c>
      <c r="C92" s="151"/>
      <c r="D92" s="151"/>
      <c r="E92" s="151"/>
      <c r="F92" s="151"/>
      <c r="G92" s="268">
        <v>7</v>
      </c>
      <c r="H92" s="142"/>
      <c r="I92" s="142"/>
    </row>
    <row r="93" spans="1:9" ht="12.95" customHeight="1" x14ac:dyDescent="0.25">
      <c r="A93" s="157" t="s">
        <v>48</v>
      </c>
      <c r="B93" s="158" t="s">
        <v>217</v>
      </c>
      <c r="C93" s="151"/>
      <c r="D93" s="151"/>
      <c r="E93" s="151"/>
      <c r="F93" s="151"/>
      <c r="G93" s="268">
        <v>8</v>
      </c>
      <c r="H93" s="142"/>
      <c r="I93" s="142"/>
    </row>
    <row r="94" spans="1:9" ht="12.95" customHeight="1" x14ac:dyDescent="0.25">
      <c r="A94" s="157" t="s">
        <v>49</v>
      </c>
      <c r="B94" s="158" t="s">
        <v>230</v>
      </c>
      <c r="C94" s="151"/>
      <c r="D94" s="151"/>
      <c r="E94" s="151"/>
      <c r="F94" s="151"/>
      <c r="G94" s="268">
        <v>10</v>
      </c>
      <c r="H94" s="142"/>
      <c r="I94" s="142"/>
    </row>
    <row r="95" spans="1:9" ht="12.95" customHeight="1" x14ac:dyDescent="0.25">
      <c r="A95" s="157" t="s">
        <v>50</v>
      </c>
      <c r="B95" s="158" t="s">
        <v>228</v>
      </c>
      <c r="C95" s="151"/>
      <c r="D95" s="151"/>
      <c r="E95" s="151"/>
      <c r="F95" s="151"/>
      <c r="G95" s="268">
        <v>12</v>
      </c>
      <c r="H95" s="142"/>
      <c r="I95" s="142"/>
    </row>
    <row r="96" spans="1:9" ht="12.95" customHeight="1" x14ac:dyDescent="0.25">
      <c r="A96" s="157" t="s">
        <v>51</v>
      </c>
      <c r="B96" s="158" t="s">
        <v>229</v>
      </c>
      <c r="C96" s="151"/>
      <c r="D96" s="151"/>
      <c r="E96" s="151"/>
      <c r="F96" s="151"/>
      <c r="G96" s="268">
        <v>13</v>
      </c>
      <c r="H96" s="142"/>
      <c r="I96" s="142"/>
    </row>
    <row r="97" spans="1:9" ht="12.95" hidden="1" customHeight="1" x14ac:dyDescent="0.25">
      <c r="A97" s="157" t="s">
        <v>52</v>
      </c>
      <c r="B97" s="158" t="s">
        <v>218</v>
      </c>
      <c r="C97" s="151"/>
      <c r="D97" s="151"/>
      <c r="E97" s="151"/>
      <c r="F97" s="151"/>
      <c r="G97" s="268">
        <v>14</v>
      </c>
      <c r="H97" s="142"/>
      <c r="I97" s="142"/>
    </row>
    <row r="98" spans="1:9" ht="12.95" hidden="1" customHeight="1" x14ac:dyDescent="0.25">
      <c r="A98" s="157" t="s">
        <v>73</v>
      </c>
      <c r="B98" s="158" t="s">
        <v>150</v>
      </c>
      <c r="C98" s="151"/>
      <c r="D98" s="151"/>
      <c r="E98" s="151"/>
      <c r="F98" s="151"/>
      <c r="G98" s="268">
        <v>15</v>
      </c>
      <c r="H98" s="142"/>
      <c r="I98" s="142"/>
    </row>
    <row r="99" spans="1:9" ht="12.95" customHeight="1" x14ac:dyDescent="0.25">
      <c r="A99" s="157" t="s">
        <v>52</v>
      </c>
      <c r="B99" s="158" t="s">
        <v>250</v>
      </c>
      <c r="C99" s="158"/>
      <c r="D99" s="158"/>
      <c r="E99" s="151"/>
      <c r="F99" s="151"/>
      <c r="G99" s="268">
        <v>14</v>
      </c>
      <c r="H99" s="142"/>
      <c r="I99" s="142"/>
    </row>
    <row r="100" spans="1:9" ht="12.95" customHeight="1" x14ac:dyDescent="0.25">
      <c r="A100" s="157" t="s">
        <v>73</v>
      </c>
      <c r="B100" s="158" t="s">
        <v>461</v>
      </c>
      <c r="C100" s="158"/>
      <c r="D100" s="158"/>
      <c r="E100" s="151"/>
      <c r="F100" s="151"/>
      <c r="G100" s="268">
        <v>15</v>
      </c>
      <c r="H100" s="142"/>
      <c r="I100" s="142"/>
    </row>
    <row r="101" spans="1:9" ht="12.95" customHeight="1" x14ac:dyDescent="0.25">
      <c r="A101" s="157" t="s">
        <v>87</v>
      </c>
      <c r="B101" s="158" t="s">
        <v>219</v>
      </c>
      <c r="C101" s="151"/>
      <c r="D101" s="151"/>
      <c r="E101" s="151"/>
      <c r="F101" s="151"/>
      <c r="G101" s="268">
        <v>16</v>
      </c>
      <c r="H101" s="142"/>
      <c r="I101" s="142"/>
    </row>
    <row r="102" spans="1:9" ht="12.95" customHeight="1" x14ac:dyDescent="0.25">
      <c r="A102" s="157" t="s">
        <v>88</v>
      </c>
      <c r="B102" s="158" t="s">
        <v>277</v>
      </c>
      <c r="C102" s="151"/>
      <c r="D102" s="151"/>
      <c r="E102" s="151"/>
      <c r="F102" s="151"/>
      <c r="G102" s="268">
        <v>18</v>
      </c>
      <c r="H102" s="142"/>
      <c r="I102" s="142"/>
    </row>
    <row r="103" spans="1:9" ht="12.95" customHeight="1" x14ac:dyDescent="0.25">
      <c r="A103" s="157" t="s">
        <v>102</v>
      </c>
      <c r="B103" s="158" t="s">
        <v>220</v>
      </c>
      <c r="C103" s="151"/>
      <c r="D103" s="151"/>
      <c r="E103" s="151"/>
      <c r="F103" s="151"/>
      <c r="G103" s="268">
        <v>19</v>
      </c>
      <c r="H103" s="142"/>
      <c r="I103" s="142"/>
    </row>
    <row r="104" spans="1:9" ht="12.95" customHeight="1" x14ac:dyDescent="0.25">
      <c r="A104" s="157" t="s">
        <v>103</v>
      </c>
      <c r="B104" s="158" t="s">
        <v>231</v>
      </c>
      <c r="C104" s="151"/>
      <c r="D104" s="151"/>
      <c r="E104" s="151"/>
      <c r="F104" s="151"/>
      <c r="G104" s="268">
        <v>20</v>
      </c>
      <c r="H104" s="142"/>
      <c r="I104" s="142"/>
    </row>
    <row r="105" spans="1:9" ht="12.95" customHeight="1" x14ac:dyDescent="0.25">
      <c r="A105" s="157" t="s">
        <v>105</v>
      </c>
      <c r="B105" s="158" t="s">
        <v>221</v>
      </c>
      <c r="C105" s="151"/>
      <c r="D105" s="151"/>
      <c r="E105" s="151"/>
      <c r="F105" s="151"/>
      <c r="G105" s="268">
        <v>21</v>
      </c>
      <c r="H105" s="142"/>
      <c r="I105" s="142"/>
    </row>
    <row r="106" spans="1:9" ht="12.95" customHeight="1" x14ac:dyDescent="0.25">
      <c r="A106" s="157" t="s">
        <v>191</v>
      </c>
      <c r="B106" s="158" t="s">
        <v>222</v>
      </c>
      <c r="C106" s="151"/>
      <c r="D106" s="151"/>
      <c r="E106" s="151"/>
      <c r="F106" s="151"/>
      <c r="G106" s="268">
        <v>22</v>
      </c>
      <c r="H106" s="142"/>
      <c r="I106" s="142"/>
    </row>
    <row r="107" spans="1:9" ht="12.95" customHeight="1" x14ac:dyDescent="0.25">
      <c r="A107" s="157" t="s">
        <v>201</v>
      </c>
      <c r="B107" s="158" t="s">
        <v>223</v>
      </c>
      <c r="C107" s="151"/>
      <c r="D107" s="151"/>
      <c r="E107" s="151"/>
      <c r="F107" s="151"/>
      <c r="G107" s="268">
        <v>23</v>
      </c>
      <c r="H107" s="142"/>
      <c r="I107" s="142"/>
    </row>
    <row r="108" spans="1:9" ht="12.95" customHeight="1" x14ac:dyDescent="0.25">
      <c r="A108" s="157" t="s">
        <v>202</v>
      </c>
      <c r="B108" s="158" t="s">
        <v>280</v>
      </c>
      <c r="C108" s="151"/>
      <c r="D108" s="151"/>
      <c r="E108" s="151"/>
      <c r="F108" s="151"/>
      <c r="G108" s="268">
        <v>24</v>
      </c>
      <c r="H108" s="142"/>
      <c r="I108" s="142"/>
    </row>
    <row r="109" spans="1:9" ht="12.95" customHeight="1" x14ac:dyDescent="0.25">
      <c r="A109" s="157" t="s">
        <v>258</v>
      </c>
      <c r="B109" s="158" t="s">
        <v>224</v>
      </c>
      <c r="C109" s="151"/>
      <c r="D109" s="151"/>
      <c r="E109" s="151"/>
      <c r="F109" s="151"/>
      <c r="G109" s="268">
        <v>25</v>
      </c>
      <c r="H109" s="142"/>
      <c r="I109" s="142"/>
    </row>
    <row r="110" spans="1:9" ht="12.95" customHeight="1" x14ac:dyDescent="0.25">
      <c r="A110" s="157" t="s">
        <v>281</v>
      </c>
      <c r="B110" s="158" t="s">
        <v>225</v>
      </c>
      <c r="C110" s="151"/>
      <c r="D110" s="151"/>
      <c r="E110" s="151"/>
      <c r="F110" s="151"/>
      <c r="G110" s="269">
        <v>27</v>
      </c>
      <c r="H110" s="142"/>
      <c r="I110" s="142"/>
    </row>
    <row r="111" spans="1:9" ht="6.95" customHeight="1" x14ac:dyDescent="0.25">
      <c r="A111" s="157"/>
      <c r="B111" s="151"/>
      <c r="C111" s="151"/>
      <c r="D111" s="151"/>
      <c r="E111" s="151"/>
      <c r="F111" s="151"/>
      <c r="G111" s="159"/>
      <c r="H111" s="142"/>
      <c r="I111" s="142"/>
    </row>
    <row r="112" spans="1:9" ht="15" x14ac:dyDescent="0.25">
      <c r="A112" s="152" t="s">
        <v>53</v>
      </c>
      <c r="B112" s="153" t="s">
        <v>42</v>
      </c>
      <c r="C112" s="153"/>
      <c r="D112" s="153"/>
      <c r="E112" s="153"/>
      <c r="F112" s="153"/>
      <c r="G112" s="154" t="s">
        <v>43</v>
      </c>
      <c r="H112" s="142"/>
      <c r="I112" s="142"/>
    </row>
    <row r="113" spans="1:9" ht="6.95" customHeight="1" x14ac:dyDescent="0.25">
      <c r="A113" s="160"/>
      <c r="B113" s="155"/>
      <c r="C113" s="155"/>
      <c r="D113" s="155"/>
      <c r="E113" s="155"/>
      <c r="F113" s="155"/>
      <c r="G113" s="161"/>
      <c r="H113" s="142"/>
      <c r="I113" s="142"/>
    </row>
    <row r="114" spans="1:9" ht="12.95" customHeight="1" x14ac:dyDescent="0.25">
      <c r="A114" s="157" t="s">
        <v>44</v>
      </c>
      <c r="B114" s="158" t="s">
        <v>432</v>
      </c>
      <c r="C114" s="151"/>
      <c r="D114" s="151"/>
      <c r="E114" s="151"/>
      <c r="F114" s="151"/>
      <c r="G114" s="225">
        <v>4</v>
      </c>
      <c r="H114" s="142"/>
      <c r="I114" s="142"/>
    </row>
    <row r="115" spans="1:9" ht="12.95" customHeight="1" x14ac:dyDescent="0.25">
      <c r="A115" s="157" t="s">
        <v>45</v>
      </c>
      <c r="B115" s="158" t="s">
        <v>431</v>
      </c>
      <c r="C115" s="151"/>
      <c r="D115" s="151"/>
      <c r="E115" s="151"/>
      <c r="F115" s="151"/>
      <c r="G115" s="225">
        <v>5</v>
      </c>
      <c r="H115" s="142"/>
      <c r="I115" s="142"/>
    </row>
    <row r="116" spans="1:9" ht="12.95" customHeight="1" x14ac:dyDescent="0.25">
      <c r="A116" s="157" t="s">
        <v>46</v>
      </c>
      <c r="B116" s="158" t="s">
        <v>429</v>
      </c>
      <c r="C116" s="151"/>
      <c r="D116" s="151"/>
      <c r="E116" s="151"/>
      <c r="F116" s="151"/>
      <c r="G116" s="225">
        <v>6</v>
      </c>
      <c r="H116" s="142"/>
      <c r="I116" s="142"/>
    </row>
    <row r="117" spans="1:9" ht="12.95" customHeight="1" x14ac:dyDescent="0.25">
      <c r="A117" s="157" t="s">
        <v>47</v>
      </c>
      <c r="B117" s="158" t="s">
        <v>430</v>
      </c>
      <c r="C117" s="151"/>
      <c r="D117" s="151"/>
      <c r="E117" s="151"/>
      <c r="F117" s="151"/>
      <c r="G117" s="225">
        <v>7</v>
      </c>
      <c r="H117" s="142"/>
      <c r="I117" s="142"/>
    </row>
    <row r="118" spans="1:9" ht="12.95" customHeight="1" x14ac:dyDescent="0.25">
      <c r="A118" s="157" t="s">
        <v>48</v>
      </c>
      <c r="B118" s="158" t="s">
        <v>226</v>
      </c>
      <c r="C118" s="151"/>
      <c r="D118" s="151"/>
      <c r="E118" s="151"/>
      <c r="F118" s="151"/>
      <c r="G118" s="225">
        <v>9</v>
      </c>
      <c r="H118" s="142"/>
      <c r="I118" s="142"/>
    </row>
    <row r="119" spans="1:9" ht="12.95" customHeight="1" x14ac:dyDescent="0.25">
      <c r="A119" s="157" t="s">
        <v>49</v>
      </c>
      <c r="B119" s="158" t="s">
        <v>227</v>
      </c>
      <c r="C119" s="151"/>
      <c r="D119" s="151"/>
      <c r="E119" s="151"/>
      <c r="F119" s="151"/>
      <c r="G119" s="225">
        <v>9</v>
      </c>
      <c r="H119" s="142"/>
      <c r="I119" s="142"/>
    </row>
    <row r="120" spans="1:9" ht="12.95" customHeight="1" x14ac:dyDescent="0.25">
      <c r="A120" s="157" t="s">
        <v>50</v>
      </c>
      <c r="B120" s="158" t="s">
        <v>232</v>
      </c>
      <c r="C120" s="151"/>
      <c r="D120" s="151"/>
      <c r="E120" s="151"/>
      <c r="F120" s="151"/>
      <c r="G120" s="225">
        <v>11</v>
      </c>
      <c r="H120" s="142"/>
      <c r="I120" s="142"/>
    </row>
    <row r="121" spans="1:9" ht="12.95" customHeight="1" x14ac:dyDescent="0.25">
      <c r="A121" s="157" t="s">
        <v>51</v>
      </c>
      <c r="B121" s="158" t="s">
        <v>233</v>
      </c>
      <c r="C121" s="151"/>
      <c r="D121" s="151"/>
      <c r="E121" s="151"/>
      <c r="F121" s="151"/>
      <c r="G121" s="225">
        <v>11</v>
      </c>
      <c r="H121" s="142"/>
      <c r="I121" s="142"/>
    </row>
    <row r="122" spans="1:9" ht="12.95" customHeight="1" x14ac:dyDescent="0.25">
      <c r="A122" s="157" t="s">
        <v>52</v>
      </c>
      <c r="B122" s="158" t="s">
        <v>228</v>
      </c>
      <c r="C122" s="151"/>
      <c r="D122" s="151"/>
      <c r="E122" s="151"/>
      <c r="F122" s="151"/>
      <c r="G122" s="225">
        <v>12</v>
      </c>
      <c r="H122" s="142"/>
      <c r="I122" s="142"/>
    </row>
    <row r="123" spans="1:9" ht="12.95" customHeight="1" x14ac:dyDescent="0.25">
      <c r="A123" s="157" t="s">
        <v>73</v>
      </c>
      <c r="B123" s="158" t="s">
        <v>229</v>
      </c>
      <c r="C123" s="151"/>
      <c r="D123" s="151"/>
      <c r="E123" s="151"/>
      <c r="F123" s="151"/>
      <c r="G123" s="225">
        <v>13</v>
      </c>
      <c r="H123" s="142"/>
      <c r="I123" s="142"/>
    </row>
    <row r="124" spans="1:9" ht="12.95" customHeight="1" x14ac:dyDescent="0.25">
      <c r="A124" s="157" t="s">
        <v>87</v>
      </c>
      <c r="B124" s="158" t="s">
        <v>218</v>
      </c>
      <c r="C124" s="151"/>
      <c r="D124" s="151"/>
      <c r="E124" s="151"/>
      <c r="F124" s="151"/>
      <c r="G124" s="225">
        <v>14</v>
      </c>
      <c r="H124" s="142"/>
      <c r="I124" s="142"/>
    </row>
    <row r="125" spans="1:9" ht="12.95" customHeight="1" x14ac:dyDescent="0.25">
      <c r="A125" s="157" t="s">
        <v>88</v>
      </c>
      <c r="B125" s="158" t="s">
        <v>150</v>
      </c>
      <c r="C125" s="151"/>
      <c r="D125" s="151"/>
      <c r="E125" s="151"/>
      <c r="F125" s="151"/>
      <c r="G125" s="225">
        <v>15</v>
      </c>
      <c r="H125" s="142"/>
      <c r="I125" s="142"/>
    </row>
    <row r="126" spans="1:9" ht="12.95" customHeight="1" x14ac:dyDescent="0.25">
      <c r="A126" s="157" t="s">
        <v>102</v>
      </c>
      <c r="B126" s="158" t="s">
        <v>250</v>
      </c>
      <c r="C126" s="151"/>
      <c r="D126" s="151"/>
      <c r="E126" s="151"/>
      <c r="F126" s="151"/>
      <c r="G126" s="225">
        <v>16</v>
      </c>
      <c r="H126" s="142"/>
      <c r="I126" s="142"/>
    </row>
    <row r="127" spans="1:9" ht="12.95" customHeight="1" x14ac:dyDescent="0.25">
      <c r="A127" s="157" t="s">
        <v>103</v>
      </c>
      <c r="B127" s="158" t="s">
        <v>461</v>
      </c>
      <c r="C127" s="151"/>
      <c r="D127" s="151"/>
      <c r="E127" s="151"/>
      <c r="F127" s="151"/>
      <c r="G127" s="225">
        <v>16</v>
      </c>
      <c r="H127" s="142"/>
      <c r="I127" s="142"/>
    </row>
    <row r="128" spans="1:9" ht="54.75" customHeight="1" x14ac:dyDescent="0.25">
      <c r="A128" s="363" t="s">
        <v>236</v>
      </c>
      <c r="B128" s="363"/>
      <c r="C128" s="363"/>
      <c r="D128" s="363"/>
      <c r="E128" s="363"/>
      <c r="F128" s="363"/>
      <c r="G128" s="363"/>
      <c r="H128" s="142"/>
      <c r="I128" s="142"/>
    </row>
    <row r="129" spans="1:9" ht="15" customHeight="1" x14ac:dyDescent="0.25">
      <c r="A129" s="158"/>
      <c r="B129" s="158"/>
      <c r="C129" s="158"/>
      <c r="D129" s="158"/>
      <c r="E129" s="158"/>
      <c r="F129" s="158"/>
      <c r="G129" s="158"/>
      <c r="H129" s="142"/>
      <c r="I129" s="142"/>
    </row>
    <row r="130" spans="1:9" ht="11.1" customHeight="1" x14ac:dyDescent="0.25">
      <c r="A130" s="162" t="s">
        <v>371</v>
      </c>
      <c r="B130" s="142"/>
      <c r="C130" s="163"/>
      <c r="D130" s="163"/>
      <c r="E130" s="163"/>
      <c r="F130" s="163"/>
      <c r="G130" s="163"/>
      <c r="H130" s="142"/>
      <c r="I130" s="142"/>
    </row>
    <row r="131" spans="1:9" ht="11.1" customHeight="1" x14ac:dyDescent="0.25">
      <c r="A131" s="162" t="s">
        <v>369</v>
      </c>
      <c r="B131" s="142"/>
      <c r="C131" s="163"/>
      <c r="D131" s="163"/>
      <c r="E131" s="163"/>
      <c r="F131" s="163"/>
      <c r="G131" s="163"/>
      <c r="H131" s="142"/>
      <c r="I131" s="142"/>
    </row>
    <row r="132" spans="1:9" ht="11.1" customHeight="1" x14ac:dyDescent="0.25">
      <c r="A132" s="162" t="s">
        <v>370</v>
      </c>
      <c r="B132" s="142"/>
      <c r="C132" s="163"/>
      <c r="D132" s="163"/>
      <c r="E132" s="163"/>
      <c r="F132" s="163"/>
      <c r="G132" s="163"/>
      <c r="H132" s="142"/>
      <c r="I132" s="142"/>
    </row>
    <row r="133" spans="1:9" ht="11.1" customHeight="1" x14ac:dyDescent="0.25">
      <c r="A133" s="150" t="s">
        <v>275</v>
      </c>
      <c r="B133" s="164"/>
      <c r="C133" s="163"/>
      <c r="D133" s="163"/>
      <c r="E133" s="163"/>
      <c r="F133" s="163"/>
      <c r="G133" s="163"/>
      <c r="H133" s="142"/>
      <c r="I133" s="142"/>
    </row>
    <row r="134" spans="1:9" ht="11.1" customHeight="1" x14ac:dyDescent="0.25">
      <c r="A134" s="142"/>
      <c r="B134" s="142"/>
      <c r="C134" s="142"/>
      <c r="D134" s="142"/>
      <c r="E134" s="142"/>
      <c r="F134" s="142"/>
      <c r="G134" s="142"/>
      <c r="H134" s="142"/>
      <c r="I134" s="142"/>
    </row>
    <row r="135" spans="1:9" ht="15" x14ac:dyDescent="0.25">
      <c r="A135" s="142"/>
      <c r="B135" s="142"/>
      <c r="C135" s="142"/>
      <c r="D135" s="142"/>
      <c r="E135" s="142"/>
      <c r="F135" s="142"/>
      <c r="G135" s="142"/>
      <c r="H135" s="142"/>
      <c r="I135" s="142"/>
    </row>
  </sheetData>
  <mergeCells count="5">
    <mergeCell ref="C13:H13"/>
    <mergeCell ref="C14:H14"/>
    <mergeCell ref="A85:G85"/>
    <mergeCell ref="A128:G128"/>
    <mergeCell ref="A64:H64"/>
  </mergeCells>
  <hyperlinks>
    <hyperlink ref="G89" location="balanza_periodos!A1" display="balanza_periodos!A1" xr:uid="{00000000-0004-0000-0000-000000000000}"/>
    <hyperlink ref="G114" location="balanza_periodos!A23" display="balanza_periodos!A23" xr:uid="{00000000-0004-0000-0000-000001000000}"/>
    <hyperlink ref="G116" location="evolución_comercio!A13" display="evolución_comercio!A13" xr:uid="{00000000-0004-0000-0000-000002000000}"/>
    <hyperlink ref="G117" location="evolución_comercio!A54" display="evolución_comercio!A54" xr:uid="{00000000-0004-0000-0000-000003000000}"/>
    <hyperlink ref="G118" location="'balanza productos_clase_sector'!A38" display="'balanza productos_clase_sector'!A38" xr:uid="{00000000-0004-0000-0000-000004000000}"/>
    <hyperlink ref="G119" location="'balanza productos_clase_sector'!A60" display="'balanza productos_clase_sector'!A60" xr:uid="{00000000-0004-0000-0000-000005000000}"/>
    <hyperlink ref="G120" location="'zona economica'!A42" display="'zona economica'!A42" xr:uid="{00000000-0004-0000-0000-000006000000}"/>
    <hyperlink ref="G121" location="'zona economica'!A64" display="'zona economica'!A64" xr:uid="{00000000-0004-0000-0000-000007000000}"/>
    <hyperlink ref="G122" location="'prin paises exp e imp'!A25" display="'prin paises exp e imp'!A25" xr:uid="{00000000-0004-0000-0000-000008000000}"/>
    <hyperlink ref="G123" location="'prin paises exp e imp'!A73" display="'prin paises exp e imp'!A73" xr:uid="{00000000-0004-0000-0000-000009000000}"/>
    <hyperlink ref="G124" location="'prin prod exp e imp'!A26" display="'prin prod exp e imp'!A26" xr:uid="{00000000-0004-0000-0000-00000A000000}"/>
    <hyperlink ref="G125" location="'prin prod exp e imp'!A76" display="'prin prod exp e imp'!A76" xr:uid="{00000000-0004-0000-0000-00000B000000}"/>
    <hyperlink ref="G126" location="'Principales Rubros'!A30" display="'Principales Rubros'!A30" xr:uid="{00000000-0004-0000-0000-00000C000000}"/>
    <hyperlink ref="G90" location="balanza_anuales!A1" display="balanza_anuales!A1" xr:uid="{00000000-0004-0000-0000-00000D000000}"/>
    <hyperlink ref="G91" location="evolución_comercio!A1" display="evolución_comercio!A1" xr:uid="{00000000-0004-0000-0000-00000E000000}"/>
    <hyperlink ref="G92" location="evolución_comercio!A37" display="evolución_comercio!A37" xr:uid="{00000000-0004-0000-0000-00000F000000}"/>
    <hyperlink ref="G93" location="'balanza productos_clase_sector'!A1" display="'balanza productos_clase_sector'!A1" xr:uid="{00000000-0004-0000-0000-000010000000}"/>
    <hyperlink ref="G94" location="'zona economica'!A1" display="'zona economica'!A1" xr:uid="{00000000-0004-0000-0000-000011000000}"/>
    <hyperlink ref="G95" location="'prin paises exp e imp'!A1" display="'prin paises exp e imp'!A1" xr:uid="{00000000-0004-0000-0000-000012000000}"/>
    <hyperlink ref="G96" location="'prin paises exp e imp'!A49" display="'prin paises exp e imp'!A49" xr:uid="{00000000-0004-0000-0000-000013000000}"/>
    <hyperlink ref="G97" location="'prin prod exp e imp'!A1" display="'prin prod exp e imp'!A1" xr:uid="{00000000-0004-0000-0000-000014000000}"/>
    <hyperlink ref="G98" location="'prin prod exp e imp'!A50" display="'prin prod exp e imp'!A50" xr:uid="{00000000-0004-0000-0000-000015000000}"/>
    <hyperlink ref="G99" location="'Principales Rubros'!A1" display="'Principales Rubros'!A1" xr:uid="{00000000-0004-0000-0000-000016000000}"/>
    <hyperlink ref="G101" location="productos!A1" display="productos!A1" xr:uid="{00000000-0004-0000-0000-000017000000}"/>
    <hyperlink ref="G102" location="productos!A96" display="productos!A96" xr:uid="{00000000-0004-0000-0000-000018000000}"/>
    <hyperlink ref="G103" location="productos!A128" display="productos!A128" xr:uid="{00000000-0004-0000-0000-000019000000}"/>
    <hyperlink ref="G104" location="productos!A158" display="productos!A158" xr:uid="{00000000-0004-0000-0000-00001A000000}"/>
    <hyperlink ref="G105" location="productos!A193" display="productos!A193" xr:uid="{00000000-0004-0000-0000-00001B000000}"/>
    <hyperlink ref="G106" location="productos!A231" display="productos!A231" xr:uid="{00000000-0004-0000-0000-00001C000000}"/>
    <hyperlink ref="G107" location="productos!A271" display="productos!A271" xr:uid="{00000000-0004-0000-0000-00001D000000}"/>
    <hyperlink ref="G108" location="productos!A310" display="productos!A310" xr:uid="{00000000-0004-0000-0000-00001E000000}"/>
    <hyperlink ref="G109" location="productos!A350" display="productos!A350" xr:uid="{00000000-0004-0000-0000-00001F000000}"/>
    <hyperlink ref="G110" location="productos!A390" display="productos!A390" xr:uid="{00000000-0004-0000-0000-000020000000}"/>
    <hyperlink ref="G115" location="balanza_anuales!A23" display="balanza_anuales!A23" xr:uid="{00000000-0004-0000-0000-000021000000}"/>
    <hyperlink ref="G100" location="'Principales Rubros'!Área_de_impresión" display="'Principales Rubros'!Área_de_impresión" xr:uid="{925DD942-FFB0-4346-B909-CC560F31265E}"/>
  </hyperlinks>
  <pageMargins left="1.5354330708661419" right="0.19685039370078741" top="1.7322834645669292" bottom="1.0236220472440944" header="0.31496062992125984" footer="0.31496062992125984"/>
  <pageSetup scale="94" orientation="portrait" r:id="rId1"/>
  <rowBreaks count="2" manualBreakCount="2">
    <brk id="41" max="7" man="1"/>
    <brk id="84" max="7"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8"/>
  <dimension ref="A1:U85"/>
  <sheetViews>
    <sheetView workbookViewId="0">
      <selection sqref="A1:K1"/>
    </sheetView>
  </sheetViews>
  <sheetFormatPr baseColWidth="10" defaultRowHeight="12.75" x14ac:dyDescent="0.2"/>
  <cols>
    <col min="1" max="1" width="19.85546875" bestFit="1" customWidth="1"/>
    <col min="2" max="4" width="8.5703125" customWidth="1"/>
    <col min="5" max="5" width="8.7109375" bestFit="1" customWidth="1"/>
    <col min="6" max="6" width="2.28515625" customWidth="1"/>
    <col min="7" max="9" width="8.5703125" customWidth="1"/>
    <col min="10" max="10" width="9.7109375" bestFit="1" customWidth="1"/>
    <col min="11" max="11" width="9.28515625" bestFit="1" customWidth="1"/>
    <col min="12" max="12" width="10.140625" bestFit="1" customWidth="1"/>
    <col min="16" max="16" width="13.85546875" bestFit="1" customWidth="1"/>
    <col min="17" max="17" width="12.85546875" bestFit="1" customWidth="1"/>
  </cols>
  <sheetData>
    <row r="1" spans="1:17" s="14" customFormat="1" ht="20.100000000000001" customHeight="1" x14ac:dyDescent="0.2">
      <c r="A1" s="404" t="s">
        <v>152</v>
      </c>
      <c r="B1" s="404"/>
      <c r="C1" s="404"/>
      <c r="D1" s="404"/>
      <c r="E1" s="404"/>
      <c r="F1" s="404"/>
      <c r="G1" s="404"/>
      <c r="H1" s="404"/>
      <c r="I1" s="404"/>
      <c r="J1" s="404"/>
      <c r="K1" s="404"/>
      <c r="L1" s="83"/>
      <c r="M1" s="83"/>
      <c r="N1" s="83"/>
      <c r="O1" s="83"/>
    </row>
    <row r="2" spans="1:17" s="14" customFormat="1" ht="20.100000000000001" customHeight="1" x14ac:dyDescent="0.15">
      <c r="A2" s="405" t="s">
        <v>259</v>
      </c>
      <c r="B2" s="405"/>
      <c r="C2" s="405"/>
      <c r="D2" s="405"/>
      <c r="E2" s="405"/>
      <c r="F2" s="405"/>
      <c r="G2" s="405"/>
      <c r="H2" s="405"/>
      <c r="I2" s="405"/>
      <c r="J2" s="405"/>
      <c r="K2" s="405"/>
      <c r="L2" s="85"/>
      <c r="M2" s="85"/>
      <c r="N2" s="85"/>
      <c r="O2" s="85"/>
    </row>
    <row r="3" spans="1:17" s="20" customFormat="1" ht="11.25" x14ac:dyDescent="0.2">
      <c r="A3" s="17"/>
      <c r="B3" s="406" t="s">
        <v>260</v>
      </c>
      <c r="C3" s="406"/>
      <c r="D3" s="406"/>
      <c r="E3" s="406"/>
      <c r="F3" s="358"/>
      <c r="G3" s="406" t="s">
        <v>420</v>
      </c>
      <c r="H3" s="406"/>
      <c r="I3" s="406"/>
      <c r="J3" s="406"/>
      <c r="K3" s="406"/>
      <c r="L3" s="91"/>
      <c r="M3" s="91"/>
      <c r="N3" s="91"/>
      <c r="O3" s="91"/>
    </row>
    <row r="4" spans="1:17" s="20" customFormat="1" ht="11.25" x14ac:dyDescent="0.2">
      <c r="A4" s="17" t="s">
        <v>263</v>
      </c>
      <c r="B4" s="122">
        <v>2019</v>
      </c>
      <c r="C4" s="407" t="s">
        <v>512</v>
      </c>
      <c r="D4" s="407"/>
      <c r="E4" s="407"/>
      <c r="F4" s="358"/>
      <c r="G4" s="122">
        <v>2019</v>
      </c>
      <c r="H4" s="407" t="s">
        <v>512</v>
      </c>
      <c r="I4" s="407"/>
      <c r="J4" s="407"/>
      <c r="K4" s="407"/>
      <c r="L4" s="91"/>
      <c r="M4" s="91"/>
      <c r="N4" s="91"/>
      <c r="O4" s="91"/>
    </row>
    <row r="5" spans="1:17" s="20" customFormat="1" ht="11.25" x14ac:dyDescent="0.2">
      <c r="A5" s="123"/>
      <c r="B5" s="123"/>
      <c r="C5" s="124">
        <v>2019</v>
      </c>
      <c r="D5" s="124">
        <v>2020</v>
      </c>
      <c r="E5" s="359" t="s">
        <v>524</v>
      </c>
      <c r="F5" s="125"/>
      <c r="G5" s="123"/>
      <c r="H5" s="124">
        <v>2019</v>
      </c>
      <c r="I5" s="124">
        <v>2020</v>
      </c>
      <c r="J5" s="359" t="s">
        <v>524</v>
      </c>
      <c r="K5" s="359" t="s">
        <v>508</v>
      </c>
    </row>
    <row r="7" spans="1:17" x14ac:dyDescent="0.2">
      <c r="A7" s="17" t="s">
        <v>251</v>
      </c>
      <c r="B7" s="126"/>
      <c r="C7" s="126"/>
      <c r="D7" s="126"/>
      <c r="E7" s="127"/>
      <c r="F7" s="2"/>
      <c r="G7" s="126">
        <v>16864518</v>
      </c>
      <c r="H7" s="126">
        <v>12225855</v>
      </c>
      <c r="I7" s="126">
        <v>10894587</v>
      </c>
      <c r="J7" s="128">
        <v>-0.10888956232508895</v>
      </c>
      <c r="L7" s="40"/>
      <c r="M7" s="290"/>
    </row>
    <row r="8" spans="1:17" x14ac:dyDescent="0.2">
      <c r="L8" s="40"/>
    </row>
    <row r="9" spans="1:17" s="107" customFormat="1" x14ac:dyDescent="0.2">
      <c r="A9" s="9" t="s">
        <v>278</v>
      </c>
      <c r="B9" s="116">
        <v>2814494.0042326003</v>
      </c>
      <c r="C9" s="116">
        <v>2392050.2241960997</v>
      </c>
      <c r="D9" s="116">
        <v>2208844.4306502994</v>
      </c>
      <c r="E9" s="119">
        <v>-7.6589442685038311E-2</v>
      </c>
      <c r="G9" s="116">
        <v>6088127.4273499995</v>
      </c>
      <c r="H9" s="116">
        <v>4728627.05296</v>
      </c>
      <c r="I9" s="116">
        <v>4116604.4753399999</v>
      </c>
      <c r="J9" s="120">
        <v>-0.1294292340599984</v>
      </c>
      <c r="K9" s="120">
        <v>0.3778577816065905</v>
      </c>
      <c r="L9" s="40"/>
      <c r="M9" s="116"/>
    </row>
    <row r="10" spans="1:17" s="107" customFormat="1" x14ac:dyDescent="0.2">
      <c r="A10" s="10" t="s">
        <v>76</v>
      </c>
      <c r="B10" s="116">
        <v>4624643.9049999993</v>
      </c>
      <c r="C10" s="93">
        <v>3095020.4850000003</v>
      </c>
      <c r="D10" s="93">
        <v>2874286.4449999998</v>
      </c>
      <c r="E10" s="119">
        <v>-7.1319088539086195E-2</v>
      </c>
      <c r="F10" s="93"/>
      <c r="G10" s="93">
        <v>2660426.0060999999</v>
      </c>
      <c r="H10" s="93">
        <v>1903901.2234999998</v>
      </c>
      <c r="I10" s="93">
        <v>1377621.4528299998</v>
      </c>
      <c r="J10" s="120">
        <v>-0.27642178290243635</v>
      </c>
      <c r="K10" s="120">
        <v>0.12645008505875438</v>
      </c>
      <c r="L10" s="40"/>
      <c r="M10" s="337"/>
      <c r="N10" s="15"/>
      <c r="O10" s="14"/>
      <c r="P10" s="14"/>
      <c r="Q10" s="15"/>
    </row>
    <row r="11" spans="1:17" s="107" customFormat="1" x14ac:dyDescent="0.2">
      <c r="A11" s="107" t="s">
        <v>261</v>
      </c>
      <c r="B11" s="116">
        <v>879531.89013200009</v>
      </c>
      <c r="C11" s="116">
        <v>592732.3495618999</v>
      </c>
      <c r="D11" s="116">
        <v>577016.17733990005</v>
      </c>
      <c r="E11" s="119">
        <v>-2.6514787380199523E-2</v>
      </c>
      <c r="G11" s="116">
        <v>1948261.5062600004</v>
      </c>
      <c r="H11" s="116">
        <v>1331192.2426300002</v>
      </c>
      <c r="I11" s="116">
        <v>1215476.9296400002</v>
      </c>
      <c r="J11" s="120">
        <v>-8.6926072196292559E-2</v>
      </c>
      <c r="K11" s="120">
        <v>0.11156704973212846</v>
      </c>
      <c r="L11" s="40"/>
    </row>
    <row r="12" spans="1:17" s="107" customFormat="1" x14ac:dyDescent="0.2">
      <c r="A12" s="9" t="s">
        <v>245</v>
      </c>
      <c r="B12" s="116">
        <v>622459.38823979988</v>
      </c>
      <c r="C12" s="116">
        <v>412989.04512860003</v>
      </c>
      <c r="D12" s="116">
        <v>409401.28066610004</v>
      </c>
      <c r="E12" s="119">
        <v>-8.6873114549147479E-3</v>
      </c>
      <c r="G12" s="116">
        <v>1247627.1827799999</v>
      </c>
      <c r="H12" s="116">
        <v>836497.12230000005</v>
      </c>
      <c r="I12" s="116">
        <v>842043.45983999991</v>
      </c>
      <c r="J12" s="120">
        <v>6.6304323017272182E-3</v>
      </c>
      <c r="K12" s="120">
        <v>7.7290076240613792E-2</v>
      </c>
      <c r="L12" s="40"/>
    </row>
    <row r="13" spans="1:17" s="107" customFormat="1" x14ac:dyDescent="0.2">
      <c r="A13" s="107" t="s">
        <v>351</v>
      </c>
      <c r="B13" s="134" t="s">
        <v>119</v>
      </c>
      <c r="C13" s="134" t="s">
        <v>119</v>
      </c>
      <c r="D13" s="134" t="s">
        <v>119</v>
      </c>
      <c r="E13" s="134" t="s">
        <v>119</v>
      </c>
      <c r="G13" s="116">
        <v>1098352.8179000001</v>
      </c>
      <c r="H13" s="116">
        <v>745079.09415000002</v>
      </c>
      <c r="I13" s="116">
        <v>696295.69724999985</v>
      </c>
      <c r="J13" s="120">
        <v>-6.5474118496980704E-2</v>
      </c>
      <c r="K13" s="120">
        <v>6.3912078287134688E-2</v>
      </c>
      <c r="L13" s="40"/>
    </row>
    <row r="14" spans="1:17" s="107" customFormat="1" x14ac:dyDescent="0.2">
      <c r="A14" s="107" t="s">
        <v>68</v>
      </c>
      <c r="B14" s="116">
        <v>452364.71957770007</v>
      </c>
      <c r="C14" s="116">
        <v>305669.97504040005</v>
      </c>
      <c r="D14" s="116">
        <v>353676.15769000008</v>
      </c>
      <c r="E14" s="119">
        <v>0.15705233280846476</v>
      </c>
      <c r="G14" s="116">
        <v>1171755.3273599998</v>
      </c>
      <c r="H14" s="116">
        <v>758150.46321000019</v>
      </c>
      <c r="I14" s="116">
        <v>918177.77052999998</v>
      </c>
      <c r="J14" s="120">
        <v>0.21107592105457007</v>
      </c>
      <c r="K14" s="120">
        <v>8.4278345799615906E-2</v>
      </c>
      <c r="L14" s="40"/>
    </row>
    <row r="15" spans="1:17" s="107" customFormat="1" x14ac:dyDescent="0.2">
      <c r="A15" s="107" t="s">
        <v>264</v>
      </c>
      <c r="B15" s="134" t="s">
        <v>119</v>
      </c>
      <c r="C15" s="134" t="s">
        <v>119</v>
      </c>
      <c r="D15" s="134" t="s">
        <v>119</v>
      </c>
      <c r="E15" s="135" t="s">
        <v>119</v>
      </c>
      <c r="G15" s="116">
        <v>790610.2270800001</v>
      </c>
      <c r="H15" s="116">
        <v>573840.9969400001</v>
      </c>
      <c r="I15" s="116">
        <v>462807.71888999996</v>
      </c>
      <c r="J15" s="120">
        <v>-0.19349136545155143</v>
      </c>
      <c r="K15" s="120">
        <v>4.2480519811352181E-2</v>
      </c>
      <c r="L15" s="40"/>
      <c r="M15" s="116"/>
    </row>
    <row r="16" spans="1:17" s="107" customFormat="1" x14ac:dyDescent="0.2">
      <c r="A16" s="107" t="s">
        <v>74</v>
      </c>
      <c r="B16" s="116">
        <v>5352731.2822000002</v>
      </c>
      <c r="C16" s="116">
        <v>3769741.8591999998</v>
      </c>
      <c r="D16" s="116">
        <v>3687981.9869999997</v>
      </c>
      <c r="E16" s="119">
        <v>-2.1688453812949149E-2</v>
      </c>
      <c r="G16" s="116">
        <v>395115.52196000004</v>
      </c>
      <c r="H16" s="116">
        <v>282251.6643</v>
      </c>
      <c r="I16" s="116">
        <v>270116.98957999999</v>
      </c>
      <c r="J16" s="120">
        <v>-4.2992393862741896E-2</v>
      </c>
      <c r="K16" s="120">
        <v>2.4793687872702287E-2</v>
      </c>
      <c r="L16" s="40"/>
      <c r="M16" s="116"/>
    </row>
    <row r="17" spans="1:17" s="107" customFormat="1" x14ac:dyDescent="0.2">
      <c r="A17" s="107" t="s">
        <v>248</v>
      </c>
      <c r="B17" s="116">
        <v>45385.603295399997</v>
      </c>
      <c r="C17" s="116">
        <v>44102.461357299995</v>
      </c>
      <c r="D17" s="116">
        <v>51638.210332200004</v>
      </c>
      <c r="E17" s="119">
        <v>0.17086912482839622</v>
      </c>
      <c r="G17" s="116">
        <v>338256.30132999993</v>
      </c>
      <c r="H17" s="116">
        <v>304914.12135999999</v>
      </c>
      <c r="I17" s="116">
        <v>282633.75431999995</v>
      </c>
      <c r="J17" s="120">
        <v>-7.307095827711596E-2</v>
      </c>
      <c r="K17" s="120">
        <v>2.5942585461936275E-2</v>
      </c>
      <c r="L17" s="40"/>
    </row>
    <row r="18" spans="1:17" s="107" customFormat="1" x14ac:dyDescent="0.2">
      <c r="A18" s="107" t="s">
        <v>61</v>
      </c>
      <c r="B18" s="116">
        <v>72595.6836797</v>
      </c>
      <c r="C18" s="116">
        <v>51940.870285999998</v>
      </c>
      <c r="D18" s="116">
        <v>49534.949018599989</v>
      </c>
      <c r="E18" s="119">
        <v>-4.6320388051882433E-2</v>
      </c>
      <c r="G18" s="116">
        <v>161480.49454000001</v>
      </c>
      <c r="H18" s="116">
        <v>115012.90469</v>
      </c>
      <c r="I18" s="116">
        <v>108519.1781</v>
      </c>
      <c r="J18" s="120">
        <v>-5.6460852001806727E-2</v>
      </c>
      <c r="K18" s="120">
        <v>9.9608345043276994E-3</v>
      </c>
      <c r="L18" s="40"/>
    </row>
    <row r="19" spans="1:17" s="107" customFormat="1" x14ac:dyDescent="0.2">
      <c r="A19" s="107" t="s">
        <v>247</v>
      </c>
      <c r="B19" s="116">
        <v>205654.67825200001</v>
      </c>
      <c r="C19" s="116">
        <v>124361.8748619</v>
      </c>
      <c r="D19" s="116">
        <v>133333.41893000001</v>
      </c>
      <c r="E19" s="119">
        <v>7.2140630543425344E-2</v>
      </c>
      <c r="G19" s="116">
        <v>216615.49762999997</v>
      </c>
      <c r="H19" s="116">
        <v>134835.75271</v>
      </c>
      <c r="I19" s="116">
        <v>139479.33829999997</v>
      </c>
      <c r="J19" s="120">
        <v>3.4438830181689584E-2</v>
      </c>
      <c r="K19" s="120">
        <v>1.2802627424059304E-2</v>
      </c>
      <c r="L19" s="40"/>
    </row>
    <row r="20" spans="1:17" s="107" customFormat="1" x14ac:dyDescent="0.2">
      <c r="A20" s="107" t="s">
        <v>246</v>
      </c>
      <c r="B20" s="116">
        <v>55314.948950000005</v>
      </c>
      <c r="C20" s="116">
        <v>50929.276110000006</v>
      </c>
      <c r="D20" s="116">
        <v>59954.166409999998</v>
      </c>
      <c r="E20" s="119">
        <v>0.17720437024291313</v>
      </c>
      <c r="G20" s="116">
        <v>44597.319430000003</v>
      </c>
      <c r="H20" s="116">
        <v>35889.11911</v>
      </c>
      <c r="I20" s="116">
        <v>47057.822279999986</v>
      </c>
      <c r="J20" s="120">
        <v>0.31120025921416339</v>
      </c>
      <c r="K20" s="120">
        <v>4.3193764279453629E-3</v>
      </c>
      <c r="L20" s="40"/>
    </row>
    <row r="21" spans="1:17" s="107" customFormat="1" x14ac:dyDescent="0.2">
      <c r="A21" s="194" t="s">
        <v>249</v>
      </c>
      <c r="B21" s="195">
        <v>116749.93915890002</v>
      </c>
      <c r="C21" s="195">
        <v>46836.410699099994</v>
      </c>
      <c r="D21" s="195">
        <v>56903.29176159999</v>
      </c>
      <c r="E21" s="196">
        <v>0.21493707379018789</v>
      </c>
      <c r="F21" s="194"/>
      <c r="G21" s="195">
        <v>35195.893109999997</v>
      </c>
      <c r="H21" s="195">
        <v>11376.232109999999</v>
      </c>
      <c r="I21" s="195">
        <v>9238.6980800000001</v>
      </c>
      <c r="J21" s="196">
        <v>-0.18789472729912493</v>
      </c>
      <c r="K21" s="196">
        <v>8.4800810530954497E-4</v>
      </c>
      <c r="L21" s="40"/>
    </row>
    <row r="22" spans="1:17" s="14" customFormat="1" x14ac:dyDescent="0.2">
      <c r="A22" s="117" t="s">
        <v>375</v>
      </c>
      <c r="B22" s="118">
        <v>4249.8386900000005</v>
      </c>
      <c r="C22" s="118">
        <v>3352.7096900000006</v>
      </c>
      <c r="D22" s="118">
        <v>1806.4158</v>
      </c>
      <c r="E22" s="266">
        <v>-0.46120721236678275</v>
      </c>
      <c r="F22" s="117"/>
      <c r="G22" s="118">
        <v>12516.602169999998</v>
      </c>
      <c r="H22" s="118">
        <v>9964.3230700000022</v>
      </c>
      <c r="I22" s="118">
        <v>5482.7077900000004</v>
      </c>
      <c r="J22" s="121">
        <v>-0.44976615556484567</v>
      </c>
      <c r="K22" s="121">
        <v>5.032506317127946E-4</v>
      </c>
      <c r="L22" s="40"/>
      <c r="M22" s="107"/>
      <c r="N22" s="107"/>
      <c r="O22" s="107"/>
      <c r="P22" s="107"/>
      <c r="Q22" s="107"/>
    </row>
    <row r="23" spans="1:17" s="14" customFormat="1" ht="11.25" x14ac:dyDescent="0.2">
      <c r="A23" s="9" t="s">
        <v>410</v>
      </c>
      <c r="B23" s="9"/>
      <c r="C23" s="9"/>
      <c r="D23" s="9"/>
      <c r="E23" s="9"/>
      <c r="F23" s="9"/>
      <c r="G23" s="9"/>
      <c r="H23" s="9"/>
      <c r="I23" s="9"/>
      <c r="J23" s="9"/>
      <c r="K23" s="9"/>
      <c r="L23" s="15"/>
      <c r="M23" s="15"/>
      <c r="N23" s="15"/>
      <c r="Q23" s="15"/>
    </row>
    <row r="24" spans="1:17" s="107" customFormat="1" ht="11.25" x14ac:dyDescent="0.2">
      <c r="A24" s="107" t="s">
        <v>262</v>
      </c>
      <c r="G24" s="116"/>
    </row>
    <row r="25" spans="1:17" s="107" customFormat="1" ht="11.25" x14ac:dyDescent="0.2">
      <c r="G25" s="116"/>
    </row>
    <row r="26" spans="1:17" s="107" customFormat="1" ht="11.25" x14ac:dyDescent="0.2"/>
    <row r="27" spans="1:17" s="107" customFormat="1" ht="11.25" x14ac:dyDescent="0.2"/>
    <row r="28" spans="1:17" s="107" customFormat="1" ht="11.25" x14ac:dyDescent="0.2"/>
    <row r="29" spans="1:17" s="107" customFormat="1" ht="11.25" x14ac:dyDescent="0.2"/>
    <row r="30" spans="1:17" s="107" customFormat="1" ht="11.25" x14ac:dyDescent="0.2"/>
    <row r="31" spans="1:17" s="107" customFormat="1" ht="11.25" x14ac:dyDescent="0.2"/>
    <row r="32" spans="1:17" s="107" customFormat="1" ht="11.25" x14ac:dyDescent="0.2"/>
    <row r="33" spans="9:10" s="107" customFormat="1" ht="11.25" x14ac:dyDescent="0.2"/>
    <row r="34" spans="9:10" s="107" customFormat="1" ht="11.25" x14ac:dyDescent="0.2"/>
    <row r="35" spans="9:10" s="107" customFormat="1" ht="11.25" x14ac:dyDescent="0.2"/>
    <row r="36" spans="9:10" s="107" customFormat="1" ht="11.25" x14ac:dyDescent="0.2">
      <c r="I36" s="120"/>
      <c r="J36" s="120"/>
    </row>
    <row r="37" spans="9:10" s="107" customFormat="1" ht="11.25" x14ac:dyDescent="0.2"/>
    <row r="56" spans="1:21" s="14" customFormat="1" ht="11.25" x14ac:dyDescent="0.2">
      <c r="A56" s="404" t="s">
        <v>252</v>
      </c>
      <c r="B56" s="404"/>
      <c r="C56" s="404"/>
      <c r="D56" s="404"/>
      <c r="E56" s="404"/>
      <c r="F56" s="404"/>
      <c r="G56" s="404"/>
      <c r="H56" s="404"/>
      <c r="I56" s="404"/>
      <c r="J56" s="404"/>
      <c r="K56" s="404"/>
      <c r="L56" s="83"/>
      <c r="M56" s="83"/>
      <c r="N56" s="83"/>
      <c r="O56" s="83"/>
    </row>
    <row r="57" spans="1:21" s="14" customFormat="1" ht="11.25" x14ac:dyDescent="0.15">
      <c r="A57" s="405" t="s">
        <v>461</v>
      </c>
      <c r="B57" s="405"/>
      <c r="C57" s="405"/>
      <c r="D57" s="405"/>
      <c r="E57" s="405"/>
      <c r="F57" s="405"/>
      <c r="G57" s="405"/>
      <c r="H57" s="405"/>
      <c r="I57" s="405"/>
      <c r="J57" s="405"/>
      <c r="K57" s="405"/>
      <c r="L57" s="85"/>
      <c r="M57" s="85"/>
      <c r="N57" s="85"/>
      <c r="O57" s="85"/>
    </row>
    <row r="58" spans="1:21" s="20" customFormat="1" ht="11.25" x14ac:dyDescent="0.2">
      <c r="A58" s="17"/>
      <c r="B58" s="406" t="s">
        <v>260</v>
      </c>
      <c r="C58" s="406"/>
      <c r="D58" s="406"/>
      <c r="E58" s="406"/>
      <c r="F58" s="358"/>
      <c r="G58" s="406" t="s">
        <v>462</v>
      </c>
      <c r="H58" s="406"/>
      <c r="I58" s="406"/>
      <c r="J58" s="406"/>
      <c r="K58" s="406"/>
      <c r="L58" s="91"/>
      <c r="M58" s="91"/>
      <c r="N58" s="91"/>
      <c r="O58" s="91"/>
    </row>
    <row r="59" spans="1:21" s="20" customFormat="1" x14ac:dyDescent="0.2">
      <c r="A59" s="17" t="s">
        <v>263</v>
      </c>
      <c r="B59" s="122">
        <v>2019</v>
      </c>
      <c r="C59" s="407" t="s">
        <v>512</v>
      </c>
      <c r="D59" s="407"/>
      <c r="E59" s="407"/>
      <c r="F59" s="358"/>
      <c r="G59" s="122">
        <v>2019</v>
      </c>
      <c r="H59" s="407" t="s">
        <v>512</v>
      </c>
      <c r="I59" s="407"/>
      <c r="J59" s="407"/>
      <c r="K59" s="407"/>
      <c r="L59" s="91"/>
      <c r="M59" s="91"/>
      <c r="N59" s="91"/>
      <c r="O59" s="91"/>
      <c r="P59"/>
      <c r="Q59"/>
    </row>
    <row r="60" spans="1:21" s="20" customFormat="1" x14ac:dyDescent="0.2">
      <c r="A60" s="123"/>
      <c r="B60" s="123"/>
      <c r="C60" s="124">
        <v>2019</v>
      </c>
      <c r="D60" s="124">
        <v>2020</v>
      </c>
      <c r="E60" s="359" t="s">
        <v>524</v>
      </c>
      <c r="F60" s="125"/>
      <c r="G60" s="123"/>
      <c r="H60" s="124">
        <v>2019</v>
      </c>
      <c r="I60" s="124">
        <v>2020</v>
      </c>
      <c r="J60" s="359" t="s">
        <v>524</v>
      </c>
      <c r="K60" s="359" t="s">
        <v>508</v>
      </c>
      <c r="P60"/>
      <c r="Q60" s="307"/>
    </row>
    <row r="61" spans="1:21" x14ac:dyDescent="0.2">
      <c r="A61" s="17" t="s">
        <v>463</v>
      </c>
      <c r="B61" s="126"/>
      <c r="C61" s="126"/>
      <c r="D61" s="126"/>
      <c r="E61" s="127"/>
      <c r="F61" s="2"/>
      <c r="G61" s="126">
        <v>6345887</v>
      </c>
      <c r="H61" s="126">
        <v>4296461</v>
      </c>
      <c r="I61" s="126">
        <v>4144645</v>
      </c>
      <c r="J61" s="128">
        <v>-3.5335128143837435E-2</v>
      </c>
      <c r="Q61" s="307"/>
    </row>
    <row r="62" spans="1:21" s="295" customFormat="1" x14ac:dyDescent="0.2">
      <c r="A62" s="17" t="s">
        <v>68</v>
      </c>
      <c r="B62" s="126">
        <v>472019.79980430007</v>
      </c>
      <c r="C62" s="126">
        <v>320915.60554229992</v>
      </c>
      <c r="D62" s="126">
        <v>262122.03243320005</v>
      </c>
      <c r="E62" s="127">
        <v>-0.18320571543956998</v>
      </c>
      <c r="G62" s="126">
        <v>1575213.3033800002</v>
      </c>
      <c r="H62" s="126">
        <v>1069035.4914199999</v>
      </c>
      <c r="I62" s="126">
        <v>875617.75571000006</v>
      </c>
      <c r="J62" s="128">
        <v>-0.18092732866434869</v>
      </c>
      <c r="K62" s="128">
        <v>0.21126483829375015</v>
      </c>
      <c r="M62" s="342"/>
      <c r="N62" s="297"/>
      <c r="P62"/>
      <c r="Q62" s="307"/>
    </row>
    <row r="63" spans="1:21" s="107" customFormat="1" x14ac:dyDescent="0.2">
      <c r="A63" s="10" t="s">
        <v>474</v>
      </c>
      <c r="B63" s="116">
        <v>231051.23406200003</v>
      </c>
      <c r="C63" s="116">
        <v>156550.78887809996</v>
      </c>
      <c r="D63" s="116">
        <v>132297.12131810002</v>
      </c>
      <c r="E63" s="119">
        <v>-0.15492523374561429</v>
      </c>
      <c r="F63" s="93"/>
      <c r="G63" s="93">
        <v>1071017.13011</v>
      </c>
      <c r="H63" s="93">
        <v>723143.64430000004</v>
      </c>
      <c r="I63" s="93">
        <v>609706.92876000004</v>
      </c>
      <c r="J63" s="120">
        <v>-0.15686608937814317</v>
      </c>
      <c r="K63" s="120">
        <v>0.14710715363076934</v>
      </c>
      <c r="L63" s="15"/>
      <c r="M63" s="342"/>
      <c r="N63" s="15"/>
      <c r="O63" s="14"/>
      <c r="P63"/>
      <c r="Q63" s="307"/>
      <c r="R63"/>
      <c r="S63"/>
      <c r="T63"/>
      <c r="U63"/>
    </row>
    <row r="64" spans="1:21" s="107" customFormat="1" x14ac:dyDescent="0.2">
      <c r="A64" s="107" t="s">
        <v>467</v>
      </c>
      <c r="B64" s="116">
        <v>101422.48714070002</v>
      </c>
      <c r="C64" s="116">
        <v>70763.836649000004</v>
      </c>
      <c r="D64" s="116">
        <v>56088.715491899995</v>
      </c>
      <c r="E64" s="119">
        <v>-0.20738164932875203</v>
      </c>
      <c r="G64" s="116">
        <v>265238.98647</v>
      </c>
      <c r="H64" s="116">
        <v>183825.91675</v>
      </c>
      <c r="I64" s="116">
        <v>153289.69503</v>
      </c>
      <c r="J64" s="120">
        <v>-0.16611488880280534</v>
      </c>
      <c r="K64" s="120">
        <v>3.6984999928823821E-2</v>
      </c>
      <c r="M64" s="342"/>
      <c r="P64"/>
      <c r="Q64" s="307"/>
      <c r="R64"/>
      <c r="S64"/>
      <c r="T64"/>
      <c r="U64"/>
    </row>
    <row r="65" spans="1:21" s="107" customFormat="1" x14ac:dyDescent="0.2">
      <c r="A65" s="9" t="s">
        <v>468</v>
      </c>
      <c r="B65" s="116">
        <v>135954.7944633</v>
      </c>
      <c r="C65" s="116">
        <v>90957.684685899992</v>
      </c>
      <c r="D65" s="116">
        <v>71057.142994600013</v>
      </c>
      <c r="E65" s="119">
        <v>-0.21878900897732401</v>
      </c>
      <c r="G65" s="116">
        <v>224564.19569000002</v>
      </c>
      <c r="H65" s="116">
        <v>152397.48948999998</v>
      </c>
      <c r="I65" s="116">
        <v>102904.11977</v>
      </c>
      <c r="J65" s="120">
        <v>-0.32476499373861167</v>
      </c>
      <c r="K65" s="120">
        <v>2.4828210804544178E-2</v>
      </c>
      <c r="M65" s="342"/>
      <c r="P65"/>
      <c r="Q65" s="307"/>
      <c r="R65"/>
      <c r="S65"/>
      <c r="T65"/>
      <c r="U65"/>
    </row>
    <row r="66" spans="1:21" s="295" customFormat="1" x14ac:dyDescent="0.2">
      <c r="A66" s="17" t="s">
        <v>436</v>
      </c>
      <c r="B66" s="126">
        <v>1703580.0518719004</v>
      </c>
      <c r="C66" s="126">
        <v>1106176.7579098006</v>
      </c>
      <c r="D66" s="126">
        <v>1303786.3337963007</v>
      </c>
      <c r="E66" s="127">
        <v>0.17864195253921022</v>
      </c>
      <c r="G66" s="126">
        <v>931693.28332000016</v>
      </c>
      <c r="H66" s="126">
        <v>611998.65351000032</v>
      </c>
      <c r="I66" s="126">
        <v>720078.04736999935</v>
      </c>
      <c r="J66" s="128">
        <v>0.17660070531222649</v>
      </c>
      <c r="K66" s="128">
        <v>0.17373696598140476</v>
      </c>
      <c r="M66" s="342"/>
      <c r="P66" s="2"/>
      <c r="Q66" s="308"/>
      <c r="R66" s="2"/>
      <c r="S66" s="2"/>
      <c r="T66" s="2"/>
      <c r="U66" s="2"/>
    </row>
    <row r="67" spans="1:21" s="107" customFormat="1" x14ac:dyDescent="0.2">
      <c r="A67" s="107" t="s">
        <v>472</v>
      </c>
      <c r="B67" s="134">
        <v>332924.39264699991</v>
      </c>
      <c r="C67" s="134">
        <v>227263.98548289994</v>
      </c>
      <c r="D67" s="134">
        <v>258467.26721359999</v>
      </c>
      <c r="E67" s="119">
        <v>0.13729972069440755</v>
      </c>
      <c r="G67" s="134">
        <v>308072.22581999993</v>
      </c>
      <c r="H67" s="134">
        <v>209276.80676000001</v>
      </c>
      <c r="I67" s="134">
        <v>243757.56422000003</v>
      </c>
      <c r="J67" s="120">
        <v>0.16476148501034227</v>
      </c>
      <c r="K67" s="120">
        <v>5.8812652041369054E-2</v>
      </c>
      <c r="M67" s="342"/>
      <c r="P67"/>
      <c r="Q67" s="307"/>
      <c r="R67"/>
    </row>
    <row r="68" spans="1:21" s="107" customFormat="1" x14ac:dyDescent="0.2">
      <c r="A68" s="107" t="s">
        <v>476</v>
      </c>
      <c r="B68" s="134">
        <v>919206.62967000005</v>
      </c>
      <c r="C68" s="134">
        <v>592935.13936999999</v>
      </c>
      <c r="D68" s="134">
        <v>689942.86832999997</v>
      </c>
      <c r="E68" s="119">
        <v>0.16360597056715465</v>
      </c>
      <c r="G68" s="134">
        <v>327127.29305000004</v>
      </c>
      <c r="H68" s="134">
        <v>211759.19566</v>
      </c>
      <c r="I68" s="134">
        <v>247713.06161000003</v>
      </c>
      <c r="J68" s="120">
        <v>0.16978656269420034</v>
      </c>
      <c r="K68" s="120">
        <v>5.9767015416278123E-2</v>
      </c>
      <c r="M68" s="342"/>
      <c r="P68"/>
      <c r="Q68" s="307"/>
      <c r="R68"/>
    </row>
    <row r="69" spans="1:21" s="295" customFormat="1" x14ac:dyDescent="0.2">
      <c r="A69" s="295" t="s">
        <v>435</v>
      </c>
      <c r="B69" s="302">
        <v>3986692.8288615998</v>
      </c>
      <c r="C69" s="302">
        <v>2568960.8337307991</v>
      </c>
      <c r="D69" s="302">
        <v>2788523.2029415001</v>
      </c>
      <c r="E69" s="127">
        <v>8.5467386784499721E-2</v>
      </c>
      <c r="G69" s="126">
        <v>966394.52536000055</v>
      </c>
      <c r="H69" s="302">
        <v>629404.99956000014</v>
      </c>
      <c r="I69" s="302">
        <v>678859.06986999977</v>
      </c>
      <c r="J69" s="128">
        <v>7.8572731936625173E-2</v>
      </c>
      <c r="K69" s="128">
        <v>0.16379184945152112</v>
      </c>
      <c r="M69" s="342"/>
      <c r="N69" s="297"/>
      <c r="P69" s="2"/>
      <c r="Q69" s="308"/>
      <c r="R69" s="2"/>
    </row>
    <row r="70" spans="1:21" s="107" customFormat="1" x14ac:dyDescent="0.2">
      <c r="A70" s="107" t="s">
        <v>469</v>
      </c>
      <c r="B70" s="116">
        <v>1156278.7390000003</v>
      </c>
      <c r="C70" s="116">
        <v>791759.03900000011</v>
      </c>
      <c r="D70" s="116">
        <v>713671.88604949997</v>
      </c>
      <c r="E70" s="119">
        <v>-9.8624896091019099E-2</v>
      </c>
      <c r="G70" s="116">
        <v>288565.03253000003</v>
      </c>
      <c r="H70" s="116">
        <v>201489.19632000002</v>
      </c>
      <c r="I70" s="116">
        <v>175230.90223000001</v>
      </c>
      <c r="J70" s="120">
        <v>-0.13032110192298973</v>
      </c>
      <c r="K70" s="120">
        <v>4.2278868812648612E-2</v>
      </c>
      <c r="M70" s="342"/>
      <c r="P70"/>
      <c r="Q70" s="307"/>
      <c r="R70"/>
    </row>
    <row r="71" spans="1:21" s="107" customFormat="1" x14ac:dyDescent="0.2">
      <c r="A71" s="107" t="s">
        <v>470</v>
      </c>
      <c r="B71" s="116">
        <v>2409228.0258109001</v>
      </c>
      <c r="C71" s="116">
        <v>1468854.5769078999</v>
      </c>
      <c r="D71" s="116">
        <v>1765682.6211171001</v>
      </c>
      <c r="E71" s="119">
        <v>0.20208130122319923</v>
      </c>
      <c r="G71" s="116">
        <v>457854.84879999998</v>
      </c>
      <c r="H71" s="116">
        <v>283253.76187999995</v>
      </c>
      <c r="I71" s="116">
        <v>339032.45253000007</v>
      </c>
      <c r="J71" s="120">
        <v>0.19692127045299634</v>
      </c>
      <c r="K71" s="120">
        <v>8.1800118593992985E-2</v>
      </c>
      <c r="M71" s="342"/>
      <c r="P71"/>
      <c r="Q71" s="307"/>
      <c r="R71"/>
    </row>
    <row r="72" spans="1:21" s="107" customFormat="1" x14ac:dyDescent="0.2">
      <c r="A72" s="107" t="s">
        <v>471</v>
      </c>
      <c r="B72" s="116">
        <v>153736.1718066</v>
      </c>
      <c r="C72" s="116">
        <v>101147.92682950001</v>
      </c>
      <c r="D72" s="116">
        <v>132346.20262199998</v>
      </c>
      <c r="E72" s="119">
        <v>0.30844206866532575</v>
      </c>
      <c r="G72" s="116">
        <v>69557.35325</v>
      </c>
      <c r="H72" s="116">
        <v>45619.788820000002</v>
      </c>
      <c r="I72" s="116">
        <v>64887.315589999991</v>
      </c>
      <c r="J72" s="120">
        <v>0.42235019644705107</v>
      </c>
      <c r="K72" s="120">
        <v>1.5655699243240371E-2</v>
      </c>
      <c r="M72" s="342"/>
      <c r="P72"/>
      <c r="Q72" s="307"/>
    </row>
    <row r="73" spans="1:21" s="295" customFormat="1" x14ac:dyDescent="0.2">
      <c r="A73" s="295" t="s">
        <v>434</v>
      </c>
      <c r="B73" s="126">
        <v>474033.89148340025</v>
      </c>
      <c r="C73" s="126">
        <v>324532.27696610027</v>
      </c>
      <c r="D73" s="126">
        <v>330952.65636089997</v>
      </c>
      <c r="E73" s="127">
        <v>1.9783484881136681E-2</v>
      </c>
      <c r="G73" s="126">
        <v>377230.84266999993</v>
      </c>
      <c r="H73" s="126">
        <v>259037.92894999959</v>
      </c>
      <c r="I73" s="126">
        <v>274869.14194000018</v>
      </c>
      <c r="J73" s="128">
        <v>6.1115424502395488E-2</v>
      </c>
      <c r="K73" s="128">
        <v>6.6319103792966627E-2</v>
      </c>
      <c r="M73" s="342"/>
      <c r="N73" s="297"/>
      <c r="P73"/>
      <c r="Q73" s="307"/>
    </row>
    <row r="74" spans="1:21" s="295" customFormat="1" x14ac:dyDescent="0.2">
      <c r="A74" s="295" t="s">
        <v>61</v>
      </c>
      <c r="B74" s="126">
        <v>99351.257172399986</v>
      </c>
      <c r="C74" s="126">
        <v>70016.981031399991</v>
      </c>
      <c r="D74" s="126">
        <v>74123.663152800043</v>
      </c>
      <c r="E74" s="127">
        <v>5.8652659125053574E-2</v>
      </c>
      <c r="G74" s="126">
        <v>302836.81108000001</v>
      </c>
      <c r="H74" s="126">
        <v>217009.60073000001</v>
      </c>
      <c r="I74" s="126">
        <v>232947.67692999996</v>
      </c>
      <c r="J74" s="128">
        <v>7.3444106373108609E-2</v>
      </c>
      <c r="K74" s="128">
        <v>5.6204494457305743E-2</v>
      </c>
      <c r="M74" s="342"/>
      <c r="N74" s="297"/>
      <c r="P74"/>
      <c r="Q74" s="307"/>
    </row>
    <row r="75" spans="1:21" s="295" customFormat="1" x14ac:dyDescent="0.2">
      <c r="A75" s="295" t="s">
        <v>10</v>
      </c>
      <c r="B75" s="126"/>
      <c r="C75" s="126"/>
      <c r="D75" s="126"/>
      <c r="E75" s="127"/>
      <c r="G75" s="126">
        <v>260080</v>
      </c>
      <c r="H75" s="126">
        <v>184027</v>
      </c>
      <c r="I75" s="126">
        <v>130583</v>
      </c>
      <c r="J75" s="128">
        <v>-0.29041390665500166</v>
      </c>
      <c r="K75" s="128">
        <v>3.1506437825193717E-2</v>
      </c>
      <c r="M75" s="342"/>
      <c r="N75" s="297"/>
      <c r="P75"/>
      <c r="Q75" s="307"/>
    </row>
    <row r="76" spans="1:21" s="107" customFormat="1" x14ac:dyDescent="0.2">
      <c r="A76" s="107" t="s">
        <v>473</v>
      </c>
      <c r="B76" s="116"/>
      <c r="C76" s="116"/>
      <c r="D76" s="116"/>
      <c r="E76" s="119"/>
      <c r="G76" s="116">
        <v>212312.35867000005</v>
      </c>
      <c r="H76" s="116">
        <v>152009.28138000003</v>
      </c>
      <c r="I76" s="116">
        <v>101376.04035000002</v>
      </c>
      <c r="J76" s="120">
        <v>-0.33309308859519327</v>
      </c>
      <c r="K76" s="120">
        <v>2.4459523155782949E-2</v>
      </c>
      <c r="M76" s="342"/>
      <c r="N76" s="298"/>
      <c r="P76"/>
      <c r="Q76" s="307"/>
    </row>
    <row r="77" spans="1:21" s="295" customFormat="1" x14ac:dyDescent="0.2">
      <c r="A77" s="295" t="s">
        <v>261</v>
      </c>
      <c r="B77" s="302">
        <v>287499.77309680003</v>
      </c>
      <c r="C77" s="302">
        <v>213482.31540890009</v>
      </c>
      <c r="D77" s="302">
        <v>182990.10087730005</v>
      </c>
      <c r="E77" s="127">
        <v>-0.14283250803794123</v>
      </c>
      <c r="G77" s="302">
        <v>356340.20281999989</v>
      </c>
      <c r="H77" s="302">
        <v>254729.41393000007</v>
      </c>
      <c r="I77" s="302">
        <v>177936.62094999992</v>
      </c>
      <c r="J77" s="128">
        <v>-0.30146810215290998</v>
      </c>
      <c r="K77" s="128">
        <v>4.2931691604467914E-2</v>
      </c>
      <c r="M77" s="342"/>
      <c r="N77" s="297"/>
      <c r="P77"/>
      <c r="Q77" s="307"/>
    </row>
    <row r="78" spans="1:21" s="295" customFormat="1" x14ac:dyDescent="0.2">
      <c r="A78" s="303" t="s">
        <v>437</v>
      </c>
      <c r="B78" s="304">
        <v>250268.91406360021</v>
      </c>
      <c r="C78" s="304">
        <v>144660.12970359999</v>
      </c>
      <c r="D78" s="304">
        <v>136414.7878698</v>
      </c>
      <c r="E78" s="305">
        <v>-5.699802599855408E-2</v>
      </c>
      <c r="F78" s="303"/>
      <c r="G78" s="309">
        <v>249672.56713999991</v>
      </c>
      <c r="H78" s="304">
        <v>162493.19067999974</v>
      </c>
      <c r="I78" s="304">
        <v>147546.1315600001</v>
      </c>
      <c r="J78" s="305">
        <v>-9.1985756802788754E-2</v>
      </c>
      <c r="K78" s="128">
        <v>3.5599220574982923E-2</v>
      </c>
      <c r="M78" s="342"/>
      <c r="N78" s="297"/>
      <c r="P78"/>
      <c r="Q78" s="307"/>
    </row>
    <row r="79" spans="1:21" s="295" customFormat="1" x14ac:dyDescent="0.2">
      <c r="A79" s="310" t="s">
        <v>3</v>
      </c>
      <c r="B79" s="311">
        <v>484287.04432229995</v>
      </c>
      <c r="C79" s="311">
        <v>264510.00045609998</v>
      </c>
      <c r="D79" s="311">
        <v>280816.47395379998</v>
      </c>
      <c r="E79" s="312">
        <v>6.1647852518174728E-2</v>
      </c>
      <c r="F79" s="310"/>
      <c r="G79" s="311">
        <v>142156.13679000005</v>
      </c>
      <c r="H79" s="311">
        <v>96022.111349999992</v>
      </c>
      <c r="I79" s="311">
        <v>111239.13883999999</v>
      </c>
      <c r="J79" s="313">
        <v>0.15847420220259512</v>
      </c>
      <c r="K79" s="313">
        <v>2.6839244094488186E-2</v>
      </c>
      <c r="M79" s="342"/>
      <c r="N79" s="297"/>
      <c r="P79" s="2"/>
      <c r="Q79" s="308"/>
    </row>
    <row r="80" spans="1:21" s="14" customFormat="1" x14ac:dyDescent="0.2">
      <c r="A80" s="9" t="s">
        <v>413</v>
      </c>
      <c r="B80" s="9"/>
      <c r="C80" s="9"/>
      <c r="D80" s="9"/>
      <c r="E80" s="9"/>
      <c r="F80" s="9"/>
      <c r="G80" s="9"/>
      <c r="H80" s="9"/>
      <c r="I80" s="9"/>
      <c r="J80" s="9"/>
      <c r="K80" s="9"/>
      <c r="L80" s="15"/>
      <c r="M80" s="15"/>
      <c r="N80" s="299"/>
      <c r="P80"/>
      <c r="Q80"/>
    </row>
    <row r="81" spans="1:10" s="107" customFormat="1" ht="11.25" x14ac:dyDescent="0.2">
      <c r="A81" s="107" t="s">
        <v>262</v>
      </c>
      <c r="G81" s="116"/>
    </row>
    <row r="82" spans="1:10" x14ac:dyDescent="0.2">
      <c r="E82" s="306"/>
      <c r="F82" s="306"/>
      <c r="G82" s="116"/>
      <c r="H82" s="306"/>
      <c r="I82" s="306"/>
      <c r="J82" s="306"/>
    </row>
    <row r="83" spans="1:10" x14ac:dyDescent="0.2">
      <c r="A83" s="105"/>
      <c r="E83" s="306"/>
      <c r="F83" s="306"/>
      <c r="G83" s="116"/>
      <c r="H83" s="306"/>
      <c r="I83" s="306"/>
      <c r="J83" s="306"/>
    </row>
    <row r="84" spans="1:10" x14ac:dyDescent="0.2">
      <c r="G84" s="296"/>
    </row>
    <row r="85" spans="1:10" x14ac:dyDescent="0.2">
      <c r="G85" s="296"/>
    </row>
  </sheetData>
  <sortState xmlns:xlrd2="http://schemas.microsoft.com/office/spreadsheetml/2017/richdata2" ref="A9:I22">
    <sortCondition descending="1" ref="I9:I22"/>
  </sortState>
  <mergeCells count="12">
    <mergeCell ref="A56:K56"/>
    <mergeCell ref="A57:K57"/>
    <mergeCell ref="B58:E58"/>
    <mergeCell ref="G58:K58"/>
    <mergeCell ref="C59:E59"/>
    <mergeCell ref="H59:K59"/>
    <mergeCell ref="A1:K1"/>
    <mergeCell ref="A2:K2"/>
    <mergeCell ref="B3:E3"/>
    <mergeCell ref="G3:K3"/>
    <mergeCell ref="C4:E4"/>
    <mergeCell ref="H4:K4"/>
  </mergeCells>
  <pageMargins left="0.70866141732283472" right="0.70866141732283472" top="0.74803149606299213" bottom="0.74803149606299213" header="0.31496062992125984" footer="0.31496062992125984"/>
  <pageSetup scale="74" orientation="portrait" horizontalDpi="4294967294" verticalDpi="4294967294" r:id="rId1"/>
  <headerFooter>
    <oddFooter>&amp;C&amp;P</oddFooter>
  </headerFooter>
  <rowBreaks count="1" manualBreakCount="1">
    <brk id="54"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9">
    <tabColor rgb="FFFFC000"/>
  </sheetPr>
  <dimension ref="A1:X493"/>
  <sheetViews>
    <sheetView workbookViewId="0">
      <selection sqref="A1:J1"/>
    </sheetView>
  </sheetViews>
  <sheetFormatPr baseColWidth="10" defaultColWidth="11.42578125" defaultRowHeight="11.25" x14ac:dyDescent="0.2"/>
  <cols>
    <col min="1" max="1" width="36.5703125" style="14" customWidth="1"/>
    <col min="2" max="5" width="11.7109375" style="14" customWidth="1"/>
    <col min="6" max="6" width="2.7109375" style="14" customWidth="1"/>
    <col min="7" max="13" width="11.7109375" style="14" customWidth="1"/>
    <col min="14" max="14" width="5.7109375" style="14" bestFit="1" customWidth="1"/>
    <col min="15" max="15" width="15.5703125" style="172" customWidth="1"/>
    <col min="16" max="16" width="20.140625" style="172" customWidth="1"/>
    <col min="17" max="17" width="15.5703125" style="172" customWidth="1"/>
    <col min="18" max="18" width="15.42578125" style="14" customWidth="1"/>
    <col min="19" max="19" width="12" style="14" customWidth="1"/>
    <col min="20" max="20" width="14" style="14" customWidth="1"/>
    <col min="21" max="21" width="12" style="14" customWidth="1"/>
    <col min="22" max="23" width="15.140625" style="14" bestFit="1" customWidth="1"/>
    <col min="24" max="16384" width="11.42578125" style="14"/>
  </cols>
  <sheetData>
    <row r="1" spans="1:18" ht="20.100000000000001" customHeight="1" x14ac:dyDescent="0.2">
      <c r="A1" s="404" t="s">
        <v>253</v>
      </c>
      <c r="B1" s="404"/>
      <c r="C1" s="404"/>
      <c r="D1" s="404"/>
      <c r="E1" s="404"/>
      <c r="F1" s="404"/>
      <c r="G1" s="404"/>
      <c r="H1" s="404"/>
      <c r="I1" s="404"/>
      <c r="J1" s="404"/>
      <c r="K1" s="357"/>
      <c r="L1" s="357"/>
      <c r="M1" s="357"/>
      <c r="N1" s="83"/>
      <c r="O1" s="169"/>
      <c r="P1" s="169"/>
      <c r="Q1" s="169"/>
      <c r="R1" s="83"/>
    </row>
    <row r="2" spans="1:18" ht="20.100000000000001" customHeight="1" x14ac:dyDescent="0.15">
      <c r="A2" s="405" t="s">
        <v>151</v>
      </c>
      <c r="B2" s="405"/>
      <c r="C2" s="405"/>
      <c r="D2" s="405"/>
      <c r="E2" s="405"/>
      <c r="F2" s="405"/>
      <c r="G2" s="405"/>
      <c r="H2" s="405"/>
      <c r="I2" s="405"/>
      <c r="J2" s="405"/>
      <c r="K2" s="357"/>
      <c r="L2" s="357"/>
      <c r="M2" s="357"/>
      <c r="N2" s="257"/>
      <c r="O2" s="257"/>
      <c r="P2" s="257"/>
      <c r="Q2" s="257"/>
      <c r="R2" s="257"/>
    </row>
    <row r="3" spans="1:18" s="20" customFormat="1" x14ac:dyDescent="0.2">
      <c r="A3" s="17"/>
      <c r="B3" s="406" t="s">
        <v>100</v>
      </c>
      <c r="C3" s="406"/>
      <c r="D3" s="406"/>
      <c r="E3" s="406"/>
      <c r="F3" s="358"/>
      <c r="G3" s="406" t="s">
        <v>421</v>
      </c>
      <c r="H3" s="406"/>
      <c r="I3" s="406"/>
      <c r="J3" s="406"/>
      <c r="K3" s="358"/>
      <c r="L3" s="358"/>
      <c r="M3" s="358"/>
      <c r="N3" s="91"/>
      <c r="O3" s="170"/>
      <c r="P3" s="170"/>
      <c r="Q3" s="170"/>
      <c r="R3" s="91"/>
    </row>
    <row r="4" spans="1:18" s="20" customFormat="1" x14ac:dyDescent="0.2">
      <c r="A4" s="17" t="s">
        <v>257</v>
      </c>
      <c r="B4" s="410">
        <v>2019</v>
      </c>
      <c r="C4" s="407" t="s">
        <v>512</v>
      </c>
      <c r="D4" s="407"/>
      <c r="E4" s="407"/>
      <c r="F4" s="358"/>
      <c r="G4" s="410">
        <v>2019</v>
      </c>
      <c r="H4" s="407" t="s">
        <v>525</v>
      </c>
      <c r="I4" s="407"/>
      <c r="J4" s="407"/>
      <c r="K4" s="358"/>
      <c r="L4" s="358"/>
      <c r="M4" s="358"/>
      <c r="N4" s="91"/>
      <c r="O4" s="170"/>
      <c r="P4" s="170"/>
      <c r="Q4" s="170"/>
      <c r="R4" s="91"/>
    </row>
    <row r="5" spans="1:18" s="20" customFormat="1" x14ac:dyDescent="0.2">
      <c r="A5" s="123"/>
      <c r="B5" s="414"/>
      <c r="C5" s="256">
        <v>2019</v>
      </c>
      <c r="D5" s="256">
        <v>2020</v>
      </c>
      <c r="E5" s="359" t="s">
        <v>524</v>
      </c>
      <c r="F5" s="125"/>
      <c r="G5" s="414"/>
      <c r="H5" s="256">
        <v>2019</v>
      </c>
      <c r="I5" s="256">
        <v>2020</v>
      </c>
      <c r="J5" s="359" t="s">
        <v>524</v>
      </c>
      <c r="K5" s="358"/>
      <c r="L5" s="358"/>
      <c r="M5" s="358"/>
      <c r="O5" s="171"/>
      <c r="P5" s="171"/>
      <c r="Q5" s="171"/>
    </row>
    <row r="6" spans="1:18" x14ac:dyDescent="0.2">
      <c r="A6" s="9"/>
      <c r="B6" s="9"/>
      <c r="C6" s="9"/>
      <c r="D6" s="9"/>
      <c r="E6" s="9"/>
      <c r="F6" s="9"/>
      <c r="G6" s="9"/>
      <c r="H6" s="9"/>
      <c r="I6" s="9"/>
      <c r="J6" s="9"/>
      <c r="K6" s="9"/>
      <c r="L6" s="9"/>
      <c r="M6" s="9"/>
    </row>
    <row r="7" spans="1:18" s="21" customFormat="1" x14ac:dyDescent="0.2">
      <c r="A7" s="86" t="s">
        <v>287</v>
      </c>
      <c r="B7" s="86">
        <v>3436953.3924724003</v>
      </c>
      <c r="C7" s="86">
        <v>2805039.2693246999</v>
      </c>
      <c r="D7" s="86">
        <v>2618245.7113163993</v>
      </c>
      <c r="E7" s="87">
        <v>-6.6592136534783748</v>
      </c>
      <c r="F7" s="86"/>
      <c r="G7" s="86">
        <v>7335754.610129999</v>
      </c>
      <c r="H7" s="86">
        <v>5565124.1752599999</v>
      </c>
      <c r="I7" s="86">
        <v>4958647.93518</v>
      </c>
      <c r="J7" s="16">
        <v>-10.897802474491343</v>
      </c>
      <c r="K7" s="16"/>
      <c r="L7" s="16"/>
      <c r="M7" s="16"/>
      <c r="O7" s="173"/>
      <c r="P7" s="201"/>
      <c r="Q7" s="201"/>
    </row>
    <row r="8" spans="1:18" s="20" customFormat="1" ht="11.25" customHeight="1" x14ac:dyDescent="0.2">
      <c r="A8" s="17"/>
      <c r="B8" s="18"/>
      <c r="C8" s="18"/>
      <c r="D8" s="18"/>
      <c r="E8" s="16"/>
      <c r="F8" s="16"/>
      <c r="G8" s="18"/>
      <c r="H8" s="18"/>
      <c r="I8" s="18"/>
      <c r="J8" s="16"/>
      <c r="K8" s="16"/>
      <c r="L8" s="16"/>
      <c r="M8" s="16"/>
      <c r="O8" s="173"/>
      <c r="P8" s="178"/>
      <c r="Q8" s="178"/>
    </row>
    <row r="9" spans="1:18" s="20" customFormat="1" ht="11.25" customHeight="1" x14ac:dyDescent="0.2">
      <c r="A9" s="17" t="s">
        <v>254</v>
      </c>
      <c r="B9" s="18">
        <v>2814494.0042326003</v>
      </c>
      <c r="C9" s="18">
        <v>2392050.2241960997</v>
      </c>
      <c r="D9" s="18">
        <v>2208844.4306502994</v>
      </c>
      <c r="E9" s="16">
        <v>-7.6589442685038307</v>
      </c>
      <c r="F9" s="16"/>
      <c r="G9" s="18">
        <v>6088127.4273499995</v>
      </c>
      <c r="H9" s="18">
        <v>4728627.05296</v>
      </c>
      <c r="I9" s="18">
        <v>4116604.4753399999</v>
      </c>
      <c r="J9" s="16">
        <v>-12.942923405999835</v>
      </c>
      <c r="K9" s="16"/>
      <c r="L9" s="16"/>
      <c r="M9" s="16"/>
      <c r="O9" s="173"/>
      <c r="P9" s="171"/>
      <c r="Q9" s="171"/>
    </row>
    <row r="10" spans="1:18" s="20" customFormat="1" ht="11.25" customHeight="1" x14ac:dyDescent="0.2">
      <c r="A10" s="17"/>
      <c r="B10" s="18"/>
      <c r="C10" s="18"/>
      <c r="D10" s="18"/>
      <c r="E10" s="16"/>
      <c r="F10" s="16"/>
      <c r="G10" s="18"/>
      <c r="H10" s="18"/>
      <c r="I10" s="18"/>
      <c r="J10" s="16"/>
      <c r="K10" s="16"/>
      <c r="L10" s="16"/>
      <c r="M10" s="16"/>
      <c r="O10" s="173"/>
      <c r="P10" s="171"/>
      <c r="Q10" s="171"/>
    </row>
    <row r="11" spans="1:18" s="20" customFormat="1" ht="11.25" customHeight="1" x14ac:dyDescent="0.2">
      <c r="A11" s="17" t="s">
        <v>173</v>
      </c>
      <c r="B11" s="18">
        <v>2683699.7753726002</v>
      </c>
      <c r="C11" s="18">
        <v>2285366.4977460997</v>
      </c>
      <c r="D11" s="18">
        <v>2128355.9239902995</v>
      </c>
      <c r="E11" s="16">
        <v>-6.8702579612788099</v>
      </c>
      <c r="F11" s="16"/>
      <c r="G11" s="18">
        <v>5493644.5674799997</v>
      </c>
      <c r="H11" s="18">
        <v>4280947.8524900004</v>
      </c>
      <c r="I11" s="18">
        <v>3756836.4901399999</v>
      </c>
      <c r="J11" s="16">
        <v>-12.242881259232178</v>
      </c>
      <c r="K11" s="127"/>
      <c r="L11" s="16"/>
      <c r="M11" s="16"/>
      <c r="O11" s="173"/>
      <c r="P11" s="178"/>
      <c r="Q11" s="171"/>
    </row>
    <row r="12" spans="1:18" ht="10.9" customHeight="1" x14ac:dyDescent="0.2">
      <c r="A12" s="10" t="s">
        <v>169</v>
      </c>
      <c r="B12" s="11">
        <v>652522.52222640009</v>
      </c>
      <c r="C12" s="11">
        <v>648427.24462640018</v>
      </c>
      <c r="D12" s="11">
        <v>600639.31957999978</v>
      </c>
      <c r="E12" s="12">
        <v>-7.3698206610572043</v>
      </c>
      <c r="F12" s="12"/>
      <c r="G12" s="11">
        <v>1251494.9914200006</v>
      </c>
      <c r="H12" s="11">
        <v>1241314.4830500006</v>
      </c>
      <c r="I12" s="11">
        <v>985772.33468999912</v>
      </c>
      <c r="J12" s="12">
        <v>-20.586414792496072</v>
      </c>
      <c r="K12" s="351"/>
      <c r="L12" s="12"/>
      <c r="M12" s="12"/>
      <c r="O12" s="174"/>
    </row>
    <row r="13" spans="1:18" ht="10.9" customHeight="1" x14ac:dyDescent="0.2">
      <c r="A13" s="10" t="s">
        <v>92</v>
      </c>
      <c r="B13" s="11">
        <v>673611.96866810007</v>
      </c>
      <c r="C13" s="11">
        <v>618206.99441809999</v>
      </c>
      <c r="D13" s="11">
        <v>567442.79035629984</v>
      </c>
      <c r="E13" s="12">
        <v>-8.2115221147866464</v>
      </c>
      <c r="F13" s="12"/>
      <c r="G13" s="11">
        <v>619353.37725999986</v>
      </c>
      <c r="H13" s="11">
        <v>572599.78128999984</v>
      </c>
      <c r="I13" s="11">
        <v>493260.0924100001</v>
      </c>
      <c r="J13" s="12">
        <v>-13.856045963073328</v>
      </c>
      <c r="K13" s="351"/>
      <c r="L13" s="12"/>
      <c r="M13" s="12"/>
      <c r="O13" s="174"/>
    </row>
    <row r="14" spans="1:18" ht="11.25" customHeight="1" x14ac:dyDescent="0.2">
      <c r="A14" s="10" t="s">
        <v>93</v>
      </c>
      <c r="B14" s="11">
        <v>153364.13709989996</v>
      </c>
      <c r="C14" s="11">
        <v>141695.8750999</v>
      </c>
      <c r="D14" s="11">
        <v>134165.2507794</v>
      </c>
      <c r="E14" s="12">
        <v>-5.314639057199571</v>
      </c>
      <c r="F14" s="12"/>
      <c r="G14" s="11">
        <v>188672.34896</v>
      </c>
      <c r="H14" s="11">
        <v>171870.38657</v>
      </c>
      <c r="I14" s="11">
        <v>165206.61036999995</v>
      </c>
      <c r="J14" s="12">
        <v>-3.8772102239299926</v>
      </c>
      <c r="K14" s="351"/>
      <c r="L14" s="12"/>
      <c r="M14" s="12"/>
      <c r="O14" s="174"/>
    </row>
    <row r="15" spans="1:18" ht="11.25" customHeight="1" x14ac:dyDescent="0.2">
      <c r="A15" s="10" t="s">
        <v>423</v>
      </c>
      <c r="B15" s="11">
        <v>144642.4711</v>
      </c>
      <c r="C15" s="11">
        <v>49776.678599999992</v>
      </c>
      <c r="D15" s="11">
        <v>31983.051500000001</v>
      </c>
      <c r="E15" s="12">
        <v>-35.746915223065912</v>
      </c>
      <c r="F15" s="12"/>
      <c r="G15" s="11">
        <v>378722.97435000003</v>
      </c>
      <c r="H15" s="11">
        <v>123024.83283</v>
      </c>
      <c r="I15" s="11">
        <v>82625.793989999991</v>
      </c>
      <c r="J15" s="12">
        <v>-32.838117240788947</v>
      </c>
      <c r="K15" s="351"/>
      <c r="L15" s="12"/>
      <c r="M15" s="12"/>
      <c r="O15" s="174"/>
    </row>
    <row r="16" spans="1:18" ht="11.25" customHeight="1" x14ac:dyDescent="0.2">
      <c r="A16" s="10" t="s">
        <v>94</v>
      </c>
      <c r="B16" s="11">
        <v>155286.99638140001</v>
      </c>
      <c r="C16" s="11">
        <v>154802.13738140001</v>
      </c>
      <c r="D16" s="11">
        <v>125212.63529340002</v>
      </c>
      <c r="E16" s="12">
        <v>-19.114401511845841</v>
      </c>
      <c r="F16" s="12"/>
      <c r="G16" s="11">
        <v>213474.98610000018</v>
      </c>
      <c r="H16" s="11">
        <v>212640.44583000019</v>
      </c>
      <c r="I16" s="11">
        <v>186320.53761000012</v>
      </c>
      <c r="J16" s="12">
        <v>-12.377658501074663</v>
      </c>
      <c r="K16" s="351"/>
      <c r="L16" s="12"/>
      <c r="M16" s="12"/>
      <c r="O16" s="174"/>
    </row>
    <row r="17" spans="1:22" ht="11.25" customHeight="1" x14ac:dyDescent="0.2">
      <c r="A17" s="10" t="s">
        <v>312</v>
      </c>
      <c r="B17" s="11">
        <v>131507.57788</v>
      </c>
      <c r="C17" s="11">
        <v>123890.93778000004</v>
      </c>
      <c r="D17" s="11">
        <v>107643.52817999999</v>
      </c>
      <c r="E17" s="12">
        <v>-13.114284136626253</v>
      </c>
      <c r="F17" s="12"/>
      <c r="G17" s="11">
        <v>129114.18233999997</v>
      </c>
      <c r="H17" s="11">
        <v>121930.86281999997</v>
      </c>
      <c r="I17" s="11">
        <v>106743.85042999999</v>
      </c>
      <c r="J17" s="12">
        <v>-12.455429280788195</v>
      </c>
      <c r="K17" s="351"/>
      <c r="L17" s="12"/>
      <c r="M17" s="12"/>
      <c r="O17" s="174"/>
    </row>
    <row r="18" spans="1:22" ht="11.25" customHeight="1" x14ac:dyDescent="0.2">
      <c r="A18" s="10" t="s">
        <v>382</v>
      </c>
      <c r="B18" s="11">
        <v>111865.68983050005</v>
      </c>
      <c r="C18" s="11">
        <v>87131.486686000018</v>
      </c>
      <c r="D18" s="11">
        <v>84403.237834000058</v>
      </c>
      <c r="E18" s="12">
        <v>-3.1311859303306591</v>
      </c>
      <c r="F18" s="12"/>
      <c r="G18" s="11">
        <v>552410.66283000016</v>
      </c>
      <c r="H18" s="11">
        <v>423133.52791000012</v>
      </c>
      <c r="I18" s="11">
        <v>421048.93750999984</v>
      </c>
      <c r="J18" s="12">
        <v>-0.49265545330258931</v>
      </c>
      <c r="K18" s="351"/>
      <c r="L18" s="12"/>
      <c r="M18" s="12"/>
      <c r="O18" s="174"/>
    </row>
    <row r="19" spans="1:22" ht="11.25" customHeight="1" x14ac:dyDescent="0.2">
      <c r="A19" s="10" t="s">
        <v>333</v>
      </c>
      <c r="B19" s="11">
        <v>67796.033710000003</v>
      </c>
      <c r="C19" s="11">
        <v>64549.928719999996</v>
      </c>
      <c r="D19" s="11">
        <v>69870.12786600001</v>
      </c>
      <c r="E19" s="12">
        <v>8.2419907372440093</v>
      </c>
      <c r="F19" s="12"/>
      <c r="G19" s="11">
        <v>104270.42532000002</v>
      </c>
      <c r="H19" s="11">
        <v>98182.037140000015</v>
      </c>
      <c r="I19" s="11">
        <v>91828.841319999963</v>
      </c>
      <c r="J19" s="12">
        <v>-6.4708331636477254</v>
      </c>
      <c r="K19" s="351"/>
      <c r="L19" s="12"/>
      <c r="M19" s="12"/>
      <c r="O19" s="174"/>
    </row>
    <row r="20" spans="1:22" ht="11.25" customHeight="1" x14ac:dyDescent="0.2">
      <c r="A20" s="10" t="s">
        <v>95</v>
      </c>
      <c r="B20" s="11">
        <v>29902.00318</v>
      </c>
      <c r="C20" s="11">
        <v>26343.461010000003</v>
      </c>
      <c r="D20" s="11">
        <v>25424.336038199999</v>
      </c>
      <c r="E20" s="12">
        <v>-3.4890061387571762</v>
      </c>
      <c r="F20" s="12"/>
      <c r="G20" s="11">
        <v>41837.820849999996</v>
      </c>
      <c r="H20" s="11">
        <v>35414.866889999998</v>
      </c>
      <c r="I20" s="11">
        <v>34716.363469999997</v>
      </c>
      <c r="J20" s="12">
        <v>-1.9723451796941163</v>
      </c>
      <c r="K20" s="351"/>
      <c r="L20" s="12"/>
      <c r="M20" s="12"/>
      <c r="O20" s="174"/>
    </row>
    <row r="21" spans="1:22" ht="11.25" customHeight="1" x14ac:dyDescent="0.2">
      <c r="A21" s="10" t="s">
        <v>170</v>
      </c>
      <c r="B21" s="11">
        <v>86489.630463999987</v>
      </c>
      <c r="C21" s="11">
        <v>79458.463334</v>
      </c>
      <c r="D21" s="11">
        <v>70645.70749999999</v>
      </c>
      <c r="E21" s="12">
        <v>-11.091022232529212</v>
      </c>
      <c r="F21" s="12"/>
      <c r="G21" s="11">
        <v>86587.696880000003</v>
      </c>
      <c r="H21" s="11">
        <v>79674.224029999998</v>
      </c>
      <c r="I21" s="11">
        <v>64276.673499999997</v>
      </c>
      <c r="J21" s="12">
        <v>-19.325636010213671</v>
      </c>
      <c r="K21" s="351"/>
      <c r="L21" s="12"/>
      <c r="M21" s="12"/>
      <c r="O21" s="174"/>
    </row>
    <row r="22" spans="1:22" ht="11.25" customHeight="1" x14ac:dyDescent="0.2">
      <c r="A22" s="10" t="s">
        <v>388</v>
      </c>
      <c r="B22" s="11">
        <v>144303.1982899</v>
      </c>
      <c r="C22" s="11">
        <v>77373.596139899993</v>
      </c>
      <c r="D22" s="11">
        <v>91231.738920000018</v>
      </c>
      <c r="E22" s="12">
        <v>17.910687200117948</v>
      </c>
      <c r="F22" s="12"/>
      <c r="G22" s="11">
        <v>198659.96270999999</v>
      </c>
      <c r="H22" s="11">
        <v>106405.34718</v>
      </c>
      <c r="I22" s="11">
        <v>100056.31283</v>
      </c>
      <c r="J22" s="12">
        <v>-5.9668376808730272</v>
      </c>
      <c r="K22" s="351"/>
      <c r="L22" s="12"/>
      <c r="M22" s="12"/>
      <c r="O22" s="174"/>
    </row>
    <row r="23" spans="1:22" ht="11.25" customHeight="1" x14ac:dyDescent="0.2">
      <c r="A23" s="10" t="s">
        <v>96</v>
      </c>
      <c r="B23" s="11">
        <v>220455.55709239992</v>
      </c>
      <c r="C23" s="11">
        <v>136687.38619040002</v>
      </c>
      <c r="D23" s="11">
        <v>145180.7857399999</v>
      </c>
      <c r="E23" s="12">
        <v>6.2137405552322917</v>
      </c>
      <c r="F23" s="12"/>
      <c r="G23" s="11">
        <v>1625580.3332499987</v>
      </c>
      <c r="H23" s="11">
        <v>1021578.9356899998</v>
      </c>
      <c r="I23" s="11">
        <v>953545.03652999992</v>
      </c>
      <c r="J23" s="12">
        <v>-6.6596810861265539</v>
      </c>
      <c r="K23" s="351"/>
      <c r="L23" s="12"/>
      <c r="M23" s="12"/>
      <c r="O23" s="174"/>
    </row>
    <row r="24" spans="1:22" ht="11.25" customHeight="1" x14ac:dyDescent="0.2">
      <c r="A24" s="10" t="s">
        <v>98</v>
      </c>
      <c r="B24" s="11">
        <v>100111.51416999999</v>
      </c>
      <c r="C24" s="11">
        <v>67011.940720000013</v>
      </c>
      <c r="D24" s="11">
        <v>65804.378899999996</v>
      </c>
      <c r="E24" s="12">
        <v>-1.8020099209566922</v>
      </c>
      <c r="F24" s="12"/>
      <c r="G24" s="11">
        <v>78719.548919999987</v>
      </c>
      <c r="H24" s="11">
        <v>52098.077240000006</v>
      </c>
      <c r="I24" s="11">
        <v>53670.114860000009</v>
      </c>
      <c r="J24" s="12">
        <v>3.0174580393017294</v>
      </c>
      <c r="K24" s="351"/>
      <c r="L24" s="12"/>
      <c r="M24" s="12"/>
      <c r="O24" s="174"/>
    </row>
    <row r="25" spans="1:22" ht="11.25" customHeight="1" x14ac:dyDescent="0.2">
      <c r="A25" s="10" t="s">
        <v>0</v>
      </c>
      <c r="B25" s="11">
        <v>11840.475280000001</v>
      </c>
      <c r="C25" s="11">
        <v>10010.367040000001</v>
      </c>
      <c r="D25" s="11">
        <v>8709.0355029999992</v>
      </c>
      <c r="E25" s="12">
        <v>-12.999838385546369</v>
      </c>
      <c r="F25" s="12"/>
      <c r="G25" s="11">
        <v>24745.256290000001</v>
      </c>
      <c r="H25" s="11">
        <v>21080.044020000001</v>
      </c>
      <c r="I25" s="11">
        <v>17764.990620000004</v>
      </c>
      <c r="J25" s="12">
        <v>-15.726026932651521</v>
      </c>
      <c r="K25" s="351"/>
      <c r="L25" s="12"/>
      <c r="M25" s="12"/>
      <c r="O25" s="174"/>
    </row>
    <row r="26" spans="1:22" ht="11.25" customHeight="1" x14ac:dyDescent="0.2">
      <c r="A26" s="9"/>
      <c r="B26" s="11"/>
      <c r="C26" s="11"/>
      <c r="D26" s="11"/>
      <c r="E26" s="12"/>
      <c r="F26" s="12"/>
      <c r="G26" s="11"/>
      <c r="H26" s="11"/>
      <c r="I26" s="11"/>
      <c r="J26" s="12"/>
      <c r="K26" s="351"/>
      <c r="L26" s="12"/>
      <c r="M26" s="12"/>
      <c r="O26" s="174"/>
    </row>
    <row r="27" spans="1:22" s="20" customFormat="1" ht="11.25" customHeight="1" x14ac:dyDescent="0.2">
      <c r="A27" s="89" t="s">
        <v>172</v>
      </c>
      <c r="B27" s="18">
        <v>130794.22886</v>
      </c>
      <c r="C27" s="18">
        <v>106683.72644999999</v>
      </c>
      <c r="D27" s="18">
        <v>80488.506659999999</v>
      </c>
      <c r="E27" s="16">
        <v>-24.55409148299394</v>
      </c>
      <c r="F27" s="16"/>
      <c r="G27" s="18">
        <v>594482.85987000016</v>
      </c>
      <c r="H27" s="18">
        <v>447679.20046999998</v>
      </c>
      <c r="I27" s="18">
        <v>359767.9852</v>
      </c>
      <c r="J27" s="16">
        <v>-19.637100668895414</v>
      </c>
      <c r="K27" s="351"/>
      <c r="L27" s="16"/>
      <c r="M27" s="16"/>
      <c r="O27" s="173"/>
      <c r="P27" s="171"/>
      <c r="Q27" s="171"/>
    </row>
    <row r="28" spans="1:22" ht="11.25" customHeight="1" x14ac:dyDescent="0.2">
      <c r="A28" s="10" t="s">
        <v>319</v>
      </c>
      <c r="B28" s="11">
        <v>177.07499999999999</v>
      </c>
      <c r="C28" s="11">
        <v>165.5</v>
      </c>
      <c r="D28" s="11">
        <v>29.1</v>
      </c>
      <c r="E28" s="12">
        <v>-82.416918429003019</v>
      </c>
      <c r="F28" s="12"/>
      <c r="G28" s="11">
        <v>884.16592999999989</v>
      </c>
      <c r="H28" s="11">
        <v>818.9454300000001</v>
      </c>
      <c r="I28" s="11">
        <v>34.770000000000003</v>
      </c>
      <c r="J28" s="12">
        <v>-95.754295863156599</v>
      </c>
      <c r="K28" s="351"/>
      <c r="L28" s="12"/>
      <c r="M28" s="12"/>
      <c r="O28" s="200"/>
    </row>
    <row r="29" spans="1:22" ht="11.25" customHeight="1" x14ac:dyDescent="0.2">
      <c r="A29" s="10" t="s">
        <v>368</v>
      </c>
      <c r="B29" s="11">
        <v>10124.289640000001</v>
      </c>
      <c r="C29" s="11">
        <v>6821.2866400000003</v>
      </c>
      <c r="D29" s="11">
        <v>3799.5418200000004</v>
      </c>
      <c r="E29" s="12">
        <v>-44.298751532892624</v>
      </c>
      <c r="F29" s="12"/>
      <c r="G29" s="11">
        <v>73412.902680000014</v>
      </c>
      <c r="H29" s="11">
        <v>48712.830009999998</v>
      </c>
      <c r="I29" s="11">
        <v>26733.984589999993</v>
      </c>
      <c r="J29" s="12">
        <v>-45.119212773078644</v>
      </c>
      <c r="K29" s="351"/>
      <c r="L29" s="12"/>
      <c r="M29" s="12"/>
      <c r="O29" s="200"/>
    </row>
    <row r="30" spans="1:22" ht="11.25" customHeight="1" x14ac:dyDescent="0.2">
      <c r="A30" s="10" t="s">
        <v>171</v>
      </c>
      <c r="B30" s="11">
        <v>52.6</v>
      </c>
      <c r="C30" s="11">
        <v>1</v>
      </c>
      <c r="D30" s="11">
        <v>837.82799999999997</v>
      </c>
      <c r="E30" s="12">
        <v>83682.8</v>
      </c>
      <c r="F30" s="12"/>
      <c r="G30" s="11">
        <v>191.47499999999999</v>
      </c>
      <c r="H30" s="11">
        <v>3.3</v>
      </c>
      <c r="I30" s="11">
        <v>3075.4973</v>
      </c>
      <c r="J30" s="12">
        <v>93096.887878787878</v>
      </c>
      <c r="K30" s="351"/>
      <c r="L30" s="12"/>
      <c r="M30" s="12"/>
      <c r="O30" s="200"/>
    </row>
    <row r="31" spans="1:22" ht="11.25" customHeight="1" x14ac:dyDescent="0.2">
      <c r="A31" s="10" t="s">
        <v>334</v>
      </c>
      <c r="B31" s="11">
        <v>11948.18636</v>
      </c>
      <c r="C31" s="11">
        <v>9918.116</v>
      </c>
      <c r="D31" s="11">
        <v>9885.9243999999981</v>
      </c>
      <c r="E31" s="12">
        <v>-0.32457373960943414</v>
      </c>
      <c r="F31" s="12"/>
      <c r="G31" s="11">
        <v>87143.653470000005</v>
      </c>
      <c r="H31" s="11">
        <v>71795.68280000001</v>
      </c>
      <c r="I31" s="11">
        <v>85112.86265000001</v>
      </c>
      <c r="J31" s="12">
        <v>18.548719547799891</v>
      </c>
      <c r="K31" s="351"/>
      <c r="L31" s="12"/>
      <c r="M31" s="12"/>
      <c r="O31" s="200"/>
      <c r="P31" s="218"/>
      <c r="Q31" s="175"/>
      <c r="R31" s="13"/>
      <c r="S31" s="13"/>
      <c r="T31" s="13"/>
      <c r="U31" s="13"/>
      <c r="V31" s="13"/>
    </row>
    <row r="32" spans="1:22" ht="11.25" customHeight="1" x14ac:dyDescent="0.2">
      <c r="A32" s="10" t="s">
        <v>363</v>
      </c>
      <c r="B32" s="11">
        <v>2970.5678799999996</v>
      </c>
      <c r="C32" s="11">
        <v>2933.3538799999997</v>
      </c>
      <c r="D32" s="11">
        <v>3114.5347999999999</v>
      </c>
      <c r="E32" s="12">
        <v>6.1765790085988641</v>
      </c>
      <c r="F32" s="12"/>
      <c r="G32" s="11">
        <v>5227.1856799999996</v>
      </c>
      <c r="H32" s="11">
        <v>5039.1736799999999</v>
      </c>
      <c r="I32" s="11">
        <v>4956.3466200000003</v>
      </c>
      <c r="J32" s="12">
        <v>-1.6436635301682969</v>
      </c>
      <c r="K32" s="351"/>
      <c r="L32" s="12"/>
      <c r="M32" s="12"/>
      <c r="O32" s="200"/>
      <c r="Q32" s="175"/>
      <c r="R32" s="13"/>
      <c r="S32" s="13"/>
      <c r="T32" s="13"/>
      <c r="U32" s="13"/>
      <c r="V32" s="13"/>
    </row>
    <row r="33" spans="1:18" ht="11.25" customHeight="1" x14ac:dyDescent="0.2">
      <c r="A33" s="10" t="s">
        <v>424</v>
      </c>
      <c r="B33" s="11">
        <v>20.137999999999998</v>
      </c>
      <c r="C33" s="11">
        <v>18.137999999999998</v>
      </c>
      <c r="D33" s="11">
        <v>7.875</v>
      </c>
      <c r="E33" s="12">
        <v>-56.58286470393648</v>
      </c>
      <c r="F33" s="12"/>
      <c r="G33" s="11">
        <v>113.17010000000001</v>
      </c>
      <c r="H33" s="11">
        <v>105.26010000000001</v>
      </c>
      <c r="I33" s="11">
        <v>30.1</v>
      </c>
      <c r="J33" s="12">
        <v>-71.40416929111791</v>
      </c>
      <c r="K33" s="351"/>
      <c r="L33" s="12"/>
      <c r="M33" s="12"/>
      <c r="O33" s="200"/>
    </row>
    <row r="34" spans="1:18" ht="11.25" customHeight="1" x14ac:dyDescent="0.2">
      <c r="A34" s="10" t="s">
        <v>97</v>
      </c>
      <c r="B34" s="11">
        <v>73772.273220000003</v>
      </c>
      <c r="C34" s="11">
        <v>66615.523000000001</v>
      </c>
      <c r="D34" s="11">
        <v>48666.9306</v>
      </c>
      <c r="E34" s="12">
        <v>-26.943558485610026</v>
      </c>
      <c r="F34" s="12"/>
      <c r="G34" s="11">
        <v>202221.81667000009</v>
      </c>
      <c r="H34" s="11">
        <v>181351.51905</v>
      </c>
      <c r="I34" s="11">
        <v>132975.13086</v>
      </c>
      <c r="J34" s="12">
        <v>-26.675479997861089</v>
      </c>
      <c r="K34" s="351"/>
      <c r="L34" s="12"/>
      <c r="M34" s="12"/>
      <c r="O34" s="200"/>
    </row>
    <row r="35" spans="1:18" ht="11.25" customHeight="1" x14ac:dyDescent="0.2">
      <c r="A35" s="10" t="s">
        <v>335</v>
      </c>
      <c r="B35" s="11">
        <v>31656.492760000001</v>
      </c>
      <c r="C35" s="11">
        <v>20140.022929999999</v>
      </c>
      <c r="D35" s="11">
        <v>14138.242039999999</v>
      </c>
      <c r="E35" s="12">
        <v>-29.800268405156189</v>
      </c>
      <c r="F35" s="12"/>
      <c r="G35" s="11">
        <v>224972.83253000007</v>
      </c>
      <c r="H35" s="11">
        <v>139549.93786999997</v>
      </c>
      <c r="I35" s="11">
        <v>106777.87317999998</v>
      </c>
      <c r="J35" s="12">
        <v>-23.484112705610329</v>
      </c>
      <c r="K35" s="351"/>
      <c r="L35" s="12"/>
      <c r="M35" s="12"/>
      <c r="O35" s="200"/>
    </row>
    <row r="36" spans="1:18" ht="11.25" customHeight="1" x14ac:dyDescent="0.2">
      <c r="A36" s="10" t="s">
        <v>332</v>
      </c>
      <c r="B36" s="11">
        <v>0.3</v>
      </c>
      <c r="C36" s="11">
        <v>0</v>
      </c>
      <c r="D36" s="11">
        <v>1.42</v>
      </c>
      <c r="E36" s="12" t="s">
        <v>526</v>
      </c>
      <c r="F36" s="12"/>
      <c r="G36" s="11">
        <v>4.2300000000000004</v>
      </c>
      <c r="H36" s="11">
        <v>0</v>
      </c>
      <c r="I36" s="11">
        <v>21.5</v>
      </c>
      <c r="J36" s="12" t="s">
        <v>526</v>
      </c>
      <c r="K36" s="351"/>
      <c r="L36" s="12"/>
      <c r="M36" s="12"/>
      <c r="O36" s="200"/>
    </row>
    <row r="37" spans="1:18" ht="11.25" customHeight="1" x14ac:dyDescent="0.2">
      <c r="A37" s="10" t="s">
        <v>235</v>
      </c>
      <c r="B37" s="11">
        <v>72.305999999999997</v>
      </c>
      <c r="C37" s="11">
        <v>70.786000000000001</v>
      </c>
      <c r="D37" s="11">
        <v>7.11</v>
      </c>
      <c r="E37" s="12">
        <v>-89.955640945949767</v>
      </c>
      <c r="F37" s="12"/>
      <c r="G37" s="11">
        <v>311.42781000000002</v>
      </c>
      <c r="H37" s="11">
        <v>302.55153000000001</v>
      </c>
      <c r="I37" s="11">
        <v>49.92</v>
      </c>
      <c r="J37" s="12">
        <v>-83.500331331988306</v>
      </c>
      <c r="K37" s="127"/>
      <c r="L37" s="12"/>
      <c r="M37" s="12"/>
      <c r="O37" s="200"/>
    </row>
    <row r="38" spans="1:18" ht="11.25" customHeight="1" x14ac:dyDescent="0.2">
      <c r="B38" s="11"/>
      <c r="C38" s="11"/>
      <c r="D38" s="11"/>
      <c r="E38" s="12"/>
      <c r="F38" s="12"/>
      <c r="G38" s="11"/>
      <c r="H38" s="11"/>
      <c r="I38" s="11"/>
      <c r="J38" s="12"/>
      <c r="K38" s="127"/>
      <c r="L38" s="12"/>
      <c r="M38" s="12"/>
      <c r="O38" s="174"/>
    </row>
    <row r="39" spans="1:18" x14ac:dyDescent="0.2">
      <c r="A39" s="84"/>
      <c r="B39" s="90"/>
      <c r="C39" s="90"/>
      <c r="D39" s="90"/>
      <c r="E39" s="90"/>
      <c r="F39" s="90"/>
      <c r="G39" s="90"/>
      <c r="H39" s="90"/>
      <c r="I39" s="90"/>
      <c r="J39" s="90"/>
      <c r="K39" s="127"/>
      <c r="L39" s="11"/>
      <c r="M39" s="11"/>
      <c r="O39" s="174"/>
    </row>
    <row r="40" spans="1:18" x14ac:dyDescent="0.2">
      <c r="A40" s="9" t="s">
        <v>455</v>
      </c>
      <c r="B40" s="9"/>
      <c r="C40" s="9"/>
      <c r="D40" s="9"/>
      <c r="E40" s="9"/>
      <c r="F40" s="9"/>
      <c r="G40" s="9"/>
      <c r="H40" s="9"/>
      <c r="I40" s="9"/>
      <c r="J40" s="9"/>
      <c r="K40" s="127"/>
      <c r="L40" s="9"/>
      <c r="M40" s="9"/>
      <c r="O40" s="174"/>
    </row>
    <row r="41" spans="1:18" ht="47.45" customHeight="1" x14ac:dyDescent="0.25">
      <c r="A41" s="412" t="s">
        <v>507</v>
      </c>
      <c r="B41" s="412"/>
      <c r="C41" s="412"/>
      <c r="D41" s="412"/>
      <c r="E41" s="412"/>
      <c r="F41" s="412"/>
      <c r="G41" s="412"/>
      <c r="H41" s="412"/>
      <c r="I41" s="412"/>
      <c r="J41" s="412"/>
      <c r="K41" s="127"/>
      <c r="L41" s="344"/>
      <c r="M41" s="344"/>
      <c r="O41" s="174"/>
    </row>
    <row r="42" spans="1:18" ht="20.100000000000001" customHeight="1" x14ac:dyDescent="0.2">
      <c r="A42" s="404" t="s">
        <v>479</v>
      </c>
      <c r="B42" s="404"/>
      <c r="C42" s="404"/>
      <c r="D42" s="404"/>
      <c r="E42" s="404"/>
      <c r="F42" s="404"/>
      <c r="G42" s="404"/>
      <c r="H42" s="404"/>
      <c r="I42" s="404"/>
      <c r="J42" s="404"/>
      <c r="K42" s="127"/>
      <c r="L42" s="357"/>
      <c r="M42" s="357"/>
      <c r="N42" s="83"/>
      <c r="O42" s="169"/>
      <c r="P42" s="169"/>
      <c r="Q42" s="169"/>
      <c r="R42" s="83"/>
    </row>
    <row r="43" spans="1:18" ht="20.100000000000001" customHeight="1" x14ac:dyDescent="0.2">
      <c r="A43" s="405" t="s">
        <v>151</v>
      </c>
      <c r="B43" s="405"/>
      <c r="C43" s="405"/>
      <c r="D43" s="405"/>
      <c r="E43" s="405"/>
      <c r="F43" s="405"/>
      <c r="G43" s="405"/>
      <c r="H43" s="405"/>
      <c r="I43" s="405"/>
      <c r="J43" s="405"/>
      <c r="K43" s="127"/>
      <c r="L43" s="357"/>
      <c r="M43" s="357"/>
      <c r="N43" s="257"/>
      <c r="O43" s="257"/>
      <c r="P43" s="257"/>
      <c r="Q43" s="257"/>
      <c r="R43" s="257"/>
    </row>
    <row r="44" spans="1:18" s="20" customFormat="1" x14ac:dyDescent="0.2">
      <c r="A44" s="17"/>
      <c r="B44" s="406" t="s">
        <v>100</v>
      </c>
      <c r="C44" s="406"/>
      <c r="D44" s="406"/>
      <c r="E44" s="406"/>
      <c r="F44" s="358"/>
      <c r="G44" s="406" t="s">
        <v>421</v>
      </c>
      <c r="H44" s="406"/>
      <c r="I44" s="406"/>
      <c r="J44" s="406"/>
      <c r="K44" s="127"/>
      <c r="L44" s="358"/>
      <c r="M44" s="358"/>
      <c r="N44" s="91"/>
      <c r="O44" s="170"/>
      <c r="P44" s="170"/>
      <c r="Q44" s="170"/>
      <c r="R44" s="91"/>
    </row>
    <row r="45" spans="1:18" s="20" customFormat="1" x14ac:dyDescent="0.2">
      <c r="A45" s="17" t="s">
        <v>257</v>
      </c>
      <c r="B45" s="410">
        <v>2019</v>
      </c>
      <c r="C45" s="407" t="s">
        <v>512</v>
      </c>
      <c r="D45" s="407"/>
      <c r="E45" s="407"/>
      <c r="F45" s="358"/>
      <c r="G45" s="410">
        <v>2019</v>
      </c>
      <c r="H45" s="407" t="s">
        <v>512</v>
      </c>
      <c r="I45" s="407"/>
      <c r="J45" s="407"/>
      <c r="K45" s="127"/>
      <c r="L45" s="358"/>
      <c r="M45" s="358"/>
      <c r="N45" s="91"/>
      <c r="O45" s="170"/>
      <c r="P45" s="170"/>
      <c r="Q45" s="170"/>
      <c r="R45" s="91"/>
    </row>
    <row r="46" spans="1:18" s="20" customFormat="1" x14ac:dyDescent="0.2">
      <c r="A46" s="123"/>
      <c r="B46" s="411"/>
      <c r="C46" s="256">
        <v>2019</v>
      </c>
      <c r="D46" s="256">
        <v>2020</v>
      </c>
      <c r="E46" s="359" t="s">
        <v>524</v>
      </c>
      <c r="F46" s="125"/>
      <c r="G46" s="411"/>
      <c r="H46" s="256">
        <v>2019</v>
      </c>
      <c r="I46" s="256">
        <v>2020</v>
      </c>
      <c r="J46" s="359" t="s">
        <v>524</v>
      </c>
      <c r="K46" s="127"/>
      <c r="L46" s="358"/>
      <c r="M46" s="358"/>
      <c r="O46" s="171"/>
      <c r="P46" s="171"/>
      <c r="Q46" s="171"/>
    </row>
    <row r="47" spans="1:18" s="20" customFormat="1" ht="11.25" customHeight="1" x14ac:dyDescent="0.2">
      <c r="A47" s="17" t="s">
        <v>255</v>
      </c>
      <c r="B47" s="18">
        <v>622459.38823979988</v>
      </c>
      <c r="C47" s="18">
        <v>412989.04512860003</v>
      </c>
      <c r="D47" s="18">
        <v>409401.28066610004</v>
      </c>
      <c r="E47" s="16">
        <v>-0.86873114549148056</v>
      </c>
      <c r="F47" s="16"/>
      <c r="G47" s="18">
        <v>1247627.1827799999</v>
      </c>
      <c r="H47" s="18">
        <v>836497.12230000005</v>
      </c>
      <c r="I47" s="18">
        <v>842043.45983999991</v>
      </c>
      <c r="J47" s="16">
        <v>0.66304323017271827</v>
      </c>
      <c r="K47" s="127"/>
      <c r="L47" s="16"/>
      <c r="M47" s="16"/>
      <c r="N47" s="19"/>
      <c r="O47" s="173"/>
      <c r="P47" s="171"/>
      <c r="Q47" s="171"/>
    </row>
    <row r="48" spans="1:18" ht="11.25" customHeight="1" x14ac:dyDescent="0.2">
      <c r="A48" s="9"/>
      <c r="B48" s="11"/>
      <c r="C48" s="11"/>
      <c r="D48" s="11"/>
      <c r="E48" s="12"/>
      <c r="F48" s="12"/>
      <c r="G48" s="11"/>
      <c r="H48" s="11"/>
      <c r="I48" s="11"/>
      <c r="J48" s="12"/>
      <c r="K48" s="127"/>
      <c r="L48" s="12"/>
      <c r="M48" s="12"/>
      <c r="O48" s="174"/>
    </row>
    <row r="49" spans="1:20" s="20" customFormat="1" ht="11.25" customHeight="1" x14ac:dyDescent="0.2">
      <c r="A49" s="17" t="s">
        <v>310</v>
      </c>
      <c r="B49" s="18">
        <v>144161.37855499994</v>
      </c>
      <c r="C49" s="18">
        <v>94809.411178999988</v>
      </c>
      <c r="D49" s="18">
        <v>79752.700037500006</v>
      </c>
      <c r="E49" s="16">
        <v>-15.881030115325729</v>
      </c>
      <c r="F49" s="16"/>
      <c r="G49" s="18">
        <v>166399.79796999999</v>
      </c>
      <c r="H49" s="18">
        <v>108168.9161</v>
      </c>
      <c r="I49" s="18">
        <v>94512.365939999989</v>
      </c>
      <c r="J49" s="16">
        <v>-12.625207547956578</v>
      </c>
      <c r="K49" s="127"/>
      <c r="L49" s="16"/>
      <c r="M49" s="16"/>
      <c r="O49" s="173"/>
      <c r="P49" s="171"/>
      <c r="Q49" s="171"/>
    </row>
    <row r="50" spans="1:20" ht="11.25" customHeight="1" x14ac:dyDescent="0.2">
      <c r="A50" s="9" t="s">
        <v>308</v>
      </c>
      <c r="B50" s="11">
        <v>613.28228999999999</v>
      </c>
      <c r="C50" s="11">
        <v>391.476</v>
      </c>
      <c r="D50" s="11">
        <v>414.96285</v>
      </c>
      <c r="E50" s="12">
        <v>5.9995631916132766</v>
      </c>
      <c r="F50" s="12"/>
      <c r="G50" s="11">
        <v>716.20889999999997</v>
      </c>
      <c r="H50" s="11">
        <v>444.12465000000003</v>
      </c>
      <c r="I50" s="11">
        <v>495.00861000000003</v>
      </c>
      <c r="J50" s="12">
        <v>11.457134838158595</v>
      </c>
      <c r="K50" s="127"/>
      <c r="L50" s="12"/>
      <c r="M50" s="12"/>
      <c r="O50" s="174"/>
    </row>
    <row r="51" spans="1:20" ht="11.25" customHeight="1" x14ac:dyDescent="0.2">
      <c r="A51" s="9" t="s">
        <v>309</v>
      </c>
      <c r="B51" s="11">
        <v>30450.274253</v>
      </c>
      <c r="C51" s="11">
        <v>22403.460202999999</v>
      </c>
      <c r="D51" s="11">
        <v>18609.808474099998</v>
      </c>
      <c r="E51" s="12">
        <v>-16.933329470203901</v>
      </c>
      <c r="F51" s="12"/>
      <c r="G51" s="11">
        <v>28000.949350000003</v>
      </c>
      <c r="H51" s="11">
        <v>20797.466499999995</v>
      </c>
      <c r="I51" s="11">
        <v>16863.609200000003</v>
      </c>
      <c r="J51" s="12">
        <v>-18.915079392001871</v>
      </c>
      <c r="K51" s="127"/>
      <c r="L51" s="12"/>
      <c r="M51" s="12"/>
      <c r="O51" s="174"/>
      <c r="P51" s="174"/>
      <c r="Q51" s="174"/>
      <c r="R51" s="13"/>
      <c r="S51" s="13"/>
      <c r="T51" s="13"/>
    </row>
    <row r="52" spans="1:20" ht="11.25" customHeight="1" x14ac:dyDescent="0.2">
      <c r="A52" s="9" t="s">
        <v>147</v>
      </c>
      <c r="B52" s="11">
        <v>113097.82201199996</v>
      </c>
      <c r="C52" s="11">
        <v>72014.474975999998</v>
      </c>
      <c r="D52" s="11">
        <v>60727.928713400004</v>
      </c>
      <c r="E52" s="12">
        <v>-15.672607856075345</v>
      </c>
      <c r="F52" s="12"/>
      <c r="G52" s="11">
        <v>137682.63971999998</v>
      </c>
      <c r="H52" s="11">
        <v>86927.324950000009</v>
      </c>
      <c r="I52" s="11">
        <v>77153.748129999993</v>
      </c>
      <c r="J52" s="12">
        <v>-11.243388457681988</v>
      </c>
      <c r="K52" s="127"/>
      <c r="L52" s="12"/>
      <c r="M52" s="12"/>
      <c r="O52" s="174"/>
    </row>
    <row r="53" spans="1:20" ht="11.25" customHeight="1" x14ac:dyDescent="0.2">
      <c r="A53" s="9"/>
      <c r="B53" s="11"/>
      <c r="C53" s="11"/>
      <c r="D53" s="11"/>
      <c r="E53" s="12"/>
      <c r="F53" s="12"/>
      <c r="G53" s="11"/>
      <c r="H53" s="11"/>
      <c r="I53" s="11"/>
      <c r="J53" s="12"/>
      <c r="K53" s="127"/>
      <c r="L53" s="12"/>
      <c r="M53" s="12"/>
      <c r="O53" s="174"/>
    </row>
    <row r="54" spans="1:20" s="20" customFormat="1" ht="11.25" customHeight="1" x14ac:dyDescent="0.2">
      <c r="A54" s="17" t="s">
        <v>104</v>
      </c>
      <c r="B54" s="18">
        <v>90932.773907199997</v>
      </c>
      <c r="C54" s="18">
        <v>61183.121672000008</v>
      </c>
      <c r="D54" s="18">
        <v>59859.157520000008</v>
      </c>
      <c r="E54" s="16">
        <v>-2.1639369091000447</v>
      </c>
      <c r="F54" s="16"/>
      <c r="G54" s="18">
        <v>126131.08303999998</v>
      </c>
      <c r="H54" s="18">
        <v>85428.770160000015</v>
      </c>
      <c r="I54" s="18">
        <v>80921.640399999989</v>
      </c>
      <c r="J54" s="16">
        <v>-5.2758921280952507</v>
      </c>
      <c r="K54" s="127"/>
      <c r="L54" s="16"/>
      <c r="M54" s="16"/>
      <c r="O54" s="173"/>
      <c r="P54" s="171"/>
      <c r="Q54" s="171"/>
    </row>
    <row r="55" spans="1:20" ht="11.25" customHeight="1" x14ac:dyDescent="0.2">
      <c r="A55" s="9" t="s">
        <v>311</v>
      </c>
      <c r="B55" s="11">
        <v>1347.7681600000001</v>
      </c>
      <c r="C55" s="11">
        <v>1169.95856</v>
      </c>
      <c r="D55" s="11">
        <v>251.77406999999999</v>
      </c>
      <c r="E55" s="12">
        <v>-78.480086508363172</v>
      </c>
      <c r="F55" s="12"/>
      <c r="G55" s="11">
        <v>2656.6632300000001</v>
      </c>
      <c r="H55" s="11">
        <v>2364.8546200000001</v>
      </c>
      <c r="I55" s="11">
        <v>495.30877999999996</v>
      </c>
      <c r="J55" s="12">
        <v>-79.05542371141614</v>
      </c>
      <c r="K55" s="127"/>
      <c r="L55" s="12"/>
      <c r="M55" s="12"/>
      <c r="O55" s="174"/>
    </row>
    <row r="56" spans="1:20" ht="11.25" customHeight="1" x14ac:dyDescent="0.2">
      <c r="A56" s="9" t="s">
        <v>96</v>
      </c>
      <c r="B56" s="11">
        <v>4070.8174999999997</v>
      </c>
      <c r="C56" s="11">
        <v>2597.1311000000005</v>
      </c>
      <c r="D56" s="11">
        <v>2080.6428000000001</v>
      </c>
      <c r="E56" s="12">
        <v>-19.886878255780019</v>
      </c>
      <c r="F56" s="12"/>
      <c r="G56" s="11">
        <v>10624.247740000001</v>
      </c>
      <c r="H56" s="11">
        <v>6931.8406400000003</v>
      </c>
      <c r="I56" s="11">
        <v>5231.2750500000002</v>
      </c>
      <c r="J56" s="12">
        <v>-24.532670012448534</v>
      </c>
      <c r="K56" s="127"/>
      <c r="L56" s="12"/>
      <c r="M56" s="12"/>
      <c r="O56" s="174"/>
    </row>
    <row r="57" spans="1:20" ht="11.25" customHeight="1" x14ac:dyDescent="0.2">
      <c r="A57" s="9" t="s">
        <v>308</v>
      </c>
      <c r="B57" s="11">
        <v>73.531199999999998</v>
      </c>
      <c r="C57" s="11">
        <v>52.965600000000002</v>
      </c>
      <c r="D57" s="11">
        <v>41.101680000000002</v>
      </c>
      <c r="E57" s="12">
        <v>-22.399293126104496</v>
      </c>
      <c r="F57" s="12"/>
      <c r="G57" s="11">
        <v>117.89395</v>
      </c>
      <c r="H57" s="11">
        <v>81.318950000000001</v>
      </c>
      <c r="I57" s="11">
        <v>73.097499999999997</v>
      </c>
      <c r="J57" s="12">
        <v>-10.110128082076812</v>
      </c>
      <c r="K57" s="127"/>
      <c r="L57" s="12"/>
      <c r="M57" s="12"/>
      <c r="O57" s="174"/>
    </row>
    <row r="58" spans="1:20" ht="11.25" customHeight="1" x14ac:dyDescent="0.2">
      <c r="A58" s="9" t="s">
        <v>309</v>
      </c>
      <c r="B58" s="11">
        <v>53058.040448000007</v>
      </c>
      <c r="C58" s="11">
        <v>35802.575062000004</v>
      </c>
      <c r="D58" s="11">
        <v>33563.581020000005</v>
      </c>
      <c r="E58" s="12">
        <v>-6.2537234769362016</v>
      </c>
      <c r="F58" s="12"/>
      <c r="G58" s="11">
        <v>67794.953049999996</v>
      </c>
      <c r="H58" s="11">
        <v>46247.251729999996</v>
      </c>
      <c r="I58" s="11">
        <v>41077.950349999999</v>
      </c>
      <c r="J58" s="12">
        <v>-11.177532040561744</v>
      </c>
      <c r="K58" s="127"/>
      <c r="L58" s="12"/>
      <c r="M58" s="12"/>
      <c r="O58" s="174"/>
    </row>
    <row r="59" spans="1:20" ht="11.25" customHeight="1" x14ac:dyDescent="0.2">
      <c r="A59" s="9" t="s">
        <v>336</v>
      </c>
      <c r="B59" s="11">
        <v>2462.5670492000008</v>
      </c>
      <c r="C59" s="11">
        <v>1232.5788599999996</v>
      </c>
      <c r="D59" s="11">
        <v>4120.6828799999994</v>
      </c>
      <c r="E59" s="12">
        <v>234.31393428246861</v>
      </c>
      <c r="F59" s="12"/>
      <c r="G59" s="11">
        <v>10161.68434</v>
      </c>
      <c r="H59" s="11">
        <v>5710.9835399999993</v>
      </c>
      <c r="I59" s="11">
        <v>9924.9152500000018</v>
      </c>
      <c r="J59" s="12">
        <v>73.786444672540654</v>
      </c>
      <c r="K59" s="127"/>
      <c r="L59" s="12"/>
      <c r="M59" s="12"/>
      <c r="O59" s="174"/>
    </row>
    <row r="60" spans="1:20" ht="11.25" customHeight="1" x14ac:dyDescent="0.2">
      <c r="A60" s="9" t="s">
        <v>337</v>
      </c>
      <c r="B60" s="11">
        <v>1125.8294900000001</v>
      </c>
      <c r="C60" s="11">
        <v>776.24504000000002</v>
      </c>
      <c r="D60" s="11">
        <v>653.21905000000004</v>
      </c>
      <c r="E60" s="12">
        <v>-15.848860045534082</v>
      </c>
      <c r="F60" s="12"/>
      <c r="G60" s="11">
        <v>9537.6261099999992</v>
      </c>
      <c r="H60" s="11">
        <v>6629.2658400000009</v>
      </c>
      <c r="I60" s="11">
        <v>5500.6312500000013</v>
      </c>
      <c r="J60" s="12">
        <v>-17.02503138718599</v>
      </c>
      <c r="K60" s="127"/>
      <c r="L60" s="12"/>
      <c r="M60" s="12"/>
      <c r="O60" s="174"/>
    </row>
    <row r="61" spans="1:20" ht="11.25" customHeight="1" x14ac:dyDescent="0.2">
      <c r="A61" s="9" t="s">
        <v>389</v>
      </c>
      <c r="B61" s="11">
        <v>0</v>
      </c>
      <c r="C61" s="11">
        <v>0</v>
      </c>
      <c r="D61" s="11">
        <v>0</v>
      </c>
      <c r="E61" s="12" t="s">
        <v>526</v>
      </c>
      <c r="F61" s="12"/>
      <c r="G61" s="11">
        <v>0</v>
      </c>
      <c r="H61" s="11">
        <v>0</v>
      </c>
      <c r="I61" s="11">
        <v>0</v>
      </c>
      <c r="J61" s="12" t="s">
        <v>526</v>
      </c>
      <c r="K61" s="127"/>
      <c r="L61" s="12"/>
      <c r="M61" s="12"/>
      <c r="O61" s="174"/>
    </row>
    <row r="62" spans="1:20" ht="11.25" customHeight="1" x14ac:dyDescent="0.2">
      <c r="A62" s="9" t="s">
        <v>312</v>
      </c>
      <c r="B62" s="11">
        <v>1939.9350200000001</v>
      </c>
      <c r="C62" s="11">
        <v>1606.23894</v>
      </c>
      <c r="D62" s="11">
        <v>1552.85016</v>
      </c>
      <c r="E62" s="12">
        <v>-3.3238379839054346</v>
      </c>
      <c r="F62" s="12"/>
      <c r="G62" s="11">
        <v>2217.48738</v>
      </c>
      <c r="H62" s="11">
        <v>1780.4461400000002</v>
      </c>
      <c r="I62" s="11">
        <v>1899.8371100000002</v>
      </c>
      <c r="J62" s="12">
        <v>6.7056771512335587</v>
      </c>
      <c r="K62" s="127"/>
      <c r="L62" s="12"/>
      <c r="M62" s="12"/>
      <c r="O62" s="174"/>
    </row>
    <row r="63" spans="1:20" ht="11.25" customHeight="1" x14ac:dyDescent="0.2">
      <c r="A63" s="9" t="s">
        <v>207</v>
      </c>
      <c r="B63" s="11">
        <v>26854.285039999995</v>
      </c>
      <c r="C63" s="11">
        <v>17945.428509999994</v>
      </c>
      <c r="D63" s="11">
        <v>17595.305859999997</v>
      </c>
      <c r="E63" s="12">
        <v>-1.9510409004995068</v>
      </c>
      <c r="F63" s="12"/>
      <c r="G63" s="11">
        <v>23020.527239999996</v>
      </c>
      <c r="H63" s="11">
        <v>15682.808700000007</v>
      </c>
      <c r="I63" s="11">
        <v>16718.625109999994</v>
      </c>
      <c r="J63" s="12">
        <v>6.6047889113127098</v>
      </c>
      <c r="K63" s="127"/>
      <c r="L63" s="12"/>
      <c r="M63" s="12"/>
      <c r="O63" s="174"/>
    </row>
    <row r="64" spans="1:20" ht="11.25" customHeight="1" x14ac:dyDescent="0.2">
      <c r="A64" s="9"/>
      <c r="B64" s="11"/>
      <c r="C64" s="11"/>
      <c r="D64" s="11"/>
      <c r="E64" s="12"/>
      <c r="F64" s="12"/>
      <c r="G64" s="11"/>
      <c r="H64" s="11"/>
      <c r="I64" s="11"/>
      <c r="J64" s="12"/>
      <c r="K64" s="127"/>
      <c r="L64" s="12"/>
      <c r="M64" s="12"/>
      <c r="O64" s="174"/>
    </row>
    <row r="65" spans="1:22" s="20" customFormat="1" ht="11.25" customHeight="1" x14ac:dyDescent="0.2">
      <c r="A65" s="17" t="s">
        <v>215</v>
      </c>
      <c r="B65" s="18">
        <v>151515.81271000003</v>
      </c>
      <c r="C65" s="18">
        <v>113746.05676000002</v>
      </c>
      <c r="D65" s="18">
        <v>133895.9265298</v>
      </c>
      <c r="E65" s="16">
        <v>17.714785324220486</v>
      </c>
      <c r="F65" s="16"/>
      <c r="G65" s="18">
        <v>384102.04600000003</v>
      </c>
      <c r="H65" s="18">
        <v>289248.24229999998</v>
      </c>
      <c r="I65" s="18">
        <v>336904.06963999994</v>
      </c>
      <c r="J65" s="16">
        <v>16.475753477724737</v>
      </c>
      <c r="K65" s="127"/>
      <c r="L65" s="16"/>
      <c r="M65" s="16"/>
      <c r="O65" s="173"/>
      <c r="P65" s="171"/>
      <c r="Q65" s="171"/>
    </row>
    <row r="66" spans="1:22" s="20" customFormat="1" ht="11.25" customHeight="1" x14ac:dyDescent="0.2">
      <c r="A66" s="9" t="s">
        <v>382</v>
      </c>
      <c r="B66" s="11">
        <v>44184.057729999993</v>
      </c>
      <c r="C66" s="11">
        <v>32689.470260000006</v>
      </c>
      <c r="D66" s="11">
        <v>34339.372324999997</v>
      </c>
      <c r="E66" s="12">
        <v>5.0471973142338413</v>
      </c>
      <c r="F66" s="12"/>
      <c r="G66" s="11">
        <v>128419.81691000002</v>
      </c>
      <c r="H66" s="11">
        <v>95946.270120000001</v>
      </c>
      <c r="I66" s="11">
        <v>94086.223269999959</v>
      </c>
      <c r="J66" s="12">
        <v>-1.9386338287811355</v>
      </c>
      <c r="K66" s="127"/>
      <c r="L66" s="12"/>
      <c r="M66" s="12"/>
      <c r="O66" s="173"/>
      <c r="P66" s="171"/>
      <c r="Q66" s="171"/>
    </row>
    <row r="67" spans="1:22" ht="11.25" customHeight="1" x14ac:dyDescent="0.2">
      <c r="A67" s="9" t="s">
        <v>203</v>
      </c>
      <c r="B67" s="11">
        <v>23713.976550000003</v>
      </c>
      <c r="C67" s="11">
        <v>18460.071930000002</v>
      </c>
      <c r="D67" s="11">
        <v>17148.226875</v>
      </c>
      <c r="E67" s="12">
        <v>-7.106391892591077</v>
      </c>
      <c r="F67" s="12"/>
      <c r="G67" s="11">
        <v>68829.042219999988</v>
      </c>
      <c r="H67" s="11">
        <v>53443.689020000005</v>
      </c>
      <c r="I67" s="11">
        <v>57851.728149999995</v>
      </c>
      <c r="J67" s="12">
        <v>8.2480068476380666</v>
      </c>
      <c r="K67" s="127"/>
      <c r="L67" s="12"/>
      <c r="M67" s="12"/>
      <c r="O67" s="174"/>
    </row>
    <row r="68" spans="1:22" ht="11.25" customHeight="1" x14ac:dyDescent="0.2">
      <c r="A68" s="9" t="s">
        <v>204</v>
      </c>
      <c r="B68" s="11">
        <v>41926.991540000025</v>
      </c>
      <c r="C68" s="11">
        <v>29961.130209999999</v>
      </c>
      <c r="D68" s="11">
        <v>41968.142984999999</v>
      </c>
      <c r="E68" s="12">
        <v>40.07529986633304</v>
      </c>
      <c r="F68" s="12"/>
      <c r="G68" s="11">
        <v>89214.875170000014</v>
      </c>
      <c r="H68" s="11">
        <v>64645.338140000014</v>
      </c>
      <c r="I68" s="11">
        <v>89221.734600000025</v>
      </c>
      <c r="J68" s="12">
        <v>38.01727574968487</v>
      </c>
      <c r="K68" s="127"/>
      <c r="L68" s="12"/>
      <c r="M68" s="12"/>
      <c r="O68" s="174"/>
    </row>
    <row r="69" spans="1:22" ht="11.25" customHeight="1" x14ac:dyDescent="0.2">
      <c r="A69" s="9" t="s">
        <v>205</v>
      </c>
      <c r="B69" s="11">
        <v>17812.021189999996</v>
      </c>
      <c r="C69" s="11">
        <v>15263.029759999999</v>
      </c>
      <c r="D69" s="11">
        <v>16314.015255000004</v>
      </c>
      <c r="E69" s="12">
        <v>6.8858248429439328</v>
      </c>
      <c r="F69" s="12"/>
      <c r="G69" s="11">
        <v>36083.616569999998</v>
      </c>
      <c r="H69" s="11">
        <v>30892.82647</v>
      </c>
      <c r="I69" s="11">
        <v>33068.086479999998</v>
      </c>
      <c r="J69" s="12">
        <v>7.04131106977988</v>
      </c>
      <c r="K69" s="127"/>
      <c r="L69" s="12"/>
      <c r="M69" s="12"/>
      <c r="N69"/>
      <c r="O69"/>
      <c r="P69"/>
      <c r="Q69"/>
      <c r="R69"/>
      <c r="S69"/>
      <c r="T69"/>
      <c r="U69"/>
      <c r="V69"/>
    </row>
    <row r="70" spans="1:22" ht="11.25" customHeight="1" x14ac:dyDescent="0.2">
      <c r="A70" s="9" t="s">
        <v>390</v>
      </c>
      <c r="B70" s="11">
        <v>649.73102000000006</v>
      </c>
      <c r="C70" s="11">
        <v>570.89301999999998</v>
      </c>
      <c r="D70" s="11">
        <v>406.26504</v>
      </c>
      <c r="E70" s="12">
        <v>-28.836922896692613</v>
      </c>
      <c r="F70" s="12"/>
      <c r="G70" s="11">
        <v>2006.85312</v>
      </c>
      <c r="H70" s="11">
        <v>1764.8738099999998</v>
      </c>
      <c r="I70" s="11">
        <v>1389.5296499999997</v>
      </c>
      <c r="J70" s="12">
        <v>-21.267478608003159</v>
      </c>
      <c r="K70" s="127"/>
      <c r="L70" s="12"/>
      <c r="M70" s="12"/>
      <c r="N70"/>
      <c r="O70"/>
      <c r="P70"/>
      <c r="Q70"/>
      <c r="R70"/>
      <c r="S70"/>
      <c r="T70"/>
      <c r="U70"/>
      <c r="V70"/>
    </row>
    <row r="71" spans="1:22" ht="11.25" customHeight="1" x14ac:dyDescent="0.2">
      <c r="A71" s="9" t="s">
        <v>206</v>
      </c>
      <c r="B71" s="11">
        <v>23229.034679999997</v>
      </c>
      <c r="C71" s="11">
        <v>16801.461579999999</v>
      </c>
      <c r="D71" s="11">
        <v>23719.904049799999</v>
      </c>
      <c r="E71" s="12">
        <v>41.177622773220662</v>
      </c>
      <c r="F71" s="12"/>
      <c r="G71" s="11">
        <v>59547.84201</v>
      </c>
      <c r="H71" s="11">
        <v>42555.244739999995</v>
      </c>
      <c r="I71" s="11">
        <v>61286.767490000006</v>
      </c>
      <c r="J71" s="12">
        <v>44.016954583257814</v>
      </c>
      <c r="K71" s="127"/>
      <c r="L71" s="12"/>
      <c r="M71" s="12"/>
      <c r="N71"/>
      <c r="O71"/>
      <c r="P71"/>
      <c r="Q71"/>
      <c r="R71"/>
      <c r="S71"/>
      <c r="T71"/>
      <c r="U71"/>
      <c r="V71"/>
    </row>
    <row r="72" spans="1:22" ht="11.25" customHeight="1" x14ac:dyDescent="0.2">
      <c r="A72" s="9"/>
      <c r="B72" s="11"/>
      <c r="C72" s="11"/>
      <c r="D72" s="11"/>
      <c r="E72" s="12"/>
      <c r="F72" s="12"/>
      <c r="G72" s="11"/>
      <c r="H72" s="11"/>
      <c r="I72" s="11"/>
      <c r="J72" s="12"/>
      <c r="K72" s="127"/>
      <c r="L72" s="12"/>
      <c r="M72" s="12"/>
      <c r="N72"/>
      <c r="O72"/>
      <c r="P72"/>
      <c r="Q72"/>
      <c r="R72"/>
      <c r="S72"/>
      <c r="T72"/>
      <c r="U72"/>
      <c r="V72"/>
    </row>
    <row r="73" spans="1:22" s="20" customFormat="1" ht="11.25" customHeight="1" x14ac:dyDescent="0.2">
      <c r="A73" s="17" t="s">
        <v>1</v>
      </c>
      <c r="B73" s="18">
        <v>142406.24793999997</v>
      </c>
      <c r="C73" s="18">
        <v>87112.874360000002</v>
      </c>
      <c r="D73" s="18">
        <v>76173.771473899993</v>
      </c>
      <c r="E73" s="16">
        <v>-12.557389440386743</v>
      </c>
      <c r="F73" s="16"/>
      <c r="G73" s="18">
        <v>353856.09329000005</v>
      </c>
      <c r="H73" s="18">
        <v>219635.12414000003</v>
      </c>
      <c r="I73" s="18">
        <v>199030.61989000009</v>
      </c>
      <c r="J73" s="16">
        <v>-9.3812427910511218</v>
      </c>
      <c r="K73" s="127"/>
      <c r="L73" s="16"/>
      <c r="M73" s="16"/>
      <c r="N73"/>
      <c r="O73"/>
      <c r="P73"/>
      <c r="Q73"/>
      <c r="R73"/>
      <c r="S73"/>
      <c r="T73"/>
      <c r="U73"/>
      <c r="V73"/>
    </row>
    <row r="74" spans="1:22" ht="11.25" customHeight="1" x14ac:dyDescent="0.2">
      <c r="A74" s="9" t="s">
        <v>208</v>
      </c>
      <c r="B74" s="11">
        <v>65249.04950999999</v>
      </c>
      <c r="C74" s="11">
        <v>38052.670310000001</v>
      </c>
      <c r="D74" s="11">
        <v>36600.359819999998</v>
      </c>
      <c r="E74" s="12">
        <v>-3.8165796990555663</v>
      </c>
      <c r="F74" s="12"/>
      <c r="G74" s="11">
        <v>145419.84162999998</v>
      </c>
      <c r="H74" s="11">
        <v>85170.609840000048</v>
      </c>
      <c r="I74" s="11">
        <v>89366.111080000017</v>
      </c>
      <c r="J74" s="12">
        <v>4.9259964768146602</v>
      </c>
      <c r="K74" s="127"/>
      <c r="L74" s="12"/>
      <c r="M74" s="12"/>
      <c r="N74"/>
      <c r="O74"/>
      <c r="P74"/>
      <c r="Q74"/>
      <c r="R74"/>
      <c r="S74"/>
      <c r="T74"/>
      <c r="U74"/>
      <c r="V74"/>
    </row>
    <row r="75" spans="1:22" ht="11.25" customHeight="1" x14ac:dyDescent="0.2">
      <c r="A75" s="9" t="s">
        <v>92</v>
      </c>
      <c r="B75" s="11">
        <v>4453.7959099999998</v>
      </c>
      <c r="C75" s="11">
        <v>2666.5404299999991</v>
      </c>
      <c r="D75" s="11">
        <v>2585.0494600000006</v>
      </c>
      <c r="E75" s="12">
        <v>-3.0560560448730314</v>
      </c>
      <c r="F75" s="12"/>
      <c r="G75" s="11">
        <v>27807.495369999986</v>
      </c>
      <c r="H75" s="11">
        <v>16956.385259999999</v>
      </c>
      <c r="I75" s="11">
        <v>16391.962039999999</v>
      </c>
      <c r="J75" s="12">
        <v>-3.3286765507237703</v>
      </c>
      <c r="K75" s="127"/>
      <c r="L75" s="12"/>
      <c r="M75" s="12"/>
      <c r="N75"/>
      <c r="O75"/>
      <c r="P75"/>
      <c r="Q75"/>
      <c r="R75"/>
      <c r="S75"/>
      <c r="T75"/>
      <c r="U75"/>
      <c r="V75"/>
    </row>
    <row r="76" spans="1:22" ht="11.25" customHeight="1" x14ac:dyDescent="0.2">
      <c r="A76" s="9" t="s">
        <v>209</v>
      </c>
      <c r="B76" s="11">
        <v>5945.4429999999993</v>
      </c>
      <c r="C76" s="11">
        <v>3913.9689999999996</v>
      </c>
      <c r="D76" s="11">
        <v>3205.8339999999998</v>
      </c>
      <c r="E76" s="12">
        <v>-18.092504054068897</v>
      </c>
      <c r="F76" s="12"/>
      <c r="G76" s="11">
        <v>20388.40425</v>
      </c>
      <c r="H76" s="11">
        <v>13034.565579999999</v>
      </c>
      <c r="I76" s="11">
        <v>12978.13715</v>
      </c>
      <c r="J76" s="12">
        <v>-0.43291377571172518</v>
      </c>
      <c r="K76" s="127"/>
      <c r="L76" s="12"/>
      <c r="M76" s="12"/>
      <c r="N76"/>
      <c r="O76"/>
      <c r="P76"/>
      <c r="Q76"/>
      <c r="R76"/>
      <c r="S76"/>
      <c r="T76"/>
      <c r="U76"/>
      <c r="V76"/>
    </row>
    <row r="77" spans="1:22" ht="11.25" customHeight="1" x14ac:dyDescent="0.2">
      <c r="A77" s="9" t="s">
        <v>210</v>
      </c>
      <c r="B77" s="11">
        <v>66364.452869999994</v>
      </c>
      <c r="C77" s="11">
        <v>42200.431759999999</v>
      </c>
      <c r="D77" s="11">
        <v>33474.674229999997</v>
      </c>
      <c r="E77" s="12">
        <v>-20.676938993479155</v>
      </c>
      <c r="F77" s="12"/>
      <c r="G77" s="11">
        <v>154988.02528000009</v>
      </c>
      <c r="H77" s="11">
        <v>100212.17894999997</v>
      </c>
      <c r="I77" s="11">
        <v>75433.965890000065</v>
      </c>
      <c r="J77" s="12">
        <v>-24.725750222797558</v>
      </c>
      <c r="K77" s="127"/>
      <c r="L77" s="12"/>
      <c r="M77" s="12"/>
      <c r="N77"/>
      <c r="O77"/>
      <c r="P77"/>
      <c r="Q77"/>
      <c r="R77"/>
      <c r="S77"/>
      <c r="T77"/>
      <c r="U77"/>
      <c r="V77"/>
    </row>
    <row r="78" spans="1:22" ht="11.25" customHeight="1" x14ac:dyDescent="0.2">
      <c r="A78" s="9" t="s">
        <v>211</v>
      </c>
      <c r="B78" s="11">
        <v>393.50665000000004</v>
      </c>
      <c r="C78" s="11">
        <v>279.26286000000005</v>
      </c>
      <c r="D78" s="11">
        <v>307.8539639</v>
      </c>
      <c r="E78" s="12">
        <v>10.238061695708467</v>
      </c>
      <c r="F78" s="12"/>
      <c r="G78" s="11">
        <v>5252.3267599999999</v>
      </c>
      <c r="H78" s="11">
        <v>4261.3845099999999</v>
      </c>
      <c r="I78" s="11">
        <v>4860.44373</v>
      </c>
      <c r="J78" s="12">
        <v>14.05785416909022</v>
      </c>
      <c r="K78" s="127"/>
      <c r="L78" s="12"/>
      <c r="M78" s="12"/>
      <c r="N78"/>
      <c r="O78"/>
      <c r="P78"/>
      <c r="Q78"/>
      <c r="R78"/>
      <c r="S78"/>
      <c r="T78"/>
      <c r="U78"/>
      <c r="V78"/>
    </row>
    <row r="79" spans="1:22" ht="11.25" customHeight="1" x14ac:dyDescent="0.2">
      <c r="A79" s="9"/>
      <c r="B79" s="11"/>
      <c r="C79" s="11"/>
      <c r="D79" s="11"/>
      <c r="E79" s="12"/>
      <c r="F79" s="12"/>
      <c r="G79" s="11"/>
      <c r="H79" s="11"/>
      <c r="I79" s="11"/>
      <c r="J79" s="12"/>
      <c r="K79" s="127"/>
      <c r="L79" s="12"/>
      <c r="M79" s="12"/>
      <c r="N79"/>
      <c r="O79"/>
      <c r="P79"/>
      <c r="Q79"/>
      <c r="R79"/>
      <c r="S79"/>
      <c r="T79"/>
      <c r="U79"/>
      <c r="V79"/>
    </row>
    <row r="80" spans="1:22" s="20" customFormat="1" ht="11.25" customHeight="1" x14ac:dyDescent="0.2">
      <c r="A80" s="17" t="s">
        <v>282</v>
      </c>
      <c r="B80" s="18">
        <v>11941.404829599998</v>
      </c>
      <c r="C80" s="18">
        <v>6379.1869025999986</v>
      </c>
      <c r="D80" s="18">
        <v>10514.179595700001</v>
      </c>
      <c r="E80" s="16">
        <v>64.820058672597952</v>
      </c>
      <c r="F80" s="16"/>
      <c r="G80" s="18">
        <v>60532.97088999999</v>
      </c>
      <c r="H80" s="18">
        <v>36845.49397000001</v>
      </c>
      <c r="I80" s="18">
        <v>40611.408299999996</v>
      </c>
      <c r="J80" s="16">
        <v>10.22082736376457</v>
      </c>
      <c r="K80" s="127"/>
      <c r="L80" s="16"/>
      <c r="M80" s="16"/>
      <c r="N80"/>
      <c r="O80"/>
      <c r="P80"/>
      <c r="Q80"/>
      <c r="R80"/>
      <c r="S80"/>
      <c r="T80"/>
      <c r="U80"/>
      <c r="V80"/>
    </row>
    <row r="81" spans="1:22" ht="11.25" customHeight="1" x14ac:dyDescent="0.2">
      <c r="A81" s="9" t="s">
        <v>212</v>
      </c>
      <c r="B81" s="11">
        <v>11474.279413299999</v>
      </c>
      <c r="C81" s="11">
        <v>6032.1934662999993</v>
      </c>
      <c r="D81" s="11">
        <v>8502.5840157000002</v>
      </c>
      <c r="E81" s="12">
        <v>40.953436974482145</v>
      </c>
      <c r="F81" s="12"/>
      <c r="G81" s="11">
        <v>52119.655349999994</v>
      </c>
      <c r="H81" s="11">
        <v>30166.381130000012</v>
      </c>
      <c r="I81" s="11">
        <v>31696.73777</v>
      </c>
      <c r="J81" s="12">
        <v>5.0730534544565273</v>
      </c>
      <c r="K81" s="127"/>
      <c r="L81" s="12"/>
      <c r="M81" s="12"/>
      <c r="N81"/>
      <c r="O81"/>
      <c r="P81"/>
      <c r="Q81"/>
      <c r="R81"/>
      <c r="S81"/>
      <c r="T81"/>
      <c r="U81"/>
      <c r="V81"/>
    </row>
    <row r="82" spans="1:22" ht="11.25" customHeight="1" x14ac:dyDescent="0.2">
      <c r="A82" s="9" t="s">
        <v>213</v>
      </c>
      <c r="B82" s="11">
        <v>120.00916999999998</v>
      </c>
      <c r="C82" s="11">
        <v>93.501170000000002</v>
      </c>
      <c r="D82" s="11">
        <v>105.584</v>
      </c>
      <c r="E82" s="12">
        <v>12.922651128322784</v>
      </c>
      <c r="F82" s="12"/>
      <c r="G82" s="11">
        <v>6400.7530299999999</v>
      </c>
      <c r="H82" s="11">
        <v>5238.9524399999991</v>
      </c>
      <c r="I82" s="11">
        <v>5313.4936200000011</v>
      </c>
      <c r="J82" s="12">
        <v>1.4228260487892896</v>
      </c>
      <c r="K82" s="127"/>
      <c r="L82" s="12"/>
      <c r="M82" s="12"/>
      <c r="N82"/>
      <c r="O82"/>
      <c r="P82"/>
      <c r="Q82"/>
      <c r="R82"/>
      <c r="S82"/>
      <c r="T82"/>
      <c r="U82"/>
      <c r="V82"/>
    </row>
    <row r="83" spans="1:22" ht="11.25" customHeight="1" x14ac:dyDescent="0.2">
      <c r="A83" s="9" t="s">
        <v>292</v>
      </c>
      <c r="B83" s="11">
        <v>24.0116923</v>
      </c>
      <c r="C83" s="11">
        <v>16.5696923</v>
      </c>
      <c r="D83" s="11">
        <v>14.048</v>
      </c>
      <c r="E83" s="12">
        <v>-15.218703246529202</v>
      </c>
      <c r="F83" s="12"/>
      <c r="G83" s="11">
        <v>372.74160999999998</v>
      </c>
      <c r="H83" s="11">
        <v>258.65674999999999</v>
      </c>
      <c r="I83" s="11">
        <v>230.08967999999999</v>
      </c>
      <c r="J83" s="12">
        <v>-11.044393776694406</v>
      </c>
      <c r="K83" s="127"/>
      <c r="L83" s="12"/>
      <c r="M83" s="12"/>
      <c r="N83"/>
      <c r="O83"/>
      <c r="P83"/>
      <c r="Q83"/>
      <c r="R83"/>
      <c r="S83"/>
      <c r="T83"/>
      <c r="U83"/>
      <c r="V83"/>
    </row>
    <row r="84" spans="1:22" ht="11.25" customHeight="1" x14ac:dyDescent="0.2">
      <c r="A84" s="9" t="s">
        <v>0</v>
      </c>
      <c r="B84" s="11">
        <v>323.10455400000001</v>
      </c>
      <c r="C84" s="11">
        <v>236.92257400000003</v>
      </c>
      <c r="D84" s="11">
        <v>1891.9635799999999</v>
      </c>
      <c r="E84" s="12">
        <v>698.55775161382451</v>
      </c>
      <c r="F84" s="12"/>
      <c r="G84" s="11">
        <v>1639.8208999999999</v>
      </c>
      <c r="H84" s="11">
        <v>1181.5036499999999</v>
      </c>
      <c r="I84" s="11">
        <v>3371.0872300000001</v>
      </c>
      <c r="J84" s="12">
        <v>185.32177873508903</v>
      </c>
      <c r="K84" s="127"/>
      <c r="L84" s="12"/>
      <c r="M84" s="12"/>
      <c r="N84"/>
      <c r="O84"/>
      <c r="P84"/>
      <c r="Q84"/>
      <c r="R84"/>
      <c r="S84"/>
      <c r="T84"/>
      <c r="U84"/>
      <c r="V84"/>
    </row>
    <row r="85" spans="1:22" ht="11.25" customHeight="1" x14ac:dyDescent="0.2">
      <c r="A85" s="9"/>
      <c r="B85" s="11"/>
      <c r="C85" s="11"/>
      <c r="D85" s="11"/>
      <c r="E85" s="12"/>
      <c r="F85" s="12"/>
      <c r="G85" s="11"/>
      <c r="H85" s="11"/>
      <c r="I85" s="11"/>
      <c r="J85" s="12"/>
      <c r="K85" s="127"/>
      <c r="L85" s="12"/>
      <c r="M85" s="12"/>
      <c r="N85"/>
      <c r="O85"/>
      <c r="P85"/>
      <c r="Q85"/>
      <c r="R85"/>
      <c r="S85"/>
      <c r="T85"/>
      <c r="U85"/>
      <c r="V85"/>
    </row>
    <row r="86" spans="1:22" s="20" customFormat="1" ht="11.25" customHeight="1" x14ac:dyDescent="0.2">
      <c r="A86" s="17" t="s">
        <v>2</v>
      </c>
      <c r="B86" s="18">
        <v>79909.413538000008</v>
      </c>
      <c r="C86" s="18">
        <v>48722.072925</v>
      </c>
      <c r="D86" s="18">
        <v>48377.435169200005</v>
      </c>
      <c r="E86" s="16">
        <v>-0.70735445991904555</v>
      </c>
      <c r="F86" s="16"/>
      <c r="G86" s="18">
        <v>148467.68457999997</v>
      </c>
      <c r="H86" s="18">
        <v>92235.010719999991</v>
      </c>
      <c r="I86" s="18">
        <v>84876.648220000003</v>
      </c>
      <c r="J86" s="16">
        <v>-7.9778409982928764</v>
      </c>
      <c r="K86" s="127"/>
      <c r="L86" s="16"/>
      <c r="M86" s="16"/>
      <c r="N86"/>
      <c r="O86"/>
      <c r="P86"/>
      <c r="Q86"/>
      <c r="R86"/>
      <c r="S86"/>
      <c r="T86"/>
      <c r="U86"/>
      <c r="V86"/>
    </row>
    <row r="87" spans="1:22" ht="11.25" customHeight="1" x14ac:dyDescent="0.2">
      <c r="A87" s="9" t="s">
        <v>92</v>
      </c>
      <c r="B87" s="11">
        <v>41532.008009999998</v>
      </c>
      <c r="C87" s="11">
        <v>24632.348710000002</v>
      </c>
      <c r="D87" s="11">
        <v>20511.790699999998</v>
      </c>
      <c r="E87" s="12">
        <v>-16.728238376745537</v>
      </c>
      <c r="F87" s="12"/>
      <c r="G87" s="11">
        <v>60313.811359999985</v>
      </c>
      <c r="H87" s="11">
        <v>36146.414629999999</v>
      </c>
      <c r="I87" s="11">
        <v>28153.762910000005</v>
      </c>
      <c r="J87" s="12">
        <v>-22.111879703184812</v>
      </c>
      <c r="K87" s="127"/>
      <c r="L87" s="12"/>
      <c r="M87" s="12"/>
      <c r="N87"/>
      <c r="O87"/>
      <c r="P87"/>
      <c r="Q87"/>
      <c r="R87"/>
      <c r="S87"/>
      <c r="T87"/>
      <c r="U87"/>
      <c r="V87"/>
    </row>
    <row r="88" spans="1:22" ht="11.25" customHeight="1" x14ac:dyDescent="0.2">
      <c r="A88" s="9" t="s">
        <v>214</v>
      </c>
      <c r="B88" s="11">
        <v>24475.320013000004</v>
      </c>
      <c r="C88" s="11">
        <v>15326.359299999998</v>
      </c>
      <c r="D88" s="11">
        <v>19209.404869200003</v>
      </c>
      <c r="E88" s="12">
        <v>25.335733641583118</v>
      </c>
      <c r="F88" s="12"/>
      <c r="G88" s="11">
        <v>52404.272370000006</v>
      </c>
      <c r="H88" s="11">
        <v>33776.055350000002</v>
      </c>
      <c r="I88" s="11">
        <v>35020.758829999999</v>
      </c>
      <c r="J88" s="12">
        <v>3.6851653252634549</v>
      </c>
      <c r="K88" s="127"/>
      <c r="L88" s="12"/>
      <c r="M88" s="12"/>
      <c r="N88"/>
      <c r="O88"/>
      <c r="P88"/>
      <c r="Q88"/>
      <c r="R88"/>
      <c r="S88"/>
      <c r="T88"/>
      <c r="U88"/>
      <c r="V88"/>
    </row>
    <row r="89" spans="1:22" ht="11.25" customHeight="1" x14ac:dyDescent="0.2">
      <c r="A89" s="9" t="s">
        <v>293</v>
      </c>
      <c r="B89" s="11">
        <v>85.589999999999989</v>
      </c>
      <c r="C89" s="11">
        <v>48.256</v>
      </c>
      <c r="D89" s="11">
        <v>16.141999999999999</v>
      </c>
      <c r="E89" s="12">
        <v>-66.549237400530501</v>
      </c>
      <c r="F89" s="12"/>
      <c r="G89" s="11">
        <v>98.761859999999984</v>
      </c>
      <c r="H89" s="11">
        <v>57.846439999999994</v>
      </c>
      <c r="I89" s="11">
        <v>26.013369999999998</v>
      </c>
      <c r="J89" s="12">
        <v>-55.030300913936969</v>
      </c>
      <c r="K89" s="127"/>
      <c r="L89" s="12"/>
      <c r="M89" s="12"/>
      <c r="N89"/>
      <c r="O89"/>
      <c r="P89"/>
      <c r="Q89"/>
      <c r="R89"/>
      <c r="S89"/>
      <c r="T89"/>
      <c r="U89"/>
      <c r="V89"/>
    </row>
    <row r="90" spans="1:22" ht="11.25" customHeight="1" x14ac:dyDescent="0.2">
      <c r="A90" s="9" t="s">
        <v>364</v>
      </c>
      <c r="B90" s="11">
        <v>13816.495515000001</v>
      </c>
      <c r="C90" s="11">
        <v>8715.1089150000007</v>
      </c>
      <c r="D90" s="11">
        <v>8640.097600000001</v>
      </c>
      <c r="E90" s="12">
        <v>-0.86070427497347168</v>
      </c>
      <c r="F90" s="12"/>
      <c r="G90" s="11">
        <v>35650.838989999997</v>
      </c>
      <c r="H90" s="11">
        <v>22254.694300000003</v>
      </c>
      <c r="I90" s="11">
        <v>21676.113110000002</v>
      </c>
      <c r="J90" s="12">
        <v>-2.599816390198626</v>
      </c>
      <c r="K90" s="127"/>
      <c r="L90" s="12"/>
      <c r="M90" s="12"/>
      <c r="N90"/>
      <c r="O90"/>
      <c r="P90"/>
      <c r="Q90"/>
      <c r="R90"/>
      <c r="S90"/>
      <c r="T90"/>
      <c r="U90"/>
      <c r="V90"/>
    </row>
    <row r="91" spans="1:22" s="20" customFormat="1" ht="11.25" customHeight="1" x14ac:dyDescent="0.2">
      <c r="A91" s="17"/>
      <c r="B91" s="18"/>
      <c r="C91" s="18"/>
      <c r="D91" s="18"/>
      <c r="E91" s="16"/>
      <c r="F91" s="16"/>
      <c r="G91" s="18"/>
      <c r="H91" s="18"/>
      <c r="I91" s="18"/>
      <c r="J91" s="12"/>
      <c r="K91" s="127"/>
      <c r="L91" s="12"/>
      <c r="M91" s="12"/>
      <c r="N91"/>
      <c r="O91"/>
      <c r="P91"/>
      <c r="Q91"/>
      <c r="R91"/>
      <c r="S91"/>
      <c r="T91"/>
      <c r="U91"/>
      <c r="V91"/>
    </row>
    <row r="92" spans="1:22" s="20" customFormat="1" ht="11.25" customHeight="1" x14ac:dyDescent="0.2">
      <c r="A92" s="17" t="s">
        <v>313</v>
      </c>
      <c r="B92" s="18">
        <v>1592.3567600000001</v>
      </c>
      <c r="C92" s="18">
        <v>1036.3213300000002</v>
      </c>
      <c r="D92" s="18">
        <v>828.11034000000006</v>
      </c>
      <c r="E92" s="16">
        <v>-20.091354290661968</v>
      </c>
      <c r="F92" s="16"/>
      <c r="G92" s="18">
        <v>8137.5070100000003</v>
      </c>
      <c r="H92" s="18">
        <v>4935.5649100000001</v>
      </c>
      <c r="I92" s="18">
        <v>5186.7074499999999</v>
      </c>
      <c r="J92" s="16">
        <v>5.0884254301094813</v>
      </c>
      <c r="K92" s="127"/>
      <c r="L92" s="16"/>
      <c r="M92" s="16"/>
      <c r="N92"/>
      <c r="O92"/>
      <c r="P92"/>
      <c r="Q92"/>
      <c r="R92"/>
      <c r="S92"/>
      <c r="T92"/>
      <c r="U92"/>
      <c r="V92"/>
    </row>
    <row r="93" spans="1:22" ht="12.75" x14ac:dyDescent="0.2">
      <c r="A93" s="84"/>
      <c r="B93" s="90"/>
      <c r="C93" s="90"/>
      <c r="D93" s="90"/>
      <c r="E93" s="90"/>
      <c r="F93" s="90"/>
      <c r="G93" s="90"/>
      <c r="H93" s="90"/>
      <c r="I93" s="90"/>
      <c r="J93" s="84"/>
      <c r="K93" s="9"/>
      <c r="L93" s="9"/>
      <c r="M93" s="9"/>
      <c r="N93"/>
      <c r="O93"/>
      <c r="P93"/>
      <c r="Q93"/>
      <c r="R93"/>
      <c r="S93"/>
      <c r="T93"/>
      <c r="U93"/>
      <c r="V93"/>
    </row>
    <row r="94" spans="1:22" ht="12.75" x14ac:dyDescent="0.2">
      <c r="A94" s="9" t="s">
        <v>410</v>
      </c>
      <c r="B94" s="9"/>
      <c r="C94" s="9"/>
      <c r="D94" s="9"/>
      <c r="E94" s="9"/>
      <c r="F94" s="9"/>
      <c r="G94" s="9"/>
      <c r="H94" s="9"/>
      <c r="I94" s="9"/>
      <c r="J94" s="9"/>
      <c r="K94" s="9"/>
      <c r="L94" s="9"/>
      <c r="M94" s="9"/>
      <c r="N94"/>
      <c r="O94"/>
      <c r="P94"/>
      <c r="Q94"/>
      <c r="R94"/>
      <c r="S94"/>
      <c r="T94"/>
      <c r="U94"/>
      <c r="V94"/>
    </row>
    <row r="95" spans="1:22" ht="20.100000000000001" customHeight="1" x14ac:dyDescent="0.2">
      <c r="A95" s="404" t="s">
        <v>156</v>
      </c>
      <c r="B95" s="404"/>
      <c r="C95" s="404"/>
      <c r="D95" s="404"/>
      <c r="E95" s="404"/>
      <c r="F95" s="404"/>
      <c r="G95" s="404"/>
      <c r="H95" s="404"/>
      <c r="I95" s="404"/>
      <c r="J95" s="404"/>
      <c r="K95" s="357"/>
      <c r="L95" s="357"/>
      <c r="M95" s="357"/>
      <c r="O95" s="174"/>
    </row>
    <row r="96" spans="1:22" ht="20.100000000000001" customHeight="1" x14ac:dyDescent="0.2">
      <c r="A96" s="405" t="s">
        <v>153</v>
      </c>
      <c r="B96" s="405"/>
      <c r="C96" s="405"/>
      <c r="D96" s="405"/>
      <c r="E96" s="405"/>
      <c r="F96" s="405"/>
      <c r="G96" s="405"/>
      <c r="H96" s="405"/>
      <c r="I96" s="405"/>
      <c r="J96" s="405"/>
      <c r="K96" s="357"/>
      <c r="L96" s="357"/>
      <c r="M96" s="357"/>
      <c r="O96" s="174"/>
    </row>
    <row r="97" spans="1:24" s="20" customFormat="1" x14ac:dyDescent="0.2">
      <c r="A97" s="17"/>
      <c r="B97" s="406" t="s">
        <v>100</v>
      </c>
      <c r="C97" s="406"/>
      <c r="D97" s="406"/>
      <c r="E97" s="406"/>
      <c r="F97" s="358"/>
      <c r="G97" s="406" t="s">
        <v>421</v>
      </c>
      <c r="H97" s="406"/>
      <c r="I97" s="406"/>
      <c r="J97" s="406"/>
      <c r="K97" s="358"/>
      <c r="L97" s="358"/>
      <c r="M97" s="358"/>
      <c r="N97" s="91"/>
      <c r="O97" s="170"/>
      <c r="P97" s="170"/>
      <c r="Q97" s="170"/>
      <c r="R97" s="91"/>
    </row>
    <row r="98" spans="1:24" s="20" customFormat="1" x14ac:dyDescent="0.2">
      <c r="A98" s="17" t="s">
        <v>257</v>
      </c>
      <c r="B98" s="410">
        <v>2019</v>
      </c>
      <c r="C98" s="407" t="s">
        <v>512</v>
      </c>
      <c r="D98" s="407"/>
      <c r="E98" s="407"/>
      <c r="F98" s="358"/>
      <c r="G98" s="410">
        <v>2019</v>
      </c>
      <c r="H98" s="407" t="s">
        <v>512</v>
      </c>
      <c r="I98" s="407"/>
      <c r="J98" s="407"/>
      <c r="K98" s="358"/>
      <c r="L98" s="358"/>
      <c r="M98" s="358"/>
      <c r="N98" s="91"/>
      <c r="O98" s="170"/>
      <c r="P98" s="170"/>
      <c r="Q98" s="170"/>
      <c r="R98" s="91"/>
    </row>
    <row r="99" spans="1:24" s="20" customFormat="1" x14ac:dyDescent="0.2">
      <c r="A99" s="123"/>
      <c r="B99" s="411"/>
      <c r="C99" s="256">
        <v>2019</v>
      </c>
      <c r="D99" s="256">
        <v>2020</v>
      </c>
      <c r="E99" s="359" t="s">
        <v>524</v>
      </c>
      <c r="F99" s="125"/>
      <c r="G99" s="411"/>
      <c r="H99" s="256">
        <v>2019</v>
      </c>
      <c r="I99" s="256">
        <v>2020</v>
      </c>
      <c r="J99" s="359" t="s">
        <v>524</v>
      </c>
      <c r="K99" s="358"/>
      <c r="L99" s="358"/>
      <c r="M99" s="358"/>
      <c r="O99" s="171"/>
      <c r="P99" s="171"/>
      <c r="Q99" s="171"/>
    </row>
    <row r="100" spans="1:24" x14ac:dyDescent="0.2">
      <c r="A100" s="9"/>
      <c r="B100" s="9"/>
      <c r="C100" s="9"/>
      <c r="D100" s="9"/>
      <c r="E100" s="9"/>
      <c r="F100" s="9"/>
      <c r="G100" s="9"/>
      <c r="H100" s="9"/>
      <c r="I100" s="9"/>
      <c r="J100" s="11"/>
      <c r="K100" s="11"/>
      <c r="L100" s="11"/>
      <c r="M100" s="11"/>
      <c r="O100" s="174"/>
    </row>
    <row r="101" spans="1:24" s="21" customFormat="1" x14ac:dyDescent="0.2">
      <c r="A101" s="86" t="s">
        <v>288</v>
      </c>
      <c r="B101" s="86">
        <v>45385.603295399997</v>
      </c>
      <c r="C101" s="86">
        <v>44102.461357299995</v>
      </c>
      <c r="D101" s="86">
        <v>51638.210332200004</v>
      </c>
      <c r="E101" s="16">
        <v>17.086912482839622</v>
      </c>
      <c r="F101" s="86"/>
      <c r="G101" s="86">
        <v>338256.30132999993</v>
      </c>
      <c r="H101" s="86">
        <v>304914.12135999999</v>
      </c>
      <c r="I101" s="86">
        <v>282633.75431999995</v>
      </c>
      <c r="J101" s="16">
        <v>-7.3070958277115921</v>
      </c>
      <c r="K101" s="16"/>
      <c r="L101" s="16"/>
      <c r="M101" s="16"/>
      <c r="O101" s="173"/>
      <c r="P101" s="201"/>
      <c r="Q101" s="201"/>
    </row>
    <row r="102" spans="1:24" ht="11.25" customHeight="1" x14ac:dyDescent="0.2">
      <c r="A102" s="17"/>
      <c r="B102" s="18"/>
      <c r="C102" s="18"/>
      <c r="D102" s="18"/>
      <c r="E102" s="16"/>
      <c r="F102" s="16"/>
      <c r="G102" s="18"/>
      <c r="H102" s="18"/>
      <c r="I102" s="18"/>
      <c r="J102" s="12"/>
      <c r="K102" s="12"/>
      <c r="L102" s="12"/>
      <c r="M102" s="12"/>
      <c r="N102" s="83"/>
      <c r="O102" s="176"/>
      <c r="P102" s="169"/>
      <c r="Q102" s="169"/>
      <c r="R102" s="83"/>
      <c r="S102" s="83"/>
      <c r="T102" s="83"/>
      <c r="U102" s="83"/>
      <c r="V102" s="83"/>
      <c r="W102" s="83"/>
      <c r="X102" s="83"/>
    </row>
    <row r="103" spans="1:24" s="20" customFormat="1" ht="11.25" customHeight="1" x14ac:dyDescent="0.2">
      <c r="A103" s="17" t="s">
        <v>298</v>
      </c>
      <c r="B103" s="18">
        <v>2410.4301944999997</v>
      </c>
      <c r="C103" s="18">
        <v>1967.0657904999998</v>
      </c>
      <c r="D103" s="18">
        <v>1346.8990360999996</v>
      </c>
      <c r="E103" s="16">
        <v>-31.527504438088101</v>
      </c>
      <c r="F103" s="16"/>
      <c r="G103" s="18">
        <v>195661.91336999999</v>
      </c>
      <c r="H103" s="18">
        <v>170968.14967999997</v>
      </c>
      <c r="I103" s="18">
        <v>134169.06759999998</v>
      </c>
      <c r="J103" s="16">
        <v>-21.523940072391611</v>
      </c>
      <c r="K103" s="16"/>
      <c r="L103" s="16"/>
      <c r="M103" s="16"/>
      <c r="O103" s="173"/>
      <c r="P103" s="171"/>
      <c r="Q103" s="171"/>
    </row>
    <row r="104" spans="1:24" ht="11.25" customHeight="1" x14ac:dyDescent="0.2">
      <c r="A104" s="9" t="s">
        <v>497</v>
      </c>
      <c r="B104" s="11">
        <v>94.149475999999979</v>
      </c>
      <c r="C104" s="11">
        <v>75.930654999999987</v>
      </c>
      <c r="D104" s="11">
        <v>63.538800999999992</v>
      </c>
      <c r="E104" s="12">
        <v>-16.319961944223977</v>
      </c>
      <c r="F104" s="12"/>
      <c r="G104" s="11">
        <v>19776.046589999994</v>
      </c>
      <c r="H104" s="11">
        <v>16815.972779999993</v>
      </c>
      <c r="I104" s="11">
        <v>13413.79355</v>
      </c>
      <c r="J104" s="12">
        <v>-20.231831214940826</v>
      </c>
      <c r="K104" s="12"/>
      <c r="L104" s="12"/>
      <c r="M104" s="12"/>
      <c r="O104" s="174"/>
    </row>
    <row r="105" spans="1:24" ht="11.25" customHeight="1" x14ac:dyDescent="0.2">
      <c r="A105" s="9" t="s">
        <v>504</v>
      </c>
      <c r="B105" s="11">
        <v>22.611725999999997</v>
      </c>
      <c r="C105" s="11">
        <v>21.722270999999999</v>
      </c>
      <c r="D105" s="11">
        <v>20.464722999999996</v>
      </c>
      <c r="E105" s="12">
        <v>-5.7892105295988756</v>
      </c>
      <c r="F105" s="12"/>
      <c r="G105" s="11">
        <v>21573.6283</v>
      </c>
      <c r="H105" s="11">
        <v>20786.169409999999</v>
      </c>
      <c r="I105" s="11">
        <v>19747.172790000001</v>
      </c>
      <c r="J105" s="12">
        <v>-4.9984997211662687</v>
      </c>
      <c r="K105" s="12"/>
      <c r="L105" s="12"/>
      <c r="M105" s="12"/>
      <c r="O105" s="174"/>
    </row>
    <row r="106" spans="1:24" ht="11.25" customHeight="1" x14ac:dyDescent="0.2">
      <c r="A106" s="9" t="s">
        <v>498</v>
      </c>
      <c r="B106" s="11">
        <v>23.420995999999999</v>
      </c>
      <c r="C106" s="11">
        <v>9.4795990000000021</v>
      </c>
      <c r="D106" s="11">
        <v>5.5999569000000005</v>
      </c>
      <c r="E106" s="12">
        <v>-40.926225887825005</v>
      </c>
      <c r="F106" s="12"/>
      <c r="G106" s="11">
        <v>20508.74368</v>
      </c>
      <c r="H106" s="11">
        <v>18141.97637</v>
      </c>
      <c r="I106" s="11">
        <v>11542.18288</v>
      </c>
      <c r="J106" s="12">
        <v>-36.378580565861476</v>
      </c>
      <c r="K106" s="12"/>
      <c r="L106" s="12"/>
      <c r="M106" s="12"/>
      <c r="O106" s="174"/>
    </row>
    <row r="107" spans="1:24" ht="11.25" customHeight="1" x14ac:dyDescent="0.2">
      <c r="A107" s="9" t="s">
        <v>499</v>
      </c>
      <c r="B107" s="11">
        <v>238.30597299999999</v>
      </c>
      <c r="C107" s="11">
        <v>221.42627800000002</v>
      </c>
      <c r="D107" s="11">
        <v>144.817353</v>
      </c>
      <c r="E107" s="12">
        <v>-34.59793737760431</v>
      </c>
      <c r="F107" s="12"/>
      <c r="G107" s="11">
        <v>16404.944500000001</v>
      </c>
      <c r="H107" s="11">
        <v>14239.262160000002</v>
      </c>
      <c r="I107" s="11">
        <v>10337.26914</v>
      </c>
      <c r="J107" s="12">
        <v>-27.403056254987874</v>
      </c>
      <c r="K107" s="12"/>
      <c r="L107" s="12"/>
      <c r="M107" s="12"/>
      <c r="O107" s="174"/>
    </row>
    <row r="108" spans="1:24" ht="11.25" customHeight="1" x14ac:dyDescent="0.2">
      <c r="A108" s="9" t="s">
        <v>500</v>
      </c>
      <c r="B108" s="11">
        <v>77.763483599999986</v>
      </c>
      <c r="C108" s="11">
        <v>75.342758599999982</v>
      </c>
      <c r="D108" s="11">
        <v>51.144060199999998</v>
      </c>
      <c r="E108" s="12">
        <v>-32.118147582666282</v>
      </c>
      <c r="F108" s="12"/>
      <c r="G108" s="11">
        <v>17742.364399999999</v>
      </c>
      <c r="H108" s="11">
        <v>16405.298369999997</v>
      </c>
      <c r="I108" s="11">
        <v>9226.0065300000006</v>
      </c>
      <c r="J108" s="12">
        <v>-43.762031497876364</v>
      </c>
      <c r="K108" s="12"/>
      <c r="L108" s="12"/>
      <c r="M108" s="12"/>
      <c r="O108" s="174"/>
    </row>
    <row r="109" spans="1:24" ht="11.25" customHeight="1" x14ac:dyDescent="0.2">
      <c r="A109" s="9" t="s">
        <v>501</v>
      </c>
      <c r="B109" s="11">
        <v>367.29117199999996</v>
      </c>
      <c r="C109" s="11">
        <v>228.16703199999998</v>
      </c>
      <c r="D109" s="11">
        <v>167.926334</v>
      </c>
      <c r="E109" s="12">
        <v>-26.402016747099537</v>
      </c>
      <c r="F109" s="12"/>
      <c r="G109" s="11">
        <v>24334.22623</v>
      </c>
      <c r="H109" s="11">
        <v>15772.059959999999</v>
      </c>
      <c r="I109" s="11">
        <v>16540.327570000001</v>
      </c>
      <c r="J109" s="12">
        <v>4.8710670131132332</v>
      </c>
      <c r="K109" s="12"/>
      <c r="L109" s="12"/>
      <c r="M109" s="12"/>
      <c r="O109" s="174"/>
    </row>
    <row r="110" spans="1:24" ht="11.25" customHeight="1" x14ac:dyDescent="0.2">
      <c r="A110" s="9" t="s">
        <v>502</v>
      </c>
      <c r="B110" s="11">
        <v>155.69792299999997</v>
      </c>
      <c r="C110" s="11">
        <v>150.272796</v>
      </c>
      <c r="D110" s="11">
        <v>91.907810999999981</v>
      </c>
      <c r="E110" s="12">
        <v>-38.839355195068059</v>
      </c>
      <c r="F110" s="12"/>
      <c r="G110" s="11">
        <v>9648.3473400000003</v>
      </c>
      <c r="H110" s="11">
        <v>9329.8166899999997</v>
      </c>
      <c r="I110" s="11">
        <v>5455.0272100000002</v>
      </c>
      <c r="J110" s="12">
        <v>-41.531249849240069</v>
      </c>
      <c r="K110" s="12"/>
      <c r="L110" s="12"/>
      <c r="M110" s="12"/>
      <c r="O110" s="174"/>
    </row>
    <row r="111" spans="1:24" ht="11.25" customHeight="1" x14ac:dyDescent="0.2">
      <c r="A111" s="9" t="s">
        <v>503</v>
      </c>
      <c r="B111" s="11">
        <v>114.50959199999998</v>
      </c>
      <c r="C111" s="11">
        <v>112.13319199999999</v>
      </c>
      <c r="D111" s="11">
        <v>77.345124999999996</v>
      </c>
      <c r="E111" s="12">
        <v>-31.023880065770356</v>
      </c>
      <c r="F111" s="12"/>
      <c r="G111" s="11">
        <v>10577.150589999997</v>
      </c>
      <c r="H111" s="11">
        <v>10436.15819</v>
      </c>
      <c r="I111" s="11">
        <v>7207.252050000001</v>
      </c>
      <c r="J111" s="12">
        <v>-30.939605180515187</v>
      </c>
      <c r="K111" s="12"/>
      <c r="L111" s="12"/>
      <c r="M111" s="12"/>
      <c r="O111" s="174"/>
    </row>
    <row r="112" spans="1:24" ht="11.25" customHeight="1" x14ac:dyDescent="0.2">
      <c r="A112" s="9" t="s">
        <v>505</v>
      </c>
      <c r="B112" s="11">
        <v>1316.6798528999998</v>
      </c>
      <c r="C112" s="11">
        <v>1072.5912088999999</v>
      </c>
      <c r="D112" s="11">
        <v>724.15487199999961</v>
      </c>
      <c r="E112" s="12">
        <v>-32.485473870081449</v>
      </c>
      <c r="F112" s="12"/>
      <c r="G112" s="11">
        <v>55096.461740000006</v>
      </c>
      <c r="H112" s="11">
        <v>49041.435750000004</v>
      </c>
      <c r="I112" s="11">
        <v>40700.035879999989</v>
      </c>
      <c r="J112" s="12">
        <v>-17.008881861702051</v>
      </c>
      <c r="K112" s="12"/>
      <c r="L112" s="12"/>
      <c r="M112" s="12"/>
      <c r="O112" s="174"/>
    </row>
    <row r="113" spans="1:24" ht="11.25" customHeight="1" x14ac:dyDescent="0.2">
      <c r="A113" s="9"/>
      <c r="B113" s="11"/>
      <c r="C113" s="11"/>
      <c r="D113" s="11"/>
      <c r="E113" s="12"/>
      <c r="F113" s="12"/>
      <c r="G113" s="11"/>
      <c r="H113" s="11"/>
      <c r="I113" s="11"/>
      <c r="J113" s="12"/>
      <c r="K113" s="12"/>
      <c r="L113" s="12"/>
      <c r="M113" s="12"/>
      <c r="O113" s="174"/>
    </row>
    <row r="114" spans="1:24" ht="11.25" customHeight="1" x14ac:dyDescent="0.2">
      <c r="A114" s="9" t="s">
        <v>355</v>
      </c>
      <c r="B114" s="11">
        <v>22493.058200999996</v>
      </c>
      <c r="C114" s="11">
        <v>22319.207764999999</v>
      </c>
      <c r="D114" s="11">
        <v>29865.651714</v>
      </c>
      <c r="E114" s="12">
        <v>33.811432862926267</v>
      </c>
      <c r="F114" s="16"/>
      <c r="G114" s="11">
        <v>64849.321429999967</v>
      </c>
      <c r="H114" s="11">
        <v>63865.026199999964</v>
      </c>
      <c r="I114" s="11">
        <v>91742.357629999999</v>
      </c>
      <c r="J114" s="12">
        <v>43.650387526185739</v>
      </c>
      <c r="K114" s="12"/>
      <c r="L114" s="12"/>
      <c r="M114" s="12"/>
      <c r="N114" s="88"/>
      <c r="O114" s="176"/>
      <c r="P114" s="169"/>
      <c r="Q114" s="169"/>
      <c r="R114" s="83"/>
      <c r="S114" s="83"/>
      <c r="T114" s="83"/>
      <c r="U114" s="83"/>
      <c r="V114" s="83"/>
      <c r="W114" s="83"/>
      <c r="X114" s="83"/>
    </row>
    <row r="115" spans="1:24" ht="11.25" customHeight="1" x14ac:dyDescent="0.2">
      <c r="A115" s="9" t="s">
        <v>296</v>
      </c>
      <c r="B115" s="11">
        <v>3934.8192969999986</v>
      </c>
      <c r="C115" s="11">
        <v>3879.4276569999993</v>
      </c>
      <c r="D115" s="11">
        <v>4285.5565020000004</v>
      </c>
      <c r="E115" s="12">
        <v>10.468782534639786</v>
      </c>
      <c r="F115" s="16"/>
      <c r="G115" s="11">
        <v>17414.972969999999</v>
      </c>
      <c r="H115" s="11">
        <v>15971.22538</v>
      </c>
      <c r="I115" s="11">
        <v>16436.579560000002</v>
      </c>
      <c r="J115" s="12">
        <v>2.9137036697431</v>
      </c>
      <c r="K115" s="346"/>
      <c r="L115" s="346"/>
      <c r="M115" s="12"/>
      <c r="N115" s="83"/>
      <c r="O115" s="176"/>
      <c r="P115" s="169"/>
      <c r="Q115" s="169"/>
      <c r="R115" s="83"/>
      <c r="S115" s="83"/>
      <c r="T115" s="83"/>
      <c r="U115" s="83"/>
      <c r="V115" s="83"/>
      <c r="W115" s="83"/>
      <c r="X115" s="83"/>
    </row>
    <row r="116" spans="1:24" ht="11.25" customHeight="1" x14ac:dyDescent="0.2">
      <c r="A116" s="9" t="s">
        <v>492</v>
      </c>
      <c r="B116" s="11">
        <v>6825.0497489999989</v>
      </c>
      <c r="C116" s="11">
        <v>6816.3197489999993</v>
      </c>
      <c r="D116" s="11">
        <v>4472.6288538999997</v>
      </c>
      <c r="E116" s="12">
        <v>-34.383523388025267</v>
      </c>
      <c r="F116" s="16"/>
      <c r="G116" s="11">
        <v>21840.207129999999</v>
      </c>
      <c r="H116" s="11">
        <v>21799.591050000003</v>
      </c>
      <c r="I116" s="11">
        <v>14434.1149</v>
      </c>
      <c r="J116" s="12">
        <v>-33.787221664417416</v>
      </c>
      <c r="L116" s="12"/>
      <c r="M116" s="12"/>
      <c r="N116" s="83"/>
      <c r="O116" s="176"/>
      <c r="P116" s="169"/>
      <c r="Q116" s="169"/>
      <c r="R116" s="83"/>
      <c r="S116" s="83"/>
      <c r="T116" s="83"/>
      <c r="U116" s="83"/>
      <c r="V116" s="83"/>
      <c r="W116" s="83"/>
      <c r="X116" s="83"/>
    </row>
    <row r="117" spans="1:24" x14ac:dyDescent="0.2">
      <c r="A117" s="9" t="s">
        <v>493</v>
      </c>
      <c r="B117" s="11">
        <v>14.208785899999999</v>
      </c>
      <c r="C117" s="11">
        <v>11.291977800000002</v>
      </c>
      <c r="D117" s="11">
        <v>6.5500162</v>
      </c>
      <c r="E117" s="12">
        <v>-41.994074766955357</v>
      </c>
      <c r="F117" s="12"/>
      <c r="G117" s="11">
        <v>14202.160030000001</v>
      </c>
      <c r="H117" s="11">
        <v>10065.704159999999</v>
      </c>
      <c r="I117" s="11">
        <v>7545.3082300000005</v>
      </c>
      <c r="J117" s="12">
        <v>-25.039439764341324</v>
      </c>
      <c r="K117" s="12"/>
      <c r="L117" s="12"/>
      <c r="M117" s="12"/>
      <c r="O117" s="174"/>
    </row>
    <row r="118" spans="1:24" ht="11.25" customHeight="1" x14ac:dyDescent="0.2">
      <c r="A118" s="9" t="s">
        <v>495</v>
      </c>
      <c r="B118" s="11">
        <v>5118.4376049999992</v>
      </c>
      <c r="C118" s="11">
        <v>5113.697404999999</v>
      </c>
      <c r="D118" s="11">
        <v>7703.6387100000011</v>
      </c>
      <c r="E118" s="12">
        <v>50.647136501812668</v>
      </c>
      <c r="F118" s="16"/>
      <c r="G118" s="11">
        <v>13695.001829999999</v>
      </c>
      <c r="H118" s="11">
        <v>13687.86894</v>
      </c>
      <c r="I118" s="11">
        <v>12096.587799999999</v>
      </c>
      <c r="J118" s="12">
        <v>-11.62548492373277</v>
      </c>
      <c r="K118" s="12"/>
      <c r="L118" s="12"/>
      <c r="M118" s="12"/>
      <c r="N118" s="83"/>
      <c r="O118" s="176"/>
      <c r="P118" s="169"/>
      <c r="Q118" s="169"/>
      <c r="R118" s="83"/>
      <c r="S118" s="83"/>
      <c r="T118" s="83"/>
      <c r="U118" s="83"/>
      <c r="V118" s="83"/>
      <c r="W118" s="83"/>
      <c r="X118" s="83"/>
    </row>
    <row r="119" spans="1:24" ht="11.25" customHeight="1" x14ac:dyDescent="0.2">
      <c r="A119" s="9" t="s">
        <v>356</v>
      </c>
      <c r="B119" s="11">
        <v>515.96599999999989</v>
      </c>
      <c r="C119" s="11">
        <v>333.96600000000001</v>
      </c>
      <c r="D119" s="11">
        <v>222.51960000000003</v>
      </c>
      <c r="E119" s="12">
        <v>-33.370582634160357</v>
      </c>
      <c r="F119" s="12"/>
      <c r="G119" s="11">
        <v>1995.98523</v>
      </c>
      <c r="H119" s="11">
        <v>993.47759999999994</v>
      </c>
      <c r="I119" s="11">
        <v>844.05786999999998</v>
      </c>
      <c r="J119" s="12">
        <v>-15.040070354882687</v>
      </c>
      <c r="K119" s="12"/>
      <c r="L119" s="12"/>
      <c r="M119" s="12"/>
      <c r="N119" s="258"/>
      <c r="O119" s="258"/>
      <c r="P119" s="258"/>
      <c r="Q119" s="258"/>
      <c r="R119" s="258"/>
      <c r="S119" s="83"/>
      <c r="T119" s="83"/>
      <c r="U119" s="83"/>
      <c r="V119" s="83"/>
      <c r="W119" s="83"/>
      <c r="X119" s="83"/>
    </row>
    <row r="120" spans="1:24" ht="11.25" customHeight="1" x14ac:dyDescent="0.2">
      <c r="A120" s="9" t="s">
        <v>354</v>
      </c>
      <c r="B120" s="11">
        <v>465.03590000000003</v>
      </c>
      <c r="C120" s="11">
        <v>414.75799999999998</v>
      </c>
      <c r="D120" s="11">
        <v>611.11460999999997</v>
      </c>
      <c r="E120" s="12">
        <v>47.342452707361872</v>
      </c>
      <c r="F120" s="16"/>
      <c r="G120" s="11">
        <v>1524.7972299999999</v>
      </c>
      <c r="H120" s="11">
        <v>1377.6556799999998</v>
      </c>
      <c r="I120" s="11">
        <v>1636.5155400000006</v>
      </c>
      <c r="J120" s="12">
        <v>18.789880792274658</v>
      </c>
      <c r="K120" s="12"/>
      <c r="L120" s="12"/>
      <c r="M120" s="12"/>
      <c r="N120" s="83"/>
      <c r="O120" s="176"/>
      <c r="P120" s="169"/>
      <c r="Q120" s="169"/>
      <c r="R120" s="83"/>
      <c r="S120" s="83"/>
      <c r="T120" s="83"/>
      <c r="U120" s="83"/>
      <c r="V120" s="83"/>
      <c r="W120" s="83"/>
      <c r="X120" s="83"/>
    </row>
    <row r="121" spans="1:24" ht="11.25" customHeight="1" x14ac:dyDescent="0.2">
      <c r="A121" s="9" t="s">
        <v>348</v>
      </c>
      <c r="B121" s="11">
        <v>1563.84</v>
      </c>
      <c r="C121" s="11">
        <v>1563.84</v>
      </c>
      <c r="D121" s="11">
        <v>2143</v>
      </c>
      <c r="E121" s="12">
        <v>37.034479230611822</v>
      </c>
      <c r="F121" s="16"/>
      <c r="G121" s="11">
        <v>1169.36375</v>
      </c>
      <c r="H121" s="11">
        <v>1169.36375</v>
      </c>
      <c r="I121" s="11">
        <v>1616.7344900000001</v>
      </c>
      <c r="J121" s="12">
        <v>38.25762000917166</v>
      </c>
      <c r="K121" s="12"/>
      <c r="L121" s="12"/>
      <c r="M121" s="12"/>
      <c r="N121" s="83"/>
      <c r="O121" s="176"/>
      <c r="P121" s="169"/>
      <c r="Q121" s="169"/>
      <c r="R121" s="83"/>
      <c r="S121" s="83"/>
      <c r="T121" s="83"/>
      <c r="U121" s="83"/>
      <c r="V121" s="83"/>
      <c r="W121" s="83"/>
      <c r="X121" s="83"/>
    </row>
    <row r="122" spans="1:24" ht="11.25" customHeight="1" x14ac:dyDescent="0.2">
      <c r="A122" s="9" t="s">
        <v>297</v>
      </c>
      <c r="B122" s="11">
        <v>88.328530000000001</v>
      </c>
      <c r="C122" s="11">
        <v>88.328530000000001</v>
      </c>
      <c r="D122" s="11">
        <v>0.97189000000000003</v>
      </c>
      <c r="E122" s="12">
        <v>-98.899687337715235</v>
      </c>
      <c r="F122" s="16"/>
      <c r="G122" s="11">
        <v>206.30219</v>
      </c>
      <c r="H122" s="11">
        <v>206.30219</v>
      </c>
      <c r="I122" s="11">
        <v>19.43778</v>
      </c>
      <c r="J122" s="12">
        <v>-90.578005982389229</v>
      </c>
      <c r="K122" s="12"/>
      <c r="L122" s="12"/>
      <c r="M122" s="12"/>
      <c r="N122" s="83"/>
      <c r="O122" s="176"/>
      <c r="P122" s="169"/>
      <c r="Q122" s="169"/>
      <c r="R122" s="83"/>
      <c r="S122" s="83"/>
      <c r="T122" s="83"/>
      <c r="U122" s="83"/>
      <c r="V122" s="83"/>
      <c r="W122" s="83"/>
      <c r="X122" s="83"/>
    </row>
    <row r="123" spans="1:24" ht="11.25" customHeight="1" x14ac:dyDescent="0.2">
      <c r="A123" s="9" t="s">
        <v>294</v>
      </c>
      <c r="B123" s="11">
        <v>926.97500000000002</v>
      </c>
      <c r="C123" s="11">
        <v>709.97500000000002</v>
      </c>
      <c r="D123" s="11">
        <v>581.04999999999995</v>
      </c>
      <c r="E123" s="12">
        <v>-18.159090108806652</v>
      </c>
      <c r="F123" s="16"/>
      <c r="G123" s="11">
        <v>1022.6660000000001</v>
      </c>
      <c r="H123" s="11">
        <v>810.26600000000008</v>
      </c>
      <c r="I123" s="11">
        <v>585.72249999999997</v>
      </c>
      <c r="J123" s="12">
        <v>-27.71231916432383</v>
      </c>
      <c r="K123" s="12"/>
      <c r="L123" s="12"/>
      <c r="M123" s="12"/>
      <c r="N123" s="83"/>
      <c r="O123" s="176"/>
      <c r="P123" s="169"/>
      <c r="Q123" s="169"/>
      <c r="R123" s="83"/>
      <c r="S123" s="83"/>
      <c r="T123" s="83"/>
      <c r="U123" s="83"/>
      <c r="V123" s="83"/>
      <c r="W123" s="83"/>
      <c r="X123" s="83"/>
    </row>
    <row r="124" spans="1:24" ht="11.25" customHeight="1" x14ac:dyDescent="0.2">
      <c r="A124" s="9" t="s">
        <v>314</v>
      </c>
      <c r="B124" s="11">
        <v>146.9144</v>
      </c>
      <c r="C124" s="11">
        <v>146.9144</v>
      </c>
      <c r="D124" s="11">
        <v>110.116</v>
      </c>
      <c r="E124" s="12">
        <v>-25.047510659268255</v>
      </c>
      <c r="F124" s="16"/>
      <c r="G124" s="11">
        <v>198.72601</v>
      </c>
      <c r="H124" s="11">
        <v>198.72601</v>
      </c>
      <c r="I124" s="11">
        <v>168.91788999999997</v>
      </c>
      <c r="J124" s="12">
        <v>-14.999606744985243</v>
      </c>
      <c r="K124" s="12"/>
      <c r="L124" s="12"/>
      <c r="M124" s="12"/>
      <c r="N124" s="83"/>
      <c r="O124" s="176"/>
      <c r="P124" s="169"/>
      <c r="Q124" s="169"/>
      <c r="R124" s="83"/>
      <c r="S124" s="83"/>
      <c r="T124" s="83"/>
      <c r="U124" s="83"/>
      <c r="V124" s="83"/>
      <c r="W124" s="83"/>
      <c r="X124" s="83"/>
    </row>
    <row r="125" spans="1:24" ht="11.25" customHeight="1" x14ac:dyDescent="0.2">
      <c r="A125" s="9" t="s">
        <v>494</v>
      </c>
      <c r="B125" s="11">
        <v>4.6517400000000002</v>
      </c>
      <c r="C125" s="11">
        <v>4.6517400000000002</v>
      </c>
      <c r="D125" s="11">
        <v>6.1070000000000002</v>
      </c>
      <c r="E125" s="12">
        <v>31.284207629833134</v>
      </c>
      <c r="F125" s="16"/>
      <c r="G125" s="11">
        <v>27.23113</v>
      </c>
      <c r="H125" s="11">
        <v>27.23113</v>
      </c>
      <c r="I125" s="11">
        <v>31.007169999999999</v>
      </c>
      <c r="J125" s="12">
        <v>13.866629846062196</v>
      </c>
      <c r="K125" s="12"/>
      <c r="L125" s="12"/>
      <c r="M125" s="12"/>
      <c r="N125" s="83"/>
      <c r="O125" s="176"/>
      <c r="P125" s="169"/>
      <c r="Q125" s="169"/>
      <c r="R125" s="83"/>
      <c r="S125" s="83"/>
      <c r="T125" s="83"/>
      <c r="U125" s="83"/>
      <c r="V125" s="83"/>
      <c r="W125" s="83"/>
      <c r="X125" s="83"/>
    </row>
    <row r="126" spans="1:24" ht="11.25" customHeight="1" x14ac:dyDescent="0.2">
      <c r="A126" s="9" t="s">
        <v>496</v>
      </c>
      <c r="B126" s="11">
        <v>1.081</v>
      </c>
      <c r="C126" s="11">
        <v>1.081</v>
      </c>
      <c r="D126" s="11">
        <v>0</v>
      </c>
      <c r="E126" s="12" t="s">
        <v>526</v>
      </c>
      <c r="F126" s="16"/>
      <c r="G126" s="11">
        <v>0.36174000000000001</v>
      </c>
      <c r="H126" s="11">
        <v>0.36174000000000001</v>
      </c>
      <c r="I126" s="11">
        <v>0</v>
      </c>
      <c r="J126" s="12" t="s">
        <v>526</v>
      </c>
      <c r="K126" s="12"/>
      <c r="L126" s="12"/>
      <c r="M126" s="12"/>
      <c r="N126" s="83"/>
      <c r="O126" s="176"/>
      <c r="P126" s="169"/>
      <c r="Q126" s="169"/>
      <c r="R126" s="83"/>
      <c r="S126" s="83"/>
      <c r="T126" s="83"/>
      <c r="U126" s="83"/>
      <c r="V126" s="83"/>
      <c r="W126" s="83"/>
      <c r="X126" s="83"/>
    </row>
    <row r="127" spans="1:24" ht="11.25" customHeight="1" x14ac:dyDescent="0.2">
      <c r="A127" s="9" t="s">
        <v>78</v>
      </c>
      <c r="B127" s="11">
        <v>0</v>
      </c>
      <c r="C127" s="11">
        <v>0</v>
      </c>
      <c r="D127" s="11">
        <v>0</v>
      </c>
      <c r="E127" s="12" t="s">
        <v>526</v>
      </c>
      <c r="F127" s="16"/>
      <c r="G127" s="11">
        <v>0</v>
      </c>
      <c r="H127" s="11">
        <v>0</v>
      </c>
      <c r="I127" s="11">
        <v>0</v>
      </c>
      <c r="J127" s="12" t="s">
        <v>526</v>
      </c>
      <c r="K127" s="12"/>
      <c r="L127" s="12"/>
      <c r="M127" s="12"/>
      <c r="N127" s="83"/>
      <c r="O127" s="176"/>
      <c r="P127" s="169"/>
      <c r="Q127" s="169"/>
      <c r="R127" s="83"/>
      <c r="S127" s="83"/>
      <c r="T127" s="83"/>
      <c r="U127" s="83"/>
      <c r="V127" s="83"/>
      <c r="W127" s="83"/>
      <c r="X127" s="83"/>
    </row>
    <row r="128" spans="1:24" x14ac:dyDescent="0.2">
      <c r="A128" s="9"/>
      <c r="B128" s="11"/>
      <c r="C128" s="11"/>
      <c r="D128" s="11"/>
      <c r="E128" s="12"/>
      <c r="F128" s="12"/>
      <c r="G128" s="11"/>
      <c r="H128" s="11"/>
      <c r="I128" s="11"/>
      <c r="J128" s="12"/>
      <c r="K128" s="12"/>
      <c r="L128" s="12"/>
      <c r="M128" s="12"/>
      <c r="O128" s="174"/>
    </row>
    <row r="129" spans="1:23" x14ac:dyDescent="0.2">
      <c r="A129" s="17" t="s">
        <v>506</v>
      </c>
      <c r="B129" s="18">
        <v>876.80689299999995</v>
      </c>
      <c r="C129" s="18">
        <v>731.93634299999997</v>
      </c>
      <c r="D129" s="18">
        <v>282.40639999999996</v>
      </c>
      <c r="E129" s="16">
        <v>-61.416535372120471</v>
      </c>
      <c r="F129" s="16"/>
      <c r="G129" s="18">
        <v>4447.2912899999992</v>
      </c>
      <c r="H129" s="18">
        <v>3773.1718499999993</v>
      </c>
      <c r="I129" s="18">
        <v>1307.3453599999998</v>
      </c>
      <c r="J129" s="16">
        <v>-65.351555349910711</v>
      </c>
      <c r="K129" s="16"/>
      <c r="L129" s="16"/>
      <c r="M129" s="16"/>
      <c r="O129" s="174"/>
    </row>
    <row r="130" spans="1:23" x14ac:dyDescent="0.2">
      <c r="A130" s="84"/>
      <c r="B130" s="90"/>
      <c r="C130" s="90"/>
      <c r="D130" s="90"/>
      <c r="E130" s="90"/>
      <c r="F130" s="90"/>
      <c r="G130" s="90"/>
      <c r="H130" s="90"/>
      <c r="I130" s="90"/>
      <c r="J130" s="84"/>
      <c r="K130" s="9"/>
      <c r="L130" s="9"/>
      <c r="M130" s="9"/>
      <c r="O130" s="174"/>
    </row>
    <row r="131" spans="1:23" x14ac:dyDescent="0.2">
      <c r="A131" s="9" t="s">
        <v>410</v>
      </c>
      <c r="B131" s="9"/>
      <c r="C131" s="9"/>
      <c r="D131" s="9"/>
      <c r="E131" s="9"/>
      <c r="F131" s="9"/>
      <c r="G131" s="9"/>
      <c r="H131" s="9"/>
      <c r="I131" s="9"/>
      <c r="J131" s="9"/>
      <c r="K131" s="9"/>
      <c r="L131" s="9"/>
      <c r="M131" s="9"/>
      <c r="O131" s="174"/>
    </row>
    <row r="132" spans="1:23" ht="20.100000000000001" customHeight="1" x14ac:dyDescent="0.2">
      <c r="A132" s="404" t="s">
        <v>158</v>
      </c>
      <c r="B132" s="404"/>
      <c r="C132" s="404"/>
      <c r="D132" s="404"/>
      <c r="E132" s="404"/>
      <c r="F132" s="404"/>
      <c r="G132" s="404"/>
      <c r="H132" s="404"/>
      <c r="I132" s="404"/>
      <c r="J132" s="404"/>
      <c r="K132" s="357"/>
      <c r="L132" s="357"/>
      <c r="M132" s="357"/>
      <c r="O132" s="174"/>
    </row>
    <row r="133" spans="1:23" ht="20.100000000000001" customHeight="1" x14ac:dyDescent="0.2">
      <c r="A133" s="405" t="s">
        <v>154</v>
      </c>
      <c r="B133" s="405"/>
      <c r="C133" s="405"/>
      <c r="D133" s="405"/>
      <c r="E133" s="405"/>
      <c r="F133" s="405"/>
      <c r="G133" s="405"/>
      <c r="H133" s="405"/>
      <c r="I133" s="405"/>
      <c r="J133" s="405"/>
      <c r="K133" s="357"/>
      <c r="L133" s="357"/>
      <c r="M133" s="357"/>
      <c r="O133" s="174"/>
    </row>
    <row r="134" spans="1:23" s="20" customFormat="1" x14ac:dyDescent="0.2">
      <c r="A134" s="17"/>
      <c r="B134" s="406" t="s">
        <v>299</v>
      </c>
      <c r="C134" s="406"/>
      <c r="D134" s="406"/>
      <c r="E134" s="406"/>
      <c r="F134" s="358"/>
      <c r="G134" s="406" t="s">
        <v>421</v>
      </c>
      <c r="H134" s="406"/>
      <c r="I134" s="406"/>
      <c r="J134" s="406"/>
      <c r="K134" s="358"/>
      <c r="L134" s="358"/>
      <c r="M134" s="358"/>
      <c r="N134" s="91"/>
      <c r="O134" s="170"/>
      <c r="P134" s="170"/>
      <c r="Q134" s="170"/>
      <c r="R134" s="91"/>
    </row>
    <row r="135" spans="1:23" s="20" customFormat="1" x14ac:dyDescent="0.2">
      <c r="A135" s="17" t="s">
        <v>257</v>
      </c>
      <c r="B135" s="410">
        <v>2019</v>
      </c>
      <c r="C135" s="407" t="s">
        <v>512</v>
      </c>
      <c r="D135" s="407"/>
      <c r="E135" s="407"/>
      <c r="F135" s="358"/>
      <c r="G135" s="410">
        <v>2019</v>
      </c>
      <c r="H135" s="407" t="s">
        <v>512</v>
      </c>
      <c r="I135" s="407"/>
      <c r="J135" s="407"/>
      <c r="K135" s="358"/>
      <c r="L135" s="358"/>
      <c r="M135" s="358"/>
      <c r="N135" s="91"/>
      <c r="O135" s="170"/>
      <c r="P135" s="170"/>
      <c r="Q135" s="170"/>
      <c r="R135" s="91"/>
    </row>
    <row r="136" spans="1:23" s="20" customFormat="1" x14ac:dyDescent="0.2">
      <c r="A136" s="123"/>
      <c r="B136" s="411"/>
      <c r="C136" s="256">
        <v>2019</v>
      </c>
      <c r="D136" s="256">
        <v>2020</v>
      </c>
      <c r="E136" s="359" t="s">
        <v>524</v>
      </c>
      <c r="F136" s="125"/>
      <c r="G136" s="411"/>
      <c r="H136" s="256">
        <v>2019</v>
      </c>
      <c r="I136" s="256">
        <v>2020</v>
      </c>
      <c r="J136" s="359" t="s">
        <v>524</v>
      </c>
      <c r="K136" s="358"/>
      <c r="L136" s="358"/>
      <c r="M136" s="358"/>
      <c r="O136" s="171"/>
      <c r="P136" s="171"/>
      <c r="Q136" s="171"/>
    </row>
    <row r="137" spans="1:23" ht="11.25" customHeight="1" x14ac:dyDescent="0.2">
      <c r="A137" s="9"/>
      <c r="B137" s="11"/>
      <c r="C137" s="11"/>
      <c r="D137" s="11"/>
      <c r="E137" s="12"/>
      <c r="F137" s="12"/>
      <c r="G137" s="11"/>
      <c r="H137" s="11"/>
      <c r="I137" s="11"/>
      <c r="J137" s="12"/>
      <c r="K137" s="12"/>
      <c r="L137" s="12"/>
      <c r="M137" s="12"/>
      <c r="O137" s="174"/>
    </row>
    <row r="138" spans="1:23" s="21" customFormat="1" x14ac:dyDescent="0.2">
      <c r="A138" s="86" t="s">
        <v>289</v>
      </c>
      <c r="B138" s="86">
        <v>116749.93915890002</v>
      </c>
      <c r="C138" s="86">
        <v>46836.410699099994</v>
      </c>
      <c r="D138" s="86">
        <v>56903.29176159999</v>
      </c>
      <c r="E138" s="16">
        <v>21.493707379018787</v>
      </c>
      <c r="F138" s="86"/>
      <c r="G138" s="86">
        <v>35195.893109999997</v>
      </c>
      <c r="H138" s="86">
        <v>11376.232109999999</v>
      </c>
      <c r="I138" s="86">
        <v>9238.6980800000001</v>
      </c>
      <c r="J138" s="16">
        <v>-18.78947272991249</v>
      </c>
      <c r="K138" s="16"/>
      <c r="L138" s="16"/>
      <c r="M138" s="16"/>
      <c r="O138" s="202"/>
      <c r="P138" s="201"/>
      <c r="Q138" s="201"/>
    </row>
    <row r="139" spans="1:23" ht="11.25" customHeight="1" x14ac:dyDescent="0.2">
      <c r="A139" s="17"/>
      <c r="B139" s="18"/>
      <c r="C139" s="18"/>
      <c r="D139" s="18"/>
      <c r="E139" s="16"/>
      <c r="F139" s="16"/>
      <c r="G139" s="18"/>
      <c r="H139" s="18"/>
      <c r="I139" s="18"/>
      <c r="J139" s="12"/>
      <c r="K139" s="12"/>
      <c r="L139" s="12"/>
      <c r="M139" s="12"/>
      <c r="N139" s="83"/>
      <c r="O139" s="176"/>
      <c r="P139" s="169"/>
      <c r="Q139" s="169"/>
      <c r="R139" s="83"/>
      <c r="S139" s="83"/>
      <c r="T139" s="83"/>
      <c r="U139" s="83"/>
      <c r="V139" s="83"/>
      <c r="W139" s="83"/>
    </row>
    <row r="140" spans="1:23" s="20" customFormat="1" ht="11.25" customHeight="1" x14ac:dyDescent="0.2">
      <c r="A140" s="210" t="s">
        <v>300</v>
      </c>
      <c r="B140" s="18">
        <v>116164.97570000001</v>
      </c>
      <c r="C140" s="18">
        <v>46570.644699999997</v>
      </c>
      <c r="D140" s="18">
        <v>56604.387999999992</v>
      </c>
      <c r="E140" s="16">
        <v>21.545210216941641</v>
      </c>
      <c r="F140" s="16"/>
      <c r="G140" s="18">
        <v>25311.504519999999</v>
      </c>
      <c r="H140" s="18">
        <v>8086.8344699999998</v>
      </c>
      <c r="I140" s="18">
        <v>6796.0245400000003</v>
      </c>
      <c r="J140" s="16">
        <v>-15.961869069888351</v>
      </c>
      <c r="K140" s="16"/>
      <c r="L140" s="16"/>
      <c r="M140" s="16"/>
      <c r="N140" s="259"/>
      <c r="O140" s="259"/>
      <c r="P140" s="257"/>
      <c r="Q140" s="257"/>
      <c r="R140" s="257"/>
      <c r="S140" s="91"/>
      <c r="T140" s="91"/>
      <c r="U140" s="91"/>
      <c r="V140" s="91"/>
      <c r="W140" s="91"/>
    </row>
    <row r="141" spans="1:23" ht="11.25" customHeight="1" x14ac:dyDescent="0.2">
      <c r="A141" s="211" t="s">
        <v>117</v>
      </c>
      <c r="B141" s="11">
        <v>85122.368000000002</v>
      </c>
      <c r="C141" s="11">
        <v>16615.462</v>
      </c>
      <c r="D141" s="11">
        <v>22544.109</v>
      </c>
      <c r="E141" s="12">
        <v>35.681505575950894</v>
      </c>
      <c r="F141" s="16"/>
      <c r="G141" s="11">
        <v>21803.578839999998</v>
      </c>
      <c r="H141" s="11">
        <v>4748.194379999999</v>
      </c>
      <c r="I141" s="11">
        <v>4084.8974500000004</v>
      </c>
      <c r="J141" s="12">
        <v>-13.969456111440806</v>
      </c>
      <c r="K141" s="12"/>
      <c r="L141" s="12"/>
      <c r="M141" s="12"/>
      <c r="N141" s="83"/>
      <c r="O141" s="176"/>
      <c r="P141" s="169"/>
      <c r="Q141" s="169"/>
      <c r="R141" s="83"/>
      <c r="S141" s="83"/>
      <c r="T141" s="83"/>
      <c r="U141" s="83"/>
      <c r="V141" s="83"/>
      <c r="W141" s="83"/>
    </row>
    <row r="142" spans="1:23" ht="11.25" customHeight="1" x14ac:dyDescent="0.2">
      <c r="A142" s="211" t="s">
        <v>118</v>
      </c>
      <c r="B142" s="11">
        <v>29461.708700000003</v>
      </c>
      <c r="C142" s="11">
        <v>28718.808700000001</v>
      </c>
      <c r="D142" s="11">
        <v>32450.5</v>
      </c>
      <c r="E142" s="12">
        <v>12.993893092786962</v>
      </c>
      <c r="F142" s="16"/>
      <c r="G142" s="11">
        <v>3315.61834</v>
      </c>
      <c r="H142" s="11">
        <v>3242.9238700000001</v>
      </c>
      <c r="I142" s="11">
        <v>2502.84105</v>
      </c>
      <c r="J142" s="12">
        <v>-22.821467591220397</v>
      </c>
      <c r="K142" s="12"/>
      <c r="L142" s="12"/>
      <c r="M142" s="12"/>
      <c r="O142" s="174"/>
    </row>
    <row r="143" spans="1:23" ht="11.25" customHeight="1" x14ac:dyDescent="0.2">
      <c r="A143" s="211" t="s">
        <v>327</v>
      </c>
      <c r="B143" s="11">
        <v>281.988</v>
      </c>
      <c r="C143" s="11">
        <v>48.988</v>
      </c>
      <c r="D143" s="11">
        <v>148.524</v>
      </c>
      <c r="E143" s="12">
        <v>203.18445333551074</v>
      </c>
      <c r="F143" s="16"/>
      <c r="G143" s="11">
        <v>74.70514</v>
      </c>
      <c r="H143" s="11">
        <v>9.7311599999999991</v>
      </c>
      <c r="I143" s="11">
        <v>26.949549999999999</v>
      </c>
      <c r="J143" s="12">
        <v>176.94077581706603</v>
      </c>
      <c r="K143" s="12"/>
      <c r="L143" s="12"/>
      <c r="M143" s="12"/>
      <c r="O143" s="174"/>
    </row>
    <row r="144" spans="1:23" ht="11.25" customHeight="1" x14ac:dyDescent="0.2">
      <c r="A144" s="211" t="s">
        <v>328</v>
      </c>
      <c r="B144" s="11">
        <v>1298.9110000000001</v>
      </c>
      <c r="C144" s="11">
        <v>1187.386</v>
      </c>
      <c r="D144" s="11">
        <v>1461.2549999999999</v>
      </c>
      <c r="E144" s="12">
        <v>23.064866858797387</v>
      </c>
      <c r="F144" s="16"/>
      <c r="G144" s="11">
        <v>117.6022</v>
      </c>
      <c r="H144" s="11">
        <v>85.985060000000004</v>
      </c>
      <c r="I144" s="11">
        <v>181.33648999999997</v>
      </c>
      <c r="J144" s="12">
        <v>110.893020252588</v>
      </c>
      <c r="K144" s="12"/>
      <c r="L144" s="12"/>
      <c r="M144" s="12"/>
      <c r="O144" s="174"/>
    </row>
    <row r="145" spans="1:17" ht="11.25" customHeight="1" x14ac:dyDescent="0.2">
      <c r="A145" s="211"/>
      <c r="B145" s="11"/>
      <c r="C145" s="11"/>
      <c r="D145" s="11"/>
      <c r="E145" s="12"/>
      <c r="F145" s="16"/>
      <c r="G145" s="11"/>
      <c r="H145" s="11"/>
      <c r="I145" s="11"/>
      <c r="J145" s="12"/>
      <c r="K145" s="12"/>
      <c r="L145" s="12"/>
      <c r="M145" s="12"/>
      <c r="O145" s="174"/>
    </row>
    <row r="146" spans="1:17" s="20" customFormat="1" ht="11.25" customHeight="1" x14ac:dyDescent="0.2">
      <c r="A146" s="210" t="s">
        <v>301</v>
      </c>
      <c r="B146" s="18">
        <v>0</v>
      </c>
      <c r="C146" s="18">
        <v>0</v>
      </c>
      <c r="D146" s="18">
        <v>1.34</v>
      </c>
      <c r="E146" s="16" t="s">
        <v>526</v>
      </c>
      <c r="F146" s="16"/>
      <c r="G146" s="18">
        <v>0</v>
      </c>
      <c r="H146" s="18">
        <v>0</v>
      </c>
      <c r="I146" s="18">
        <v>3.1179999999999999</v>
      </c>
      <c r="J146" s="16" t="s">
        <v>526</v>
      </c>
      <c r="K146" s="16"/>
      <c r="L146" s="16"/>
      <c r="M146" s="16"/>
      <c r="O146" s="173"/>
      <c r="P146" s="171"/>
      <c r="Q146" s="171"/>
    </row>
    <row r="147" spans="1:17" ht="11.25" customHeight="1" x14ac:dyDescent="0.2">
      <c r="A147" s="211" t="s">
        <v>117</v>
      </c>
      <c r="B147" s="11">
        <v>0</v>
      </c>
      <c r="C147" s="11">
        <v>0</v>
      </c>
      <c r="D147" s="11">
        <v>0</v>
      </c>
      <c r="E147" s="12" t="s">
        <v>526</v>
      </c>
      <c r="F147" s="16"/>
      <c r="G147" s="11">
        <v>0</v>
      </c>
      <c r="H147" s="11">
        <v>0</v>
      </c>
      <c r="I147" s="11">
        <v>0</v>
      </c>
      <c r="J147" s="12" t="s">
        <v>526</v>
      </c>
      <c r="K147" s="12"/>
      <c r="L147" s="12"/>
      <c r="M147" s="12"/>
      <c r="O147" s="174"/>
    </row>
    <row r="148" spans="1:17" ht="11.25" customHeight="1" x14ac:dyDescent="0.2">
      <c r="A148" s="211" t="s">
        <v>118</v>
      </c>
      <c r="B148" s="11">
        <v>0</v>
      </c>
      <c r="C148" s="11">
        <v>0</v>
      </c>
      <c r="D148" s="11">
        <v>0</v>
      </c>
      <c r="E148" s="12" t="s">
        <v>526</v>
      </c>
      <c r="F148" s="16"/>
      <c r="G148" s="11">
        <v>0</v>
      </c>
      <c r="H148" s="11">
        <v>0</v>
      </c>
      <c r="I148" s="11">
        <v>0</v>
      </c>
      <c r="J148" s="12" t="s">
        <v>526</v>
      </c>
      <c r="K148" s="12"/>
      <c r="L148" s="12"/>
      <c r="M148" s="12"/>
      <c r="O148" s="174"/>
    </row>
    <row r="149" spans="1:17" ht="11.25" customHeight="1" x14ac:dyDescent="0.2">
      <c r="A149" s="211" t="s">
        <v>360</v>
      </c>
      <c r="B149" s="11">
        <v>0</v>
      </c>
      <c r="C149" s="11">
        <v>0</v>
      </c>
      <c r="D149" s="11">
        <v>1.34</v>
      </c>
      <c r="E149" s="12" t="s">
        <v>526</v>
      </c>
      <c r="F149" s="16"/>
      <c r="G149" s="11">
        <v>0</v>
      </c>
      <c r="H149" s="11">
        <v>0</v>
      </c>
      <c r="I149" s="11">
        <v>3.1179999999999999</v>
      </c>
      <c r="J149" s="12" t="s">
        <v>526</v>
      </c>
      <c r="K149" s="12"/>
      <c r="L149" s="12"/>
      <c r="M149" s="12"/>
      <c r="O149" s="174"/>
    </row>
    <row r="150" spans="1:17" ht="11.25" customHeight="1" x14ac:dyDescent="0.2">
      <c r="A150" s="211"/>
      <c r="B150" s="11"/>
      <c r="C150" s="11"/>
      <c r="D150" s="11"/>
      <c r="E150" s="12"/>
      <c r="F150" s="16"/>
      <c r="G150" s="11"/>
      <c r="H150" s="11"/>
      <c r="I150" s="11"/>
      <c r="J150" s="12"/>
      <c r="K150" s="12"/>
      <c r="L150" s="12"/>
      <c r="M150" s="12"/>
      <c r="O150" s="174"/>
    </row>
    <row r="151" spans="1:17" s="20" customFormat="1" ht="11.25" customHeight="1" x14ac:dyDescent="0.2">
      <c r="A151" s="210" t="s">
        <v>357</v>
      </c>
      <c r="B151" s="18">
        <v>385.02145889999997</v>
      </c>
      <c r="C151" s="18">
        <v>118.54099909999999</v>
      </c>
      <c r="D151" s="18">
        <v>115.36776160000001</v>
      </c>
      <c r="E151" s="16">
        <v>-2.6769113843245691</v>
      </c>
      <c r="F151" s="18"/>
      <c r="G151" s="18">
        <v>8933.5367800000022</v>
      </c>
      <c r="H151" s="18">
        <v>2594.1533200000003</v>
      </c>
      <c r="I151" s="18">
        <v>1591.56412</v>
      </c>
      <c r="J151" s="16">
        <v>-38.648031797904693</v>
      </c>
      <c r="K151" s="16"/>
      <c r="L151" s="16"/>
      <c r="M151" s="16"/>
      <c r="O151" s="173"/>
      <c r="P151" s="171"/>
      <c r="Q151" s="171"/>
    </row>
    <row r="152" spans="1:17" ht="11.25" customHeight="1" x14ac:dyDescent="0.2">
      <c r="A152" s="211" t="s">
        <v>302</v>
      </c>
      <c r="B152" s="11">
        <v>0</v>
      </c>
      <c r="C152" s="11">
        <v>0</v>
      </c>
      <c r="D152" s="11">
        <v>0.16800000000000001</v>
      </c>
      <c r="E152" s="12" t="s">
        <v>526</v>
      </c>
      <c r="F152" s="16"/>
      <c r="G152" s="11">
        <v>0</v>
      </c>
      <c r="H152" s="11">
        <v>0</v>
      </c>
      <c r="I152" s="11">
        <v>0.96439999999999992</v>
      </c>
      <c r="J152" s="12" t="s">
        <v>526</v>
      </c>
      <c r="K152" s="12"/>
      <c r="L152" s="12"/>
      <c r="M152" s="12"/>
      <c r="O152" s="174"/>
    </row>
    <row r="153" spans="1:17" ht="11.25" customHeight="1" x14ac:dyDescent="0.2">
      <c r="A153" s="211" t="s">
        <v>338</v>
      </c>
      <c r="B153" s="11">
        <v>0.79700000000000004</v>
      </c>
      <c r="C153" s="11">
        <v>0.52200000000000002</v>
      </c>
      <c r="D153" s="11">
        <v>1.62076</v>
      </c>
      <c r="E153" s="12">
        <v>210.4904214559387</v>
      </c>
      <c r="F153" s="16"/>
      <c r="G153" s="11">
        <v>12.855599999999999</v>
      </c>
      <c r="H153" s="11">
        <v>9.5235999999999983</v>
      </c>
      <c r="I153" s="11">
        <v>13.42</v>
      </c>
      <c r="J153" s="12">
        <v>40.913100088201958</v>
      </c>
      <c r="K153" s="12"/>
      <c r="L153" s="12"/>
      <c r="M153" s="12"/>
      <c r="O153" s="174"/>
    </row>
    <row r="154" spans="1:17" ht="11.25" customHeight="1" x14ac:dyDescent="0.2">
      <c r="A154" s="211" t="s">
        <v>391</v>
      </c>
      <c r="B154" s="11">
        <v>234.5094589</v>
      </c>
      <c r="C154" s="11">
        <v>43.551999100000003</v>
      </c>
      <c r="D154" s="11">
        <v>41.088001600000005</v>
      </c>
      <c r="E154" s="12">
        <v>-5.6575990790741884</v>
      </c>
      <c r="F154" s="16"/>
      <c r="G154" s="11">
        <v>5227.2743200000004</v>
      </c>
      <c r="H154" s="11">
        <v>944.78270999999995</v>
      </c>
      <c r="I154" s="11">
        <v>509.27226000000002</v>
      </c>
      <c r="J154" s="12">
        <v>-46.096361141071263</v>
      </c>
      <c r="K154" s="12"/>
      <c r="L154" s="12"/>
      <c r="M154" s="12"/>
      <c r="O154" s="174"/>
    </row>
    <row r="155" spans="1:17" ht="11.25" customHeight="1" x14ac:dyDescent="0.2">
      <c r="A155" s="211" t="s">
        <v>339</v>
      </c>
      <c r="B155" s="11">
        <v>0</v>
      </c>
      <c r="C155" s="11">
        <v>0</v>
      </c>
      <c r="D155" s="11">
        <v>7.4999999999999997E-2</v>
      </c>
      <c r="E155" s="12" t="s">
        <v>526</v>
      </c>
      <c r="F155" s="16"/>
      <c r="G155" s="11">
        <v>0</v>
      </c>
      <c r="H155" s="11">
        <v>0</v>
      </c>
      <c r="I155" s="11">
        <v>1.89</v>
      </c>
      <c r="J155" s="12" t="s">
        <v>526</v>
      </c>
      <c r="K155" s="12"/>
      <c r="L155" s="12"/>
      <c r="M155" s="12"/>
      <c r="O155" s="174"/>
    </row>
    <row r="156" spans="1:17" ht="11.25" customHeight="1" x14ac:dyDescent="0.2">
      <c r="A156" s="211" t="s">
        <v>303</v>
      </c>
      <c r="B156" s="11">
        <v>149.715</v>
      </c>
      <c r="C156" s="11">
        <v>74.466999999999999</v>
      </c>
      <c r="D156" s="11">
        <v>72.415999999999997</v>
      </c>
      <c r="E156" s="12">
        <v>-2.7542401332133721</v>
      </c>
      <c r="F156" s="16"/>
      <c r="G156" s="11">
        <v>3693.406860000001</v>
      </c>
      <c r="H156" s="11">
        <v>1639.8470100000002</v>
      </c>
      <c r="I156" s="11">
        <v>1066.01746</v>
      </c>
      <c r="J156" s="12">
        <v>-34.992871072771607</v>
      </c>
      <c r="K156" s="12"/>
      <c r="L156" s="12"/>
      <c r="M156" s="12"/>
      <c r="O156" s="174"/>
    </row>
    <row r="157" spans="1:17" ht="11.25" customHeight="1" x14ac:dyDescent="0.2">
      <c r="A157" s="211"/>
      <c r="B157" s="11"/>
      <c r="C157" s="11"/>
      <c r="D157" s="11"/>
      <c r="E157" s="12"/>
      <c r="F157" s="16"/>
      <c r="G157" s="11"/>
      <c r="H157" s="11"/>
      <c r="I157" s="11"/>
      <c r="J157" s="12"/>
      <c r="K157" s="12"/>
      <c r="L157" s="12"/>
      <c r="M157" s="12"/>
      <c r="O157" s="174"/>
    </row>
    <row r="158" spans="1:17" s="20" customFormat="1" ht="11.25" customHeight="1" x14ac:dyDescent="0.2">
      <c r="A158" s="210" t="s">
        <v>329</v>
      </c>
      <c r="B158" s="18">
        <v>198.60300000000001</v>
      </c>
      <c r="C158" s="18">
        <v>147.22499999999999</v>
      </c>
      <c r="D158" s="18">
        <v>182.196</v>
      </c>
      <c r="E158" s="16">
        <v>23.753438614365763</v>
      </c>
      <c r="F158" s="16"/>
      <c r="G158" s="18">
        <v>931.19280999999989</v>
      </c>
      <c r="H158" s="18">
        <v>695.2443199999999</v>
      </c>
      <c r="I158" s="18">
        <v>847.99142000000006</v>
      </c>
      <c r="J158" s="16">
        <v>21.970276578455213</v>
      </c>
      <c r="K158" s="16"/>
      <c r="L158" s="16"/>
      <c r="M158" s="16"/>
      <c r="O158" s="173"/>
      <c r="P158" s="171"/>
      <c r="Q158" s="171"/>
    </row>
    <row r="159" spans="1:17" s="20" customFormat="1" ht="11.25" customHeight="1" x14ac:dyDescent="0.2">
      <c r="A159" s="210" t="s">
        <v>358</v>
      </c>
      <c r="B159" s="18">
        <v>1.339</v>
      </c>
      <c r="C159" s="18">
        <v>0</v>
      </c>
      <c r="D159" s="18">
        <v>0</v>
      </c>
      <c r="E159" s="16" t="s">
        <v>526</v>
      </c>
      <c r="F159" s="16"/>
      <c r="G159" s="18">
        <v>19.658999999999999</v>
      </c>
      <c r="H159" s="18">
        <v>0</v>
      </c>
      <c r="I159" s="18">
        <v>0</v>
      </c>
      <c r="J159" s="16" t="s">
        <v>526</v>
      </c>
      <c r="K159" s="16"/>
      <c r="L159" s="16"/>
      <c r="M159" s="16"/>
      <c r="O159" s="173"/>
      <c r="P159" s="171"/>
      <c r="Q159" s="171"/>
    </row>
    <row r="160" spans="1:17" x14ac:dyDescent="0.2">
      <c r="A160" s="83"/>
      <c r="B160" s="90"/>
      <c r="C160" s="90"/>
      <c r="D160" s="90"/>
      <c r="E160" s="90"/>
      <c r="F160" s="90"/>
      <c r="G160" s="90"/>
      <c r="H160" s="90"/>
      <c r="I160" s="90"/>
      <c r="J160" s="84"/>
      <c r="K160" s="9"/>
      <c r="L160" s="9"/>
      <c r="M160" s="9"/>
      <c r="O160" s="174"/>
    </row>
    <row r="161" spans="1:18" x14ac:dyDescent="0.2">
      <c r="A161" s="9" t="s">
        <v>411</v>
      </c>
      <c r="B161" s="9"/>
      <c r="C161" s="9"/>
      <c r="D161" s="9"/>
      <c r="E161" s="9"/>
      <c r="F161" s="9"/>
      <c r="G161" s="9"/>
      <c r="H161" s="9"/>
      <c r="I161" s="9"/>
      <c r="J161" s="9"/>
      <c r="K161" s="9"/>
      <c r="L161" s="9"/>
      <c r="M161" s="9"/>
      <c r="O161" s="174"/>
    </row>
    <row r="162" spans="1:18" ht="20.100000000000001" customHeight="1" x14ac:dyDescent="0.2">
      <c r="A162" s="404" t="s">
        <v>161</v>
      </c>
      <c r="B162" s="404"/>
      <c r="C162" s="404"/>
      <c r="D162" s="404"/>
      <c r="E162" s="404"/>
      <c r="F162" s="404"/>
      <c r="G162" s="404"/>
      <c r="H162" s="404"/>
      <c r="I162" s="404"/>
      <c r="J162" s="404"/>
      <c r="K162" s="357"/>
      <c r="L162" s="357"/>
      <c r="M162" s="357"/>
      <c r="O162" s="174"/>
    </row>
    <row r="163" spans="1:18" ht="19.5" customHeight="1" x14ac:dyDescent="0.2">
      <c r="A163" s="405" t="s">
        <v>155</v>
      </c>
      <c r="B163" s="405"/>
      <c r="C163" s="405"/>
      <c r="D163" s="405"/>
      <c r="E163" s="405"/>
      <c r="F163" s="405"/>
      <c r="G163" s="405"/>
      <c r="H163" s="405"/>
      <c r="I163" s="405"/>
      <c r="J163" s="405"/>
      <c r="K163" s="357"/>
      <c r="L163" s="357"/>
      <c r="M163" s="357"/>
      <c r="O163" s="174"/>
    </row>
    <row r="164" spans="1:18" s="20" customFormat="1" x14ac:dyDescent="0.2">
      <c r="A164" s="17"/>
      <c r="B164" s="406" t="s">
        <v>100</v>
      </c>
      <c r="C164" s="406"/>
      <c r="D164" s="406"/>
      <c r="E164" s="406"/>
      <c r="F164" s="358"/>
      <c r="G164" s="406" t="s">
        <v>421</v>
      </c>
      <c r="H164" s="406"/>
      <c r="I164" s="406"/>
      <c r="J164" s="406"/>
      <c r="K164" s="358"/>
      <c r="L164" s="358"/>
      <c r="M164" s="358"/>
      <c r="N164" s="91"/>
      <c r="O164" s="170"/>
      <c r="P164" s="170"/>
      <c r="Q164" s="170"/>
      <c r="R164" s="91"/>
    </row>
    <row r="165" spans="1:18" s="20" customFormat="1" x14ac:dyDescent="0.2">
      <c r="A165" s="17" t="s">
        <v>257</v>
      </c>
      <c r="B165" s="410">
        <v>2019</v>
      </c>
      <c r="C165" s="407" t="s">
        <v>512</v>
      </c>
      <c r="D165" s="407"/>
      <c r="E165" s="407"/>
      <c r="F165" s="358"/>
      <c r="G165" s="410">
        <v>2019</v>
      </c>
      <c r="H165" s="407" t="s">
        <v>512</v>
      </c>
      <c r="I165" s="407"/>
      <c r="J165" s="407"/>
      <c r="K165" s="358"/>
      <c r="L165" s="358"/>
      <c r="M165" s="358"/>
      <c r="N165" s="91"/>
      <c r="O165" s="170"/>
      <c r="P165" s="170"/>
      <c r="Q165" s="170"/>
      <c r="R165" s="91"/>
    </row>
    <row r="166" spans="1:18" s="20" customFormat="1" x14ac:dyDescent="0.2">
      <c r="A166" s="123"/>
      <c r="B166" s="411"/>
      <c r="C166" s="256">
        <v>2019</v>
      </c>
      <c r="D166" s="256">
        <v>2020</v>
      </c>
      <c r="E166" s="359" t="s">
        <v>524</v>
      </c>
      <c r="F166" s="125"/>
      <c r="G166" s="411"/>
      <c r="H166" s="256">
        <v>2019</v>
      </c>
      <c r="I166" s="256">
        <v>2020</v>
      </c>
      <c r="J166" s="359" t="s">
        <v>524</v>
      </c>
      <c r="K166" s="358"/>
      <c r="L166" s="358"/>
      <c r="M166" s="358"/>
      <c r="O166" s="171"/>
      <c r="P166" s="171"/>
      <c r="Q166" s="171"/>
    </row>
    <row r="167" spans="1:18" x14ac:dyDescent="0.2">
      <c r="A167" s="9"/>
      <c r="B167" s="9"/>
      <c r="C167" s="9"/>
      <c r="D167" s="9"/>
      <c r="E167" s="9"/>
      <c r="F167" s="9"/>
      <c r="G167" s="9"/>
      <c r="H167" s="9"/>
      <c r="I167" s="9"/>
      <c r="J167" s="9"/>
      <c r="K167" s="9"/>
      <c r="L167" s="9"/>
      <c r="M167" s="9"/>
      <c r="O167" s="174"/>
    </row>
    <row r="168" spans="1:18" s="21" customFormat="1" x14ac:dyDescent="0.2">
      <c r="A168" s="86" t="s">
        <v>290</v>
      </c>
      <c r="B168" s="86">
        <v>260969.627202</v>
      </c>
      <c r="C168" s="86">
        <v>175291.1509719</v>
      </c>
      <c r="D168" s="86">
        <v>193287.58534000002</v>
      </c>
      <c r="E168" s="16">
        <v>10.266596042252559</v>
      </c>
      <c r="F168" s="86"/>
      <c r="G168" s="86">
        <v>261212.81705999997</v>
      </c>
      <c r="H168" s="86">
        <v>170724.87182</v>
      </c>
      <c r="I168" s="86">
        <v>186537.16057999997</v>
      </c>
      <c r="J168" s="16">
        <v>9.2618542286394501</v>
      </c>
      <c r="K168" s="16"/>
      <c r="L168" s="16"/>
      <c r="M168" s="16"/>
      <c r="O168" s="173"/>
      <c r="P168" s="201"/>
      <c r="Q168" s="201"/>
    </row>
    <row r="169" spans="1:18" ht="11.25" customHeight="1" x14ac:dyDescent="0.2">
      <c r="A169" s="17"/>
      <c r="B169" s="11"/>
      <c r="C169" s="11"/>
      <c r="D169" s="11"/>
      <c r="E169" s="12"/>
      <c r="F169" s="12"/>
      <c r="G169" s="11"/>
      <c r="H169" s="11"/>
      <c r="I169" s="11"/>
      <c r="J169" s="12"/>
      <c r="K169" s="12"/>
      <c r="L169" s="12"/>
      <c r="M169" s="12"/>
      <c r="O169" s="174"/>
    </row>
    <row r="170" spans="1:18" s="20" customFormat="1" ht="11.25" customHeight="1" x14ac:dyDescent="0.2">
      <c r="A170" s="17" t="s">
        <v>254</v>
      </c>
      <c r="B170" s="18">
        <v>55314.948950000005</v>
      </c>
      <c r="C170" s="18">
        <v>50929.276110000006</v>
      </c>
      <c r="D170" s="18">
        <v>59954.166409999998</v>
      </c>
      <c r="E170" s="16">
        <v>17.720437024291314</v>
      </c>
      <c r="F170" s="16"/>
      <c r="G170" s="18">
        <v>44597.319430000003</v>
      </c>
      <c r="H170" s="18">
        <v>35889.11911</v>
      </c>
      <c r="I170" s="18">
        <v>47057.822279999986</v>
      </c>
      <c r="J170" s="16">
        <v>31.120025921416328</v>
      </c>
      <c r="K170" s="16"/>
      <c r="L170" s="16"/>
      <c r="M170" s="16"/>
      <c r="O170" s="173"/>
      <c r="P170" s="171"/>
      <c r="Q170" s="171"/>
    </row>
    <row r="171" spans="1:18" ht="11.25" customHeight="1" x14ac:dyDescent="0.2">
      <c r="A171" s="17"/>
      <c r="B171" s="18"/>
      <c r="C171" s="18"/>
      <c r="D171" s="18"/>
      <c r="E171" s="16"/>
      <c r="F171" s="16"/>
      <c r="G171" s="18"/>
      <c r="H171" s="18"/>
      <c r="I171" s="18"/>
      <c r="J171" s="12"/>
      <c r="K171" s="12"/>
      <c r="L171" s="12"/>
      <c r="M171" s="12"/>
      <c r="O171" s="174"/>
    </row>
    <row r="172" spans="1:18" ht="11.25" customHeight="1" x14ac:dyDescent="0.2">
      <c r="A172" s="10" t="s">
        <v>115</v>
      </c>
      <c r="B172" s="11">
        <v>0.12</v>
      </c>
      <c r="C172" s="11">
        <v>0.12</v>
      </c>
      <c r="D172" s="11">
        <v>1.08</v>
      </c>
      <c r="E172" s="12">
        <v>800.00000000000023</v>
      </c>
      <c r="F172" s="12"/>
      <c r="G172" s="11">
        <v>0.1</v>
      </c>
      <c r="H172" s="11">
        <v>0.1</v>
      </c>
      <c r="I172" s="11">
        <v>2.08392</v>
      </c>
      <c r="J172" s="12">
        <v>1983.9199999999996</v>
      </c>
      <c r="K172" s="12"/>
      <c r="L172" s="12"/>
      <c r="M172" s="12"/>
      <c r="O172" s="174"/>
    </row>
    <row r="173" spans="1:18" ht="11.25" customHeight="1" x14ac:dyDescent="0.2">
      <c r="A173" s="10" t="s">
        <v>106</v>
      </c>
      <c r="B173" s="11">
        <v>13268.58908</v>
      </c>
      <c r="C173" s="11">
        <v>8978.5790799999995</v>
      </c>
      <c r="D173" s="11">
        <v>10843.490599999999</v>
      </c>
      <c r="E173" s="12">
        <v>20.770675441887391</v>
      </c>
      <c r="F173" s="12"/>
      <c r="G173" s="11">
        <v>21857.153170000001</v>
      </c>
      <c r="H173" s="11">
        <v>13487.68922</v>
      </c>
      <c r="I173" s="11">
        <v>25624.510019999994</v>
      </c>
      <c r="J173" s="12">
        <v>89.984433968148579</v>
      </c>
      <c r="K173" s="12"/>
      <c r="L173" s="12"/>
      <c r="M173" s="12"/>
      <c r="O173" s="174"/>
    </row>
    <row r="174" spans="1:18" ht="11.25" customHeight="1" x14ac:dyDescent="0.2">
      <c r="A174" s="10" t="s">
        <v>321</v>
      </c>
      <c r="B174" s="11">
        <v>0.48</v>
      </c>
      <c r="C174" s="11">
        <v>0.48</v>
      </c>
      <c r="D174" s="11">
        <v>49.344000000000001</v>
      </c>
      <c r="E174" s="12">
        <v>10180.000000000002</v>
      </c>
      <c r="F174" s="12"/>
      <c r="G174" s="11">
        <v>0.42</v>
      </c>
      <c r="H174" s="11">
        <v>0.42</v>
      </c>
      <c r="I174" s="11">
        <v>92.225999999999999</v>
      </c>
      <c r="J174" s="12">
        <v>21858.571428571428</v>
      </c>
      <c r="K174" s="12"/>
      <c r="L174" s="12"/>
      <c r="M174" s="12"/>
      <c r="O174" s="174"/>
    </row>
    <row r="175" spans="1:18" ht="11.25" customHeight="1" x14ac:dyDescent="0.2">
      <c r="A175" s="10" t="s">
        <v>107</v>
      </c>
      <c r="B175" s="11">
        <v>38443.315999999999</v>
      </c>
      <c r="C175" s="11">
        <v>38417.906000000003</v>
      </c>
      <c r="D175" s="11">
        <v>45559.556600000004</v>
      </c>
      <c r="E175" s="12">
        <v>18.589380170798478</v>
      </c>
      <c r="F175" s="12"/>
      <c r="G175" s="11">
        <v>20070.86505</v>
      </c>
      <c r="H175" s="11">
        <v>20063.495050000001</v>
      </c>
      <c r="I175" s="11">
        <v>19108.285469999999</v>
      </c>
      <c r="J175" s="12">
        <v>-4.7609331156886441</v>
      </c>
      <c r="K175" s="12"/>
      <c r="L175" s="12"/>
      <c r="M175" s="12"/>
      <c r="O175" s="174"/>
    </row>
    <row r="176" spans="1:18" ht="11.25" customHeight="1" x14ac:dyDescent="0.2">
      <c r="A176" s="10" t="s">
        <v>108</v>
      </c>
      <c r="B176" s="11">
        <v>0</v>
      </c>
      <c r="C176" s="11">
        <v>0</v>
      </c>
      <c r="D176" s="11">
        <v>6.2E-2</v>
      </c>
      <c r="E176" s="12" t="s">
        <v>526</v>
      </c>
      <c r="F176" s="12"/>
      <c r="G176" s="11">
        <v>0</v>
      </c>
      <c r="H176" s="11">
        <v>0</v>
      </c>
      <c r="I176" s="11">
        <v>0.434</v>
      </c>
      <c r="J176" s="12" t="s">
        <v>526</v>
      </c>
      <c r="K176" s="12"/>
      <c r="L176" s="12"/>
      <c r="M176" s="12"/>
      <c r="O176" s="174"/>
    </row>
    <row r="177" spans="1:17" ht="11.25" customHeight="1" x14ac:dyDescent="0.2">
      <c r="A177" s="10" t="s">
        <v>109</v>
      </c>
      <c r="B177" s="11">
        <v>29.015999999999998</v>
      </c>
      <c r="C177" s="11">
        <v>17.927</v>
      </c>
      <c r="D177" s="11">
        <v>0.13</v>
      </c>
      <c r="E177" s="12">
        <v>-99.274836838288621</v>
      </c>
      <c r="F177" s="12"/>
      <c r="G177" s="11">
        <v>150.26503</v>
      </c>
      <c r="H177" s="11">
        <v>86.611429999999999</v>
      </c>
      <c r="I177" s="11">
        <v>0.65998000000000001</v>
      </c>
      <c r="J177" s="12">
        <v>-99.237998956950605</v>
      </c>
      <c r="K177" s="12"/>
      <c r="L177" s="12"/>
      <c r="M177" s="12"/>
      <c r="O177" s="174"/>
    </row>
    <row r="178" spans="1:17" ht="11.25" customHeight="1" x14ac:dyDescent="0.2">
      <c r="A178" s="10" t="s">
        <v>392</v>
      </c>
      <c r="B178" s="11">
        <v>0</v>
      </c>
      <c r="C178" s="11">
        <v>0</v>
      </c>
      <c r="D178" s="11">
        <v>0</v>
      </c>
      <c r="E178" s="12" t="s">
        <v>526</v>
      </c>
      <c r="F178" s="12"/>
      <c r="G178" s="11">
        <v>0</v>
      </c>
      <c r="H178" s="11">
        <v>0</v>
      </c>
      <c r="I178" s="11">
        <v>0</v>
      </c>
      <c r="J178" s="12" t="s">
        <v>526</v>
      </c>
      <c r="K178" s="12"/>
      <c r="L178" s="12"/>
      <c r="M178" s="12"/>
      <c r="O178" s="174"/>
    </row>
    <row r="179" spans="1:17" ht="11.25" customHeight="1" x14ac:dyDescent="0.2">
      <c r="A179" s="10" t="s">
        <v>110</v>
      </c>
      <c r="B179" s="11">
        <v>2.9249999999999998</v>
      </c>
      <c r="C179" s="11">
        <v>2.08</v>
      </c>
      <c r="D179" s="11">
        <v>0.47</v>
      </c>
      <c r="E179" s="12">
        <v>-77.40384615384616</v>
      </c>
      <c r="F179" s="12"/>
      <c r="G179" s="11">
        <v>9.7469999999999999</v>
      </c>
      <c r="H179" s="11">
        <v>8.3480000000000008</v>
      </c>
      <c r="I179" s="11">
        <v>1.04</v>
      </c>
      <c r="J179" s="12">
        <v>-87.541926209870624</v>
      </c>
      <c r="K179" s="12"/>
      <c r="L179" s="12"/>
      <c r="M179" s="12"/>
      <c r="O179" s="174"/>
    </row>
    <row r="180" spans="1:17" ht="11.25" customHeight="1" x14ac:dyDescent="0.2">
      <c r="A180" s="10" t="s">
        <v>111</v>
      </c>
      <c r="B180" s="11">
        <v>0.18</v>
      </c>
      <c r="C180" s="11">
        <v>0.125</v>
      </c>
      <c r="D180" s="11">
        <v>4.8000000000000001E-2</v>
      </c>
      <c r="E180" s="12">
        <v>-61.6</v>
      </c>
      <c r="F180" s="12"/>
      <c r="G180" s="11">
        <v>0.63624999999999998</v>
      </c>
      <c r="H180" s="11">
        <v>0.44374999999999998</v>
      </c>
      <c r="I180" s="11">
        <v>0.108</v>
      </c>
      <c r="J180" s="12">
        <v>-75.661971830985919</v>
      </c>
      <c r="K180" s="12"/>
      <c r="L180" s="12"/>
      <c r="M180" s="12"/>
      <c r="O180" s="174"/>
    </row>
    <row r="181" spans="1:17" ht="11.25" customHeight="1" x14ac:dyDescent="0.2">
      <c r="A181" s="10" t="s">
        <v>112</v>
      </c>
      <c r="B181" s="11">
        <v>183.13271000000003</v>
      </c>
      <c r="C181" s="11">
        <v>138.24451000000002</v>
      </c>
      <c r="D181" s="11">
        <v>150.80926000000002</v>
      </c>
      <c r="E181" s="12">
        <v>9.0887876849503897</v>
      </c>
      <c r="F181" s="12"/>
      <c r="G181" s="11">
        <v>808.23437000000013</v>
      </c>
      <c r="H181" s="11">
        <v>597.67085999999995</v>
      </c>
      <c r="I181" s="11">
        <v>715.43292999999994</v>
      </c>
      <c r="J181" s="12">
        <v>19.703498678185511</v>
      </c>
      <c r="K181" s="12"/>
      <c r="L181" s="12"/>
      <c r="M181" s="12"/>
      <c r="O181" s="174"/>
    </row>
    <row r="182" spans="1:17" ht="11.25" customHeight="1" x14ac:dyDescent="0.2">
      <c r="A182" s="10" t="s">
        <v>116</v>
      </c>
      <c r="B182" s="11">
        <v>734.5</v>
      </c>
      <c r="C182" s="11">
        <v>734.5</v>
      </c>
      <c r="D182" s="11">
        <v>2222.87</v>
      </c>
      <c r="E182" s="12">
        <v>202.63716814159289</v>
      </c>
      <c r="F182" s="12"/>
      <c r="G182" s="11">
        <v>278.07</v>
      </c>
      <c r="H182" s="11">
        <v>278.07</v>
      </c>
      <c r="I182" s="11">
        <v>863.09165000000007</v>
      </c>
      <c r="J182" s="12">
        <v>210.38646743625708</v>
      </c>
      <c r="K182" s="12"/>
      <c r="L182" s="12"/>
      <c r="M182" s="12"/>
      <c r="O182" s="174"/>
    </row>
    <row r="183" spans="1:17" ht="11.25" customHeight="1" x14ac:dyDescent="0.2">
      <c r="A183" s="10" t="s">
        <v>340</v>
      </c>
      <c r="B183" s="11">
        <v>1.5720000000000001</v>
      </c>
      <c r="C183" s="11">
        <v>0.97899999999999998</v>
      </c>
      <c r="D183" s="11">
        <v>0.23400000000000001</v>
      </c>
      <c r="E183" s="12">
        <v>-76.098059244126659</v>
      </c>
      <c r="F183" s="12"/>
      <c r="G183" s="11">
        <v>8.0540000000000003</v>
      </c>
      <c r="H183" s="11">
        <v>4.92</v>
      </c>
      <c r="I183" s="11">
        <v>1.1319999999999999</v>
      </c>
      <c r="J183" s="12">
        <v>-76.991869918699194</v>
      </c>
      <c r="K183" s="12"/>
      <c r="L183" s="12"/>
      <c r="M183" s="12"/>
      <c r="O183" s="174"/>
    </row>
    <row r="184" spans="1:17" x14ac:dyDescent="0.2">
      <c r="A184" s="209" t="s">
        <v>113</v>
      </c>
      <c r="B184" s="11">
        <v>6.0149999999999997</v>
      </c>
      <c r="C184" s="11">
        <v>3.59</v>
      </c>
      <c r="D184" s="11">
        <v>1</v>
      </c>
      <c r="E184" s="12">
        <v>-72.144846796657376</v>
      </c>
      <c r="F184" s="12"/>
      <c r="G184" s="11">
        <v>13.717499999999999</v>
      </c>
      <c r="H184" s="11">
        <v>8.6769999999999996</v>
      </c>
      <c r="I184" s="11">
        <v>1.915</v>
      </c>
      <c r="J184" s="12">
        <v>-77.930160193615308</v>
      </c>
      <c r="K184" s="12"/>
      <c r="L184" s="12"/>
      <c r="M184" s="12"/>
      <c r="O184" s="174"/>
    </row>
    <row r="185" spans="1:17" ht="11.25" customHeight="1" x14ac:dyDescent="0.2">
      <c r="A185" s="10" t="s">
        <v>114</v>
      </c>
      <c r="B185" s="11">
        <v>0.41499999999999998</v>
      </c>
      <c r="C185" s="11">
        <v>0.30499999999999999</v>
      </c>
      <c r="D185" s="11">
        <v>985.5</v>
      </c>
      <c r="E185" s="12">
        <v>323014.75409836066</v>
      </c>
      <c r="F185" s="12"/>
      <c r="G185" s="11">
        <v>0.71399999999999997</v>
      </c>
      <c r="H185" s="11">
        <v>0.58199999999999996</v>
      </c>
      <c r="I185" s="11">
        <v>306.97300000000001</v>
      </c>
      <c r="J185" s="12">
        <v>52644.501718213061</v>
      </c>
      <c r="K185" s="12"/>
      <c r="L185" s="12"/>
      <c r="M185" s="12"/>
      <c r="O185" s="174"/>
    </row>
    <row r="186" spans="1:17" ht="11.25" customHeight="1" x14ac:dyDescent="0.2">
      <c r="A186" s="10" t="s">
        <v>315</v>
      </c>
      <c r="B186" s="11">
        <v>2598.3669999999997</v>
      </c>
      <c r="C186" s="11">
        <v>2598.2449999999999</v>
      </c>
      <c r="D186" s="11">
        <v>105.39</v>
      </c>
      <c r="E186" s="12">
        <v>-95.943800526894108</v>
      </c>
      <c r="F186" s="12"/>
      <c r="G186" s="11">
        <v>1212.2874999999999</v>
      </c>
      <c r="H186" s="11">
        <v>1211.5554999999999</v>
      </c>
      <c r="I186" s="11">
        <v>71.28</v>
      </c>
      <c r="J186" s="12">
        <v>-94.116654168958831</v>
      </c>
      <c r="K186" s="12"/>
      <c r="L186" s="12"/>
      <c r="M186" s="12"/>
      <c r="O186" s="174"/>
    </row>
    <row r="187" spans="1:17" ht="11.25" customHeight="1" x14ac:dyDescent="0.2">
      <c r="A187" s="10" t="s">
        <v>120</v>
      </c>
      <c r="B187" s="11">
        <v>46.321160000000006</v>
      </c>
      <c r="C187" s="11">
        <v>36.195520000000002</v>
      </c>
      <c r="D187" s="11">
        <v>34.181950000000001</v>
      </c>
      <c r="E187" s="12">
        <v>-5.56303653048775</v>
      </c>
      <c r="F187" s="12"/>
      <c r="G187" s="11">
        <v>187.05555999999999</v>
      </c>
      <c r="H187" s="11">
        <v>140.53629999999998</v>
      </c>
      <c r="I187" s="11">
        <v>268.65030999999999</v>
      </c>
      <c r="J187" s="12">
        <v>91.160796178638577</v>
      </c>
      <c r="K187" s="12"/>
      <c r="L187" s="12"/>
      <c r="M187" s="12"/>
      <c r="O187" s="174"/>
    </row>
    <row r="188" spans="1:17" ht="11.25" customHeight="1" x14ac:dyDescent="0.2">
      <c r="A188" s="10"/>
      <c r="B188" s="11"/>
      <c r="C188" s="11"/>
      <c r="D188" s="11"/>
      <c r="E188" s="12"/>
      <c r="F188" s="11"/>
      <c r="G188" s="11"/>
      <c r="H188" s="11"/>
      <c r="I188" s="11"/>
      <c r="J188" s="12"/>
      <c r="K188" s="12"/>
      <c r="L188" s="12"/>
      <c r="M188" s="12"/>
      <c r="O188" s="174"/>
    </row>
    <row r="189" spans="1:17" s="20" customFormat="1" ht="11.25" customHeight="1" x14ac:dyDescent="0.2">
      <c r="A189" s="89" t="s">
        <v>255</v>
      </c>
      <c r="B189" s="18">
        <v>205654.67825200001</v>
      </c>
      <c r="C189" s="18">
        <v>124361.8748619</v>
      </c>
      <c r="D189" s="18">
        <v>133333.41893000001</v>
      </c>
      <c r="E189" s="16">
        <v>7.2140630543425317</v>
      </c>
      <c r="F189" s="16"/>
      <c r="G189" s="18">
        <v>216615.49762999997</v>
      </c>
      <c r="H189" s="18">
        <v>134835.75271</v>
      </c>
      <c r="I189" s="18">
        <v>139479.33829999997</v>
      </c>
      <c r="J189" s="16">
        <v>3.443883018168961</v>
      </c>
      <c r="K189" s="16"/>
      <c r="L189" s="16"/>
      <c r="M189" s="16"/>
      <c r="O189" s="173"/>
      <c r="P189" s="171"/>
      <c r="Q189" s="171"/>
    </row>
    <row r="190" spans="1:17" ht="11.25" customHeight="1" x14ac:dyDescent="0.2">
      <c r="A190" s="17"/>
      <c r="B190" s="18"/>
      <c r="C190" s="18"/>
      <c r="D190" s="18"/>
      <c r="E190" s="12"/>
      <c r="F190" s="16"/>
      <c r="G190" s="18"/>
      <c r="H190" s="18"/>
      <c r="I190" s="18"/>
      <c r="J190" s="12"/>
      <c r="K190" s="12"/>
      <c r="L190" s="12"/>
      <c r="M190" s="12"/>
      <c r="O190" s="174"/>
    </row>
    <row r="191" spans="1:17" ht="11.25" customHeight="1" x14ac:dyDescent="0.2">
      <c r="A191" s="9" t="s">
        <v>215</v>
      </c>
      <c r="B191" s="11">
        <v>15515.532345999996</v>
      </c>
      <c r="C191" s="11">
        <v>9934.9962059999998</v>
      </c>
      <c r="D191" s="11">
        <v>8593.83482</v>
      </c>
      <c r="E191" s="12">
        <v>-13.499364853204852</v>
      </c>
      <c r="G191" s="11">
        <v>48850.906900000016</v>
      </c>
      <c r="H191" s="11">
        <v>31284.067849999999</v>
      </c>
      <c r="I191" s="11">
        <v>25899.70174</v>
      </c>
      <c r="J191" s="12">
        <v>-17.211208388297877</v>
      </c>
      <c r="K191" s="12"/>
      <c r="L191" s="12"/>
      <c r="M191" s="12"/>
      <c r="O191" s="174"/>
    </row>
    <row r="192" spans="1:17" ht="11.25" customHeight="1" x14ac:dyDescent="0.2">
      <c r="A192" s="9" t="s">
        <v>104</v>
      </c>
      <c r="B192" s="11">
        <v>2278.0884100000003</v>
      </c>
      <c r="C192" s="11">
        <v>1887.6764299999998</v>
      </c>
      <c r="D192" s="11">
        <v>496.64148000000006</v>
      </c>
      <c r="E192" s="12">
        <v>-73.69032784924903</v>
      </c>
      <c r="G192" s="11">
        <v>6226.5953399999999</v>
      </c>
      <c r="H192" s="11">
        <v>4857.214320000001</v>
      </c>
      <c r="I192" s="11">
        <v>1547.42211</v>
      </c>
      <c r="J192" s="12">
        <v>-68.141778228142925</v>
      </c>
      <c r="K192" s="12"/>
      <c r="L192" s="12"/>
      <c r="M192" s="12"/>
      <c r="O192" s="174"/>
    </row>
    <row r="193" spans="1:18" ht="11.25" customHeight="1" x14ac:dyDescent="0.2">
      <c r="A193" s="9" t="s">
        <v>1</v>
      </c>
      <c r="B193" s="11">
        <v>1546.7440200000001</v>
      </c>
      <c r="C193" s="11">
        <v>1200.0368800000001</v>
      </c>
      <c r="D193" s="11">
        <v>1058.5295700000001</v>
      </c>
      <c r="E193" s="12">
        <v>-11.791913428527295</v>
      </c>
      <c r="G193" s="11">
        <v>7365.2097700000004</v>
      </c>
      <c r="H193" s="11">
        <v>5835.1241399999999</v>
      </c>
      <c r="I193" s="11">
        <v>4159.4699499999997</v>
      </c>
      <c r="J193" s="12">
        <v>-28.71668450913198</v>
      </c>
      <c r="K193" s="12"/>
      <c r="L193" s="12"/>
      <c r="M193" s="12"/>
      <c r="O193" s="174"/>
    </row>
    <row r="194" spans="1:18" ht="11.25" customHeight="1" x14ac:dyDescent="0.2">
      <c r="A194" s="9" t="s">
        <v>121</v>
      </c>
      <c r="B194" s="11">
        <v>186314.31347600001</v>
      </c>
      <c r="C194" s="11">
        <v>111339.16534589999</v>
      </c>
      <c r="D194" s="11">
        <v>123184.41306000002</v>
      </c>
      <c r="E194" s="12">
        <v>10.638886754090635</v>
      </c>
      <c r="G194" s="11">
        <v>154172.78561999995</v>
      </c>
      <c r="H194" s="11">
        <v>92859.346400000009</v>
      </c>
      <c r="I194" s="11">
        <v>107872.74449999999</v>
      </c>
      <c r="J194" s="12">
        <v>16.167891205402654</v>
      </c>
      <c r="K194" s="12"/>
      <c r="L194" s="12"/>
      <c r="M194" s="12"/>
      <c r="O194" s="174"/>
    </row>
    <row r="195" spans="1:18" x14ac:dyDescent="0.2">
      <c r="A195" s="84"/>
      <c r="B195" s="90"/>
      <c r="C195" s="90"/>
      <c r="D195" s="90"/>
      <c r="E195" s="90"/>
      <c r="F195" s="90"/>
      <c r="G195" s="90"/>
      <c r="H195" s="90"/>
      <c r="I195" s="90"/>
      <c r="J195" s="84"/>
      <c r="K195" s="9"/>
      <c r="L195" s="9"/>
      <c r="M195" s="9"/>
      <c r="O195" s="174"/>
    </row>
    <row r="196" spans="1:18" x14ac:dyDescent="0.2">
      <c r="A196" s="9" t="s">
        <v>410</v>
      </c>
      <c r="B196" s="9"/>
      <c r="C196" s="9"/>
      <c r="D196" s="9"/>
      <c r="E196" s="9"/>
      <c r="F196" s="9"/>
      <c r="G196" s="9"/>
      <c r="H196" s="9"/>
      <c r="I196" s="9"/>
      <c r="J196" s="9"/>
      <c r="K196" s="9"/>
      <c r="L196" s="9"/>
      <c r="M196" s="9"/>
      <c r="O196" s="174"/>
    </row>
    <row r="197" spans="1:18" ht="20.100000000000001" customHeight="1" x14ac:dyDescent="0.2">
      <c r="A197" s="404" t="s">
        <v>162</v>
      </c>
      <c r="B197" s="404"/>
      <c r="C197" s="404"/>
      <c r="D197" s="404"/>
      <c r="E197" s="404"/>
      <c r="F197" s="404"/>
      <c r="G197" s="404"/>
      <c r="H197" s="404"/>
      <c r="I197" s="404"/>
      <c r="J197" s="404"/>
      <c r="K197" s="357"/>
      <c r="L197" s="357"/>
      <c r="M197" s="357"/>
      <c r="O197" s="174"/>
    </row>
    <row r="198" spans="1:18" ht="20.100000000000001" customHeight="1" x14ac:dyDescent="0.2">
      <c r="A198" s="405" t="s">
        <v>157</v>
      </c>
      <c r="B198" s="405"/>
      <c r="C198" s="405"/>
      <c r="D198" s="405"/>
      <c r="E198" s="405"/>
      <c r="F198" s="405"/>
      <c r="G198" s="405"/>
      <c r="H198" s="405"/>
      <c r="I198" s="405"/>
      <c r="J198" s="405"/>
      <c r="K198" s="357"/>
      <c r="L198" s="357"/>
      <c r="M198" s="357"/>
      <c r="O198" s="174"/>
    </row>
    <row r="199" spans="1:18" s="20" customFormat="1" x14ac:dyDescent="0.2">
      <c r="A199" s="17"/>
      <c r="B199" s="406" t="s">
        <v>124</v>
      </c>
      <c r="C199" s="406"/>
      <c r="D199" s="406"/>
      <c r="E199" s="406"/>
      <c r="F199" s="358"/>
      <c r="G199" s="406" t="s">
        <v>421</v>
      </c>
      <c r="H199" s="406"/>
      <c r="I199" s="406"/>
      <c r="J199" s="406"/>
      <c r="K199" s="358"/>
      <c r="L199" s="358"/>
      <c r="M199" s="358"/>
      <c r="N199" s="91"/>
      <c r="O199" s="170"/>
      <c r="P199" s="170"/>
      <c r="Q199" s="170"/>
      <c r="R199" s="91"/>
    </row>
    <row r="200" spans="1:18" s="20" customFormat="1" x14ac:dyDescent="0.2">
      <c r="A200" s="17" t="s">
        <v>257</v>
      </c>
      <c r="B200" s="410">
        <v>2019</v>
      </c>
      <c r="C200" s="407" t="s">
        <v>512</v>
      </c>
      <c r="D200" s="407"/>
      <c r="E200" s="407"/>
      <c r="F200" s="358"/>
      <c r="G200" s="410">
        <v>2019</v>
      </c>
      <c r="H200" s="407" t="s">
        <v>512</v>
      </c>
      <c r="I200" s="407"/>
      <c r="J200" s="407"/>
      <c r="K200" s="358"/>
      <c r="L200" s="358"/>
      <c r="M200" s="358"/>
      <c r="N200" s="91"/>
      <c r="O200" s="170"/>
      <c r="P200" s="170"/>
      <c r="Q200" s="170"/>
      <c r="R200" s="91"/>
    </row>
    <row r="201" spans="1:18" s="20" customFormat="1" x14ac:dyDescent="0.2">
      <c r="A201" s="123"/>
      <c r="B201" s="411"/>
      <c r="C201" s="256">
        <v>2019</v>
      </c>
      <c r="D201" s="256">
        <v>2020</v>
      </c>
      <c r="E201" s="359" t="s">
        <v>524</v>
      </c>
      <c r="F201" s="125"/>
      <c r="G201" s="411"/>
      <c r="H201" s="256">
        <v>2019</v>
      </c>
      <c r="I201" s="256">
        <v>2020</v>
      </c>
      <c r="J201" s="359" t="s">
        <v>524</v>
      </c>
      <c r="K201" s="358"/>
      <c r="L201" s="358"/>
      <c r="M201" s="358"/>
      <c r="O201" s="171"/>
      <c r="P201" s="171"/>
      <c r="Q201" s="171"/>
    </row>
    <row r="202" spans="1:18" ht="11.25" customHeight="1" x14ac:dyDescent="0.2">
      <c r="A202" s="9"/>
      <c r="B202" s="9"/>
      <c r="C202" s="9"/>
      <c r="D202" s="9"/>
      <c r="E202" s="9"/>
      <c r="F202" s="9"/>
      <c r="G202" s="9"/>
      <c r="H202" s="9"/>
      <c r="I202" s="9"/>
      <c r="J202" s="9"/>
      <c r="K202" s="9"/>
      <c r="L202" s="9"/>
      <c r="M202" s="9"/>
      <c r="O202" s="174"/>
    </row>
    <row r="203" spans="1:18" s="21" customFormat="1" x14ac:dyDescent="0.2">
      <c r="A203" s="86" t="s">
        <v>291</v>
      </c>
      <c r="B203" s="86">
        <v>879531.89013200009</v>
      </c>
      <c r="C203" s="86">
        <v>592732.3495618999</v>
      </c>
      <c r="D203" s="86">
        <v>577016.17733990005</v>
      </c>
      <c r="E203" s="16">
        <v>-2.6514787380199465</v>
      </c>
      <c r="F203" s="86"/>
      <c r="G203" s="86">
        <v>1948261.5062600004</v>
      </c>
      <c r="H203" s="86">
        <v>1331192.2426300002</v>
      </c>
      <c r="I203" s="86">
        <v>1215476.9296400002</v>
      </c>
      <c r="J203" s="16">
        <v>-8.6926072196292523</v>
      </c>
      <c r="K203" s="16"/>
      <c r="L203" s="16"/>
      <c r="M203" s="16"/>
      <c r="O203" s="173"/>
      <c r="P203" s="201"/>
      <c r="Q203" s="201"/>
    </row>
    <row r="204" spans="1:18" s="21" customFormat="1" x14ac:dyDescent="0.2">
      <c r="A204" s="86"/>
      <c r="B204" s="86"/>
      <c r="C204" s="86"/>
      <c r="D204" s="86"/>
      <c r="E204" s="16"/>
      <c r="F204" s="86"/>
      <c r="G204" s="86"/>
      <c r="H204" s="86"/>
      <c r="I204" s="86"/>
      <c r="J204" s="16"/>
      <c r="K204" s="16"/>
      <c r="L204" s="16"/>
      <c r="M204" s="16"/>
      <c r="O204" s="173"/>
      <c r="P204" s="201"/>
      <c r="Q204" s="201"/>
    </row>
    <row r="205" spans="1:18" s="21" customFormat="1" x14ac:dyDescent="0.2">
      <c r="A205" s="86" t="s">
        <v>376</v>
      </c>
      <c r="B205" s="86">
        <v>868811.34736380004</v>
      </c>
      <c r="C205" s="86">
        <v>585459.29847279994</v>
      </c>
      <c r="D205" s="86">
        <v>570660.61293210008</v>
      </c>
      <c r="E205" s="16">
        <v>-2.5277052699142359</v>
      </c>
      <c r="F205" s="86"/>
      <c r="G205" s="86">
        <v>1925011.9212500004</v>
      </c>
      <c r="H205" s="86">
        <v>1314956.8657800003</v>
      </c>
      <c r="I205" s="86">
        <v>1204839.0764400002</v>
      </c>
      <c r="J205" s="16">
        <v>-8.3742510652378712</v>
      </c>
      <c r="K205" s="16"/>
      <c r="L205" s="16"/>
      <c r="M205" s="16"/>
      <c r="O205" s="173"/>
      <c r="P205" s="201"/>
      <c r="Q205" s="201"/>
    </row>
    <row r="206" spans="1:18" s="21" customFormat="1" x14ac:dyDescent="0.2">
      <c r="A206" s="86"/>
      <c r="B206" s="86"/>
      <c r="C206" s="86"/>
      <c r="D206" s="86"/>
      <c r="E206" s="16"/>
      <c r="F206" s="86"/>
      <c r="G206" s="86"/>
      <c r="H206" s="86"/>
      <c r="I206" s="86"/>
      <c r="J206" s="16"/>
      <c r="K206" s="16"/>
      <c r="L206" s="16"/>
      <c r="M206" s="16"/>
      <c r="O206" s="173"/>
      <c r="P206" s="201"/>
      <c r="Q206" s="201"/>
    </row>
    <row r="207" spans="1:18" s="20" customFormat="1" ht="11.25" customHeight="1" x14ac:dyDescent="0.2">
      <c r="A207" s="208" t="s">
        <v>491</v>
      </c>
      <c r="B207" s="18">
        <v>508764.46541380003</v>
      </c>
      <c r="C207" s="18">
        <v>340059.39227279997</v>
      </c>
      <c r="D207" s="18">
        <v>336666.10293210007</v>
      </c>
      <c r="E207" s="16">
        <v>-0.99785196874601922</v>
      </c>
      <c r="F207" s="16"/>
      <c r="G207" s="18">
        <v>1588956.6541500003</v>
      </c>
      <c r="H207" s="18">
        <v>1079412.7287600003</v>
      </c>
      <c r="I207" s="18">
        <v>1009386.0478200001</v>
      </c>
      <c r="J207" s="16">
        <v>-6.487479633526732</v>
      </c>
      <c r="K207" s="16"/>
      <c r="L207" s="16"/>
      <c r="M207" s="16"/>
      <c r="O207" s="173"/>
      <c r="P207" s="171"/>
      <c r="Q207" s="171"/>
    </row>
    <row r="208" spans="1:18" ht="11.25" customHeight="1" x14ac:dyDescent="0.2">
      <c r="A208" s="9"/>
      <c r="B208" s="11"/>
      <c r="C208" s="11"/>
      <c r="D208" s="315"/>
      <c r="E208" s="16"/>
      <c r="F208" s="12"/>
      <c r="G208" s="11"/>
      <c r="H208" s="11"/>
      <c r="I208" s="11"/>
      <c r="J208" s="16"/>
      <c r="K208" s="16"/>
      <c r="L208" s="16"/>
      <c r="M208" s="16"/>
      <c r="O208" s="174"/>
    </row>
    <row r="209" spans="1:22" s="20" customFormat="1" ht="22.5" x14ac:dyDescent="0.2">
      <c r="A209" s="208" t="s">
        <v>490</v>
      </c>
      <c r="B209" s="18">
        <v>444001.64039120002</v>
      </c>
      <c r="C209" s="18">
        <v>297666.98785019998</v>
      </c>
      <c r="D209" s="18">
        <v>293993.92823210004</v>
      </c>
      <c r="E209" s="16">
        <v>-1.2339492681494164</v>
      </c>
      <c r="F209" s="16"/>
      <c r="G209" s="18">
        <v>1445040.2041700003</v>
      </c>
      <c r="H209" s="18">
        <v>983746.78355000028</v>
      </c>
      <c r="I209" s="18">
        <v>919466.99052000011</v>
      </c>
      <c r="J209" s="16">
        <v>-6.5341807571697217</v>
      </c>
      <c r="K209" s="16"/>
      <c r="L209" s="16"/>
      <c r="M209" s="16"/>
      <c r="O209" s="203"/>
      <c r="P209" s="203"/>
      <c r="Q209" s="204"/>
      <c r="R209" s="113"/>
      <c r="S209" s="113"/>
      <c r="T209" s="113"/>
    </row>
    <row r="210" spans="1:22" s="20" customFormat="1" ht="11.25" customHeight="1" x14ac:dyDescent="0.2">
      <c r="A210" s="17"/>
      <c r="B210" s="18"/>
      <c r="C210" s="18"/>
      <c r="D210" s="18"/>
      <c r="E210" s="16"/>
      <c r="F210" s="16"/>
      <c r="G210" s="18"/>
      <c r="H210" s="18"/>
      <c r="I210" s="18"/>
      <c r="J210" s="12"/>
      <c r="K210" s="12"/>
      <c r="L210" s="12"/>
      <c r="M210" s="12"/>
      <c r="O210" s="260"/>
      <c r="P210" s="260"/>
      <c r="Q210" s="261"/>
      <c r="R210" s="262"/>
      <c r="S210" s="262"/>
      <c r="T210" s="262"/>
    </row>
    <row r="211" spans="1:22" s="20" customFormat="1" ht="15" customHeight="1" x14ac:dyDescent="0.2">
      <c r="A211" s="209" t="s">
        <v>344</v>
      </c>
      <c r="B211" s="11">
        <v>32796.679317999995</v>
      </c>
      <c r="C211" s="11">
        <v>22124.949601999997</v>
      </c>
      <c r="D211" s="11">
        <v>25061.758412899999</v>
      </c>
      <c r="E211" s="12">
        <v>13.273742375596314</v>
      </c>
      <c r="F211" s="16"/>
      <c r="G211" s="11">
        <v>103951.68497999998</v>
      </c>
      <c r="H211" s="11">
        <v>70968.889919999987</v>
      </c>
      <c r="I211" s="11">
        <v>74917.072410000023</v>
      </c>
      <c r="J211" s="12">
        <v>5.5632580620193437</v>
      </c>
      <c r="K211" s="12"/>
      <c r="L211" s="12"/>
      <c r="M211" s="12"/>
      <c r="O211" s="260"/>
      <c r="P211" s="260"/>
      <c r="Q211" s="261"/>
      <c r="R211" s="262"/>
      <c r="S211" s="262"/>
      <c r="T211" s="262"/>
    </row>
    <row r="212" spans="1:22" s="20" customFormat="1" ht="11.25" customHeight="1" x14ac:dyDescent="0.2">
      <c r="A212" s="209" t="s">
        <v>393</v>
      </c>
      <c r="B212" s="11">
        <v>4.8285</v>
      </c>
      <c r="C212" s="11">
        <v>2.1105</v>
      </c>
      <c r="D212" s="11">
        <v>0.09</v>
      </c>
      <c r="E212" s="12">
        <v>-95.735607675906181</v>
      </c>
      <c r="F212" s="18"/>
      <c r="G212" s="11">
        <v>35.277860000000004</v>
      </c>
      <c r="H212" s="11">
        <v>15.688439999999998</v>
      </c>
      <c r="I212" s="11">
        <v>0.69162000000000001</v>
      </c>
      <c r="J212" s="12">
        <v>-95.591531089133142</v>
      </c>
      <c r="K212" s="12"/>
      <c r="L212" s="12"/>
      <c r="M212" s="12"/>
      <c r="O212" s="260"/>
      <c r="P212" s="260"/>
      <c r="Q212" s="261"/>
      <c r="R212" s="262"/>
      <c r="S212" s="262"/>
      <c r="T212" s="262"/>
    </row>
    <row r="213" spans="1:22" s="20" customFormat="1" ht="11.25" customHeight="1" x14ac:dyDescent="0.2">
      <c r="A213" s="209" t="s">
        <v>394</v>
      </c>
      <c r="B213" s="11">
        <v>691.79549999999995</v>
      </c>
      <c r="C213" s="11">
        <v>671.75699999999995</v>
      </c>
      <c r="D213" s="11">
        <v>275.18849999999998</v>
      </c>
      <c r="E213" s="12">
        <v>-59.034516945859892</v>
      </c>
      <c r="F213" s="16"/>
      <c r="G213" s="11">
        <v>697.22969999999998</v>
      </c>
      <c r="H213" s="11">
        <v>619.20051999999987</v>
      </c>
      <c r="I213" s="11">
        <v>437.59019000000001</v>
      </c>
      <c r="J213" s="12">
        <v>-29.329809025354166</v>
      </c>
      <c r="K213" s="12"/>
      <c r="L213" s="12"/>
      <c r="M213" s="12"/>
      <c r="O213" s="260"/>
      <c r="P213" s="260"/>
      <c r="Q213" s="261"/>
      <c r="R213" s="262"/>
      <c r="S213" s="262"/>
      <c r="T213" s="262"/>
    </row>
    <row r="214" spans="1:22" s="20" customFormat="1" ht="11.25" customHeight="1" x14ac:dyDescent="0.2">
      <c r="A214" s="209" t="s">
        <v>395</v>
      </c>
      <c r="B214" s="11">
        <v>178.79400000000001</v>
      </c>
      <c r="C214" s="11">
        <v>129.357</v>
      </c>
      <c r="D214" s="11">
        <v>61.231499999999997</v>
      </c>
      <c r="E214" s="12">
        <v>-52.664718569540113</v>
      </c>
      <c r="F214" s="16"/>
      <c r="G214" s="11">
        <v>728.48215000000005</v>
      </c>
      <c r="H214" s="11">
        <v>526.48638000000005</v>
      </c>
      <c r="I214" s="11">
        <v>204.79014999999998</v>
      </c>
      <c r="J214" s="12">
        <v>-61.102479042287861</v>
      </c>
      <c r="K214" s="12"/>
      <c r="L214" s="12"/>
      <c r="M214" s="12"/>
      <c r="O214" s="260"/>
      <c r="P214" s="260"/>
      <c r="Q214" s="261"/>
      <c r="R214" s="262"/>
      <c r="S214" s="262"/>
      <c r="T214" s="262"/>
    </row>
    <row r="215" spans="1:22" s="20" customFormat="1" ht="11.25" customHeight="1" x14ac:dyDescent="0.2">
      <c r="A215" s="209" t="s">
        <v>396</v>
      </c>
      <c r="B215" s="11">
        <v>1537.3179</v>
      </c>
      <c r="C215" s="11">
        <v>1130.9043999999999</v>
      </c>
      <c r="D215" s="11">
        <v>1217.3695</v>
      </c>
      <c r="E215" s="12">
        <v>7.6456595270121994</v>
      </c>
      <c r="F215" s="16"/>
      <c r="G215" s="11">
        <v>4851.1858000000011</v>
      </c>
      <c r="H215" s="11">
        <v>3419.1843000000008</v>
      </c>
      <c r="I215" s="11">
        <v>4155.8518199999999</v>
      </c>
      <c r="J215" s="12">
        <v>21.545124666137454</v>
      </c>
      <c r="K215" s="12"/>
      <c r="L215" s="12"/>
      <c r="M215" s="12"/>
      <c r="O215" s="260"/>
      <c r="P215" s="260"/>
      <c r="Q215" s="261"/>
      <c r="R215" s="262"/>
      <c r="S215" s="262"/>
      <c r="T215" s="262"/>
    </row>
    <row r="216" spans="1:22" s="20" customFormat="1" ht="11.25" customHeight="1" x14ac:dyDescent="0.2">
      <c r="A216" s="209" t="s">
        <v>397</v>
      </c>
      <c r="B216" s="11">
        <v>40815.580836999994</v>
      </c>
      <c r="C216" s="11">
        <v>27248.066371999998</v>
      </c>
      <c r="D216" s="11">
        <v>29607.864101599997</v>
      </c>
      <c r="E216" s="12">
        <v>8.6604227154441986</v>
      </c>
      <c r="F216" s="16"/>
      <c r="G216" s="11">
        <v>116216.83513000001</v>
      </c>
      <c r="H216" s="11">
        <v>78229.694870000021</v>
      </c>
      <c r="I216" s="11">
        <v>81317.28939999998</v>
      </c>
      <c r="J216" s="12">
        <v>3.946831871363969</v>
      </c>
      <c r="K216" s="12"/>
      <c r="L216" s="12"/>
      <c r="M216" s="12"/>
      <c r="O216" s="260"/>
      <c r="P216" s="260"/>
      <c r="Q216" s="261"/>
      <c r="R216" s="262"/>
      <c r="S216" s="262"/>
      <c r="T216" s="262"/>
    </row>
    <row r="217" spans="1:22" s="20" customFormat="1" ht="11.25" customHeight="1" x14ac:dyDescent="0.2">
      <c r="A217" s="209" t="s">
        <v>345</v>
      </c>
      <c r="B217" s="11">
        <v>4223.8457500000004</v>
      </c>
      <c r="C217" s="11">
        <v>2598.8532500000001</v>
      </c>
      <c r="D217" s="11">
        <v>3665.6867760000005</v>
      </c>
      <c r="E217" s="12">
        <v>41.050164182991097</v>
      </c>
      <c r="F217" s="16"/>
      <c r="G217" s="11">
        <v>12610.332469999999</v>
      </c>
      <c r="H217" s="11">
        <v>7871.5362400000013</v>
      </c>
      <c r="I217" s="11">
        <v>11045.34564</v>
      </c>
      <c r="J217" s="12">
        <v>40.320076071961239</v>
      </c>
      <c r="K217" s="12"/>
      <c r="L217" s="12"/>
      <c r="M217" s="12"/>
      <c r="O217" s="260"/>
      <c r="P217" s="260"/>
      <c r="Q217" s="261"/>
      <c r="R217" s="262"/>
      <c r="S217" s="262"/>
      <c r="T217" s="262"/>
    </row>
    <row r="218" spans="1:22" s="20" customFormat="1" ht="11.25" customHeight="1" x14ac:dyDescent="0.2">
      <c r="A218" s="209" t="s">
        <v>304</v>
      </c>
      <c r="B218" s="11">
        <v>43691.104656500007</v>
      </c>
      <c r="C218" s="11">
        <v>28171.863946500001</v>
      </c>
      <c r="D218" s="11">
        <v>26637.989310000001</v>
      </c>
      <c r="E218" s="12">
        <v>-5.4447041183107956</v>
      </c>
      <c r="F218" s="16"/>
      <c r="G218" s="11">
        <v>117382.17109000006</v>
      </c>
      <c r="H218" s="11">
        <v>76598.514920000016</v>
      </c>
      <c r="I218" s="11">
        <v>71194.299649999986</v>
      </c>
      <c r="J218" s="12">
        <v>-7.0552481019302178</v>
      </c>
      <c r="K218" s="12"/>
      <c r="L218" s="12"/>
      <c r="M218" s="12"/>
      <c r="O218" s="260"/>
      <c r="P218" s="260"/>
      <c r="Q218" s="261"/>
      <c r="R218" s="262"/>
      <c r="S218" s="262"/>
      <c r="T218" s="262"/>
    </row>
    <row r="219" spans="1:22" s="20" customFormat="1" ht="11.25" customHeight="1" x14ac:dyDescent="0.2">
      <c r="A219" s="209" t="s">
        <v>398</v>
      </c>
      <c r="B219" s="11">
        <v>129.16225</v>
      </c>
      <c r="C219" s="11">
        <v>86.289000000000001</v>
      </c>
      <c r="D219" s="11">
        <v>122.3685</v>
      </c>
      <c r="E219" s="12">
        <v>41.812397872266445</v>
      </c>
      <c r="F219" s="16"/>
      <c r="G219" s="11">
        <v>888.55829000000006</v>
      </c>
      <c r="H219" s="11">
        <v>585.77353000000005</v>
      </c>
      <c r="I219" s="11">
        <v>743.47586000000001</v>
      </c>
      <c r="J219" s="12">
        <v>26.92206491474613</v>
      </c>
      <c r="K219" s="12"/>
      <c r="L219" s="12"/>
      <c r="M219" s="12"/>
      <c r="O219" s="260"/>
      <c r="P219" s="260"/>
      <c r="Q219" s="261"/>
      <c r="R219" s="262"/>
      <c r="S219" s="262"/>
      <c r="T219" s="262"/>
    </row>
    <row r="220" spans="1:22" s="20" customFormat="1" ht="11.25" customHeight="1" x14ac:dyDescent="0.2">
      <c r="A220" s="209" t="s">
        <v>399</v>
      </c>
      <c r="B220" s="11">
        <v>80359.330487400017</v>
      </c>
      <c r="C220" s="11">
        <v>54067.90401839999</v>
      </c>
      <c r="D220" s="11">
        <v>53288.654345999996</v>
      </c>
      <c r="E220" s="12">
        <v>-1.4412426125022506</v>
      </c>
      <c r="F220" s="16"/>
      <c r="G220" s="11">
        <v>276383.31130000012</v>
      </c>
      <c r="H220" s="11">
        <v>187228.01202000002</v>
      </c>
      <c r="I220" s="11">
        <v>176406.89089999997</v>
      </c>
      <c r="J220" s="12">
        <v>-5.7796485703454152</v>
      </c>
      <c r="K220" s="12"/>
      <c r="L220" s="12"/>
      <c r="M220" s="12"/>
      <c r="O220" s="260"/>
      <c r="P220" s="260"/>
      <c r="Q220" s="261"/>
      <c r="R220" s="262"/>
      <c r="S220" s="262"/>
      <c r="T220" s="262"/>
    </row>
    <row r="221" spans="1:22" s="20" customFormat="1" ht="11.25" customHeight="1" x14ac:dyDescent="0.2">
      <c r="A221" s="209" t="s">
        <v>400</v>
      </c>
      <c r="B221" s="11">
        <v>29492.770469999999</v>
      </c>
      <c r="C221" s="11">
        <v>19983.905839999999</v>
      </c>
      <c r="D221" s="11">
        <v>17695.264497999997</v>
      </c>
      <c r="E221" s="12">
        <v>-11.452422566058289</v>
      </c>
      <c r="F221" s="16"/>
      <c r="G221" s="11">
        <v>102862.20537000001</v>
      </c>
      <c r="H221" s="11">
        <v>69819.998420000018</v>
      </c>
      <c r="I221" s="11">
        <v>58349.195039999977</v>
      </c>
      <c r="J221" s="12">
        <v>-16.429108621569682</v>
      </c>
      <c r="K221" s="12"/>
      <c r="L221" s="12"/>
      <c r="M221" s="12"/>
      <c r="O221" s="173"/>
      <c r="P221" s="265"/>
      <c r="Q221" s="178"/>
      <c r="R221" s="179"/>
      <c r="S221" s="179"/>
      <c r="T221" s="179"/>
    </row>
    <row r="222" spans="1:22" ht="11.25" customHeight="1" x14ac:dyDescent="0.2">
      <c r="A222" s="209" t="s">
        <v>401</v>
      </c>
      <c r="B222" s="11">
        <v>5275.91165</v>
      </c>
      <c r="C222" s="11">
        <v>3540.3412499999999</v>
      </c>
      <c r="D222" s="11">
        <v>3766.9712199999999</v>
      </c>
      <c r="E222" s="12">
        <v>6.4013594734688297</v>
      </c>
      <c r="F222" s="12"/>
      <c r="G222" s="11">
        <v>17004.070090000016</v>
      </c>
      <c r="H222" s="11">
        <v>11297.391629999998</v>
      </c>
      <c r="I222" s="11">
        <v>11683.551670000004</v>
      </c>
      <c r="J222" s="12">
        <v>3.4181344919880843</v>
      </c>
      <c r="K222" s="12"/>
      <c r="L222" s="12"/>
      <c r="M222" s="12"/>
      <c r="O222" s="261"/>
      <c r="P222" s="264"/>
      <c r="Q222" s="261"/>
      <c r="R222" s="262"/>
      <c r="S222" s="262"/>
      <c r="T222" s="262"/>
    </row>
    <row r="223" spans="1:22" ht="11.25" customHeight="1" x14ac:dyDescent="0.2">
      <c r="A223" s="209" t="s">
        <v>305</v>
      </c>
      <c r="B223" s="11">
        <v>32268.657618000001</v>
      </c>
      <c r="C223" s="11">
        <v>21765.149002000002</v>
      </c>
      <c r="D223" s="11">
        <v>20474.799368</v>
      </c>
      <c r="E223" s="12">
        <v>-5.9285127516537131</v>
      </c>
      <c r="F223" s="12"/>
      <c r="G223" s="11">
        <v>89027.096370000028</v>
      </c>
      <c r="H223" s="11">
        <v>60645.941920000005</v>
      </c>
      <c r="I223" s="11">
        <v>55228.962209999983</v>
      </c>
      <c r="J223" s="12">
        <v>-8.9321388018768602</v>
      </c>
      <c r="K223" s="12"/>
      <c r="L223" s="12"/>
      <c r="M223" s="12"/>
      <c r="O223" s="174"/>
    </row>
    <row r="224" spans="1:22" ht="11.25" customHeight="1" x14ac:dyDescent="0.2">
      <c r="A224" s="209" t="s">
        <v>342</v>
      </c>
      <c r="B224" s="11">
        <v>7519.0720999999994</v>
      </c>
      <c r="C224" s="11">
        <v>5093.78352</v>
      </c>
      <c r="D224" s="11">
        <v>6039.4216270000006</v>
      </c>
      <c r="E224" s="12">
        <v>18.564552327107947</v>
      </c>
      <c r="F224" s="12"/>
      <c r="G224" s="11">
        <v>32948.962229999997</v>
      </c>
      <c r="H224" s="11">
        <v>22525.729340000005</v>
      </c>
      <c r="I224" s="11">
        <v>23924.032220000005</v>
      </c>
      <c r="J224" s="12">
        <v>6.2075809350908173</v>
      </c>
      <c r="K224" s="12"/>
      <c r="L224" s="12"/>
      <c r="M224" s="12"/>
      <c r="O224" s="174"/>
      <c r="P224" s="175"/>
      <c r="Q224" s="261"/>
      <c r="R224" s="262"/>
      <c r="S224" s="262"/>
      <c r="T224" s="262"/>
      <c r="U224" s="262"/>
      <c r="V224" s="262"/>
    </row>
    <row r="225" spans="1:22" ht="11.25" customHeight="1" x14ac:dyDescent="0.2">
      <c r="A225" s="209" t="s">
        <v>306</v>
      </c>
      <c r="B225" s="11">
        <v>7079.1099600000007</v>
      </c>
      <c r="C225" s="11">
        <v>4865.9507600000006</v>
      </c>
      <c r="D225" s="11">
        <v>4775.7339499999998</v>
      </c>
      <c r="E225" s="12">
        <v>-1.8540428058092573</v>
      </c>
      <c r="F225" s="12"/>
      <c r="G225" s="11">
        <v>30918.044360000004</v>
      </c>
      <c r="H225" s="11">
        <v>21467.587660000001</v>
      </c>
      <c r="I225" s="11">
        <v>18636.203150000005</v>
      </c>
      <c r="J225" s="12">
        <v>-13.189113536383232</v>
      </c>
      <c r="K225" s="12"/>
      <c r="L225" s="12"/>
      <c r="M225" s="12"/>
      <c r="O225" s="174"/>
      <c r="Q225" s="180"/>
      <c r="R225" s="181"/>
      <c r="S225" s="181"/>
      <c r="T225" s="181"/>
      <c r="U225" s="181"/>
      <c r="V225" s="181"/>
    </row>
    <row r="226" spans="1:22" ht="11.25" customHeight="1" x14ac:dyDescent="0.2">
      <c r="A226" s="209" t="s">
        <v>307</v>
      </c>
      <c r="B226" s="11">
        <v>3414.9612800000009</v>
      </c>
      <c r="C226" s="11">
        <v>2272.442</v>
      </c>
      <c r="D226" s="11">
        <v>2608.1341899999998</v>
      </c>
      <c r="E226" s="12">
        <v>14.772310580424048</v>
      </c>
      <c r="F226" s="12"/>
      <c r="G226" s="11">
        <v>15603.146169999998</v>
      </c>
      <c r="H226" s="11">
        <v>11028.763329999996</v>
      </c>
      <c r="I226" s="11">
        <v>9892.0793900000044</v>
      </c>
      <c r="J226" s="12">
        <v>-10.306540325405564</v>
      </c>
      <c r="K226" s="12"/>
      <c r="L226" s="12"/>
      <c r="M226" s="12"/>
      <c r="O226" s="174"/>
      <c r="Q226" s="175"/>
      <c r="R226" s="13"/>
      <c r="S226" s="13"/>
      <c r="T226" s="13"/>
    </row>
    <row r="227" spans="1:22" ht="11.25" customHeight="1" x14ac:dyDescent="0.2">
      <c r="A227" s="209" t="s">
        <v>343</v>
      </c>
      <c r="B227" s="11">
        <v>144936.70627170001</v>
      </c>
      <c r="C227" s="11">
        <v>97227.408226700005</v>
      </c>
      <c r="D227" s="11">
        <v>90931.757746599993</v>
      </c>
      <c r="E227" s="12">
        <v>-6.4751808105599054</v>
      </c>
      <c r="F227" s="12"/>
      <c r="G227" s="11">
        <v>496438.17277</v>
      </c>
      <c r="H227" s="11">
        <v>341975.03232000023</v>
      </c>
      <c r="I227" s="11">
        <v>300584.36803000007</v>
      </c>
      <c r="J227" s="12">
        <v>-12.103417027027049</v>
      </c>
      <c r="K227" s="12"/>
      <c r="L227" s="12"/>
      <c r="M227" s="12"/>
      <c r="O227" s="174"/>
    </row>
    <row r="228" spans="1:22" ht="11.25" customHeight="1" x14ac:dyDescent="0.2">
      <c r="A228" s="209" t="s">
        <v>359</v>
      </c>
      <c r="B228" s="11">
        <v>9586.0118426000008</v>
      </c>
      <c r="C228" s="11">
        <v>6685.9521626000005</v>
      </c>
      <c r="D228" s="11">
        <v>7763.6446859999996</v>
      </c>
      <c r="E228" s="12">
        <v>16.118759111505682</v>
      </c>
      <c r="F228" s="12"/>
      <c r="G228" s="11">
        <v>26493.438039999994</v>
      </c>
      <c r="H228" s="11">
        <v>18923.357789999991</v>
      </c>
      <c r="I228" s="11">
        <v>20745.301169999999</v>
      </c>
      <c r="J228" s="12">
        <v>9.6280131687982475</v>
      </c>
      <c r="K228" s="12"/>
      <c r="L228" s="12"/>
      <c r="M228" s="12"/>
      <c r="O228" s="174"/>
    </row>
    <row r="229" spans="1:22" ht="11.25" customHeight="1" x14ac:dyDescent="0.2">
      <c r="A229" s="9"/>
      <c r="B229" s="11"/>
      <c r="C229" s="11"/>
      <c r="D229" s="11"/>
      <c r="E229" s="12"/>
      <c r="F229" s="12"/>
      <c r="G229" s="11"/>
      <c r="H229" s="11"/>
      <c r="I229" s="11"/>
      <c r="J229" s="12"/>
      <c r="K229" s="12"/>
      <c r="L229" s="12"/>
      <c r="M229" s="12"/>
      <c r="O229" s="174"/>
      <c r="P229" s="175"/>
      <c r="Q229" s="175"/>
      <c r="R229" s="13"/>
      <c r="S229" s="13"/>
      <c r="T229" s="13"/>
    </row>
    <row r="230" spans="1:22" s="20" customFormat="1" ht="11.25" customHeight="1" x14ac:dyDescent="0.2">
      <c r="A230" s="17" t="s">
        <v>489</v>
      </c>
      <c r="B230" s="18">
        <v>64762.825022600002</v>
      </c>
      <c r="C230" s="18">
        <v>42392.404422600004</v>
      </c>
      <c r="D230" s="18">
        <v>42672.174700000003</v>
      </c>
      <c r="E230" s="16">
        <v>0.65995378467103194</v>
      </c>
      <c r="F230" s="16"/>
      <c r="G230" s="18">
        <v>143916.44997999998</v>
      </c>
      <c r="H230" s="18">
        <v>95665.945210000005</v>
      </c>
      <c r="I230" s="18">
        <v>89919.0573</v>
      </c>
      <c r="J230" s="16">
        <v>-6.0072452087153891</v>
      </c>
      <c r="K230" s="16"/>
      <c r="L230" s="16"/>
      <c r="M230" s="16"/>
      <c r="O230" s="173"/>
      <c r="P230" s="171"/>
      <c r="Q230" s="171"/>
    </row>
    <row r="231" spans="1:22" ht="11.25" customHeight="1" x14ac:dyDescent="0.2">
      <c r="A231" s="9" t="s">
        <v>486</v>
      </c>
      <c r="B231" s="11">
        <v>18007.542859599998</v>
      </c>
      <c r="C231" s="11">
        <v>12112.6678596</v>
      </c>
      <c r="D231" s="11">
        <v>16204.547</v>
      </c>
      <c r="E231" s="12">
        <v>33.781815763708437</v>
      </c>
      <c r="F231" s="12"/>
      <c r="G231" s="11">
        <v>33819.719470000004</v>
      </c>
      <c r="H231" s="11">
        <v>22981.10857</v>
      </c>
      <c r="I231" s="11">
        <v>29149.112929999999</v>
      </c>
      <c r="J231" s="12">
        <v>26.839455290907239</v>
      </c>
      <c r="K231" s="12"/>
      <c r="L231" s="12"/>
      <c r="M231" s="12"/>
      <c r="O231" s="314"/>
      <c r="P231" s="175"/>
      <c r="Q231" s="175"/>
    </row>
    <row r="232" spans="1:22" ht="11.25" customHeight="1" x14ac:dyDescent="0.2">
      <c r="A232" s="9" t="s">
        <v>487</v>
      </c>
      <c r="B232" s="11">
        <v>41055.895760000007</v>
      </c>
      <c r="C232" s="11">
        <v>26698.795260000003</v>
      </c>
      <c r="D232" s="11">
        <v>23814.7595</v>
      </c>
      <c r="E232" s="12">
        <v>-10.802119466120061</v>
      </c>
      <c r="F232" s="12"/>
      <c r="G232" s="11">
        <v>87754.960499999972</v>
      </c>
      <c r="H232" s="11">
        <v>58566.29</v>
      </c>
      <c r="I232" s="11">
        <v>49836.046860000002</v>
      </c>
      <c r="J232" s="12">
        <v>-14.906600947405067</v>
      </c>
      <c r="K232" s="12"/>
      <c r="L232" s="12"/>
      <c r="M232" s="12"/>
      <c r="O232" s="174"/>
      <c r="P232" s="175"/>
      <c r="Q232" s="175"/>
    </row>
    <row r="233" spans="1:22" ht="11.25" customHeight="1" x14ac:dyDescent="0.2">
      <c r="A233" s="9" t="s">
        <v>484</v>
      </c>
      <c r="B233" s="11">
        <v>1090.5083999999999</v>
      </c>
      <c r="C233" s="11">
        <v>736.33230000000003</v>
      </c>
      <c r="D233" s="11">
        <v>560.51369999999997</v>
      </c>
      <c r="E233" s="12">
        <v>-23.877616125219561</v>
      </c>
      <c r="F233" s="12"/>
      <c r="G233" s="11">
        <v>3804.7596800000001</v>
      </c>
      <c r="H233" s="11">
        <v>2666.5480199999997</v>
      </c>
      <c r="I233" s="11">
        <v>1894.5531900000001</v>
      </c>
      <c r="J233" s="12">
        <v>-28.951094231560077</v>
      </c>
      <c r="K233" s="12"/>
      <c r="L233" s="12"/>
      <c r="M233" s="12"/>
      <c r="O233" s="174"/>
      <c r="P233" s="175"/>
      <c r="Q233" s="175"/>
    </row>
    <row r="234" spans="1:22" ht="11.25" customHeight="1" x14ac:dyDescent="0.2">
      <c r="A234" s="9" t="s">
        <v>54</v>
      </c>
      <c r="B234" s="11">
        <v>4608.8780030000007</v>
      </c>
      <c r="C234" s="11">
        <v>2844.609003</v>
      </c>
      <c r="D234" s="11">
        <v>2092.3544999999999</v>
      </c>
      <c r="E234" s="12">
        <v>-26.444917463407194</v>
      </c>
      <c r="F234" s="12"/>
      <c r="G234" s="11">
        <v>18537.010329999997</v>
      </c>
      <c r="H234" s="11">
        <v>11451.998619999997</v>
      </c>
      <c r="I234" s="11">
        <v>9039.3443199999947</v>
      </c>
      <c r="J234" s="12">
        <v>-21.067539213517676</v>
      </c>
      <c r="K234" s="12"/>
      <c r="L234" s="12"/>
      <c r="M234" s="12"/>
      <c r="O234" s="314"/>
    </row>
    <row r="235" spans="1:22" ht="11.25" customHeight="1" x14ac:dyDescent="0.2">
      <c r="A235" s="9"/>
      <c r="B235" s="11"/>
      <c r="C235" s="11"/>
      <c r="D235" s="11"/>
      <c r="E235" s="12"/>
      <c r="F235" s="12"/>
      <c r="G235" s="11"/>
      <c r="H235" s="11"/>
      <c r="I235" s="11"/>
      <c r="J235" s="12"/>
      <c r="K235" s="12"/>
      <c r="L235" s="12"/>
      <c r="M235" s="12"/>
      <c r="O235" s="314"/>
    </row>
    <row r="236" spans="1:22" s="20" customFormat="1" ht="11.25" customHeight="1" x14ac:dyDescent="0.2">
      <c r="A236" s="17" t="s">
        <v>481</v>
      </c>
      <c r="B236" s="18">
        <v>360046.88195000001</v>
      </c>
      <c r="C236" s="18">
        <v>245399.90619999997</v>
      </c>
      <c r="D236" s="18">
        <v>233994.51000000004</v>
      </c>
      <c r="E236" s="16">
        <v>-4.6476774896175357</v>
      </c>
      <c r="F236" s="16"/>
      <c r="G236" s="18">
        <v>336055.2671</v>
      </c>
      <c r="H236" s="18">
        <v>235544.13702000002</v>
      </c>
      <c r="I236" s="18">
        <v>195453.02862000003</v>
      </c>
      <c r="J236" s="16">
        <v>-17.020635243659612</v>
      </c>
      <c r="K236" s="16"/>
      <c r="L236" s="16"/>
      <c r="M236" s="16"/>
      <c r="O236" s="314"/>
      <c r="P236" s="178"/>
      <c r="Q236" s="178"/>
    </row>
    <row r="237" spans="1:22" ht="11.25" customHeight="1" x14ac:dyDescent="0.2">
      <c r="A237" s="9"/>
      <c r="B237" s="11"/>
      <c r="C237" s="11"/>
      <c r="D237" s="11"/>
      <c r="E237" s="12"/>
      <c r="F237" s="12"/>
      <c r="G237" s="11"/>
      <c r="H237" s="11"/>
      <c r="I237" s="11"/>
      <c r="J237" s="12"/>
      <c r="K237" s="12"/>
      <c r="L237" s="12"/>
      <c r="M237" s="12"/>
      <c r="O237" s="314"/>
      <c r="P237" s="175"/>
      <c r="Q237" s="175"/>
    </row>
    <row r="238" spans="1:22" ht="11.25" customHeight="1" x14ac:dyDescent="0.2">
      <c r="A238" s="17" t="s">
        <v>485</v>
      </c>
      <c r="B238" s="18">
        <v>10720.542768199999</v>
      </c>
      <c r="C238" s="18">
        <v>7273.0510891000004</v>
      </c>
      <c r="D238" s="18">
        <v>6355.5644078000005</v>
      </c>
      <c r="E238" s="16">
        <v>-12.614880193472331</v>
      </c>
      <c r="F238" s="12"/>
      <c r="G238" s="18">
        <v>23249.585010000003</v>
      </c>
      <c r="H238" s="18">
        <v>16235.376850000001</v>
      </c>
      <c r="I238" s="18">
        <v>10637.8532</v>
      </c>
      <c r="J238" s="16">
        <v>-34.477325052051384</v>
      </c>
      <c r="K238" s="16"/>
      <c r="L238" s="16"/>
      <c r="M238" s="16"/>
      <c r="O238" s="314"/>
      <c r="P238" s="175"/>
      <c r="Q238" s="175"/>
    </row>
    <row r="239" spans="1:22" ht="11.25" customHeight="1" x14ac:dyDescent="0.2">
      <c r="A239" s="9" t="s">
        <v>482</v>
      </c>
      <c r="B239" s="11">
        <v>3688.4546581999998</v>
      </c>
      <c r="C239" s="11">
        <v>2708.0611791000001</v>
      </c>
      <c r="D239" s="11">
        <v>1975.9115978</v>
      </c>
      <c r="E239" s="12">
        <v>-27.03593208862894</v>
      </c>
      <c r="F239" s="12"/>
      <c r="G239" s="11">
        <v>8592.7412299999996</v>
      </c>
      <c r="H239" s="11">
        <v>6486.4615899999999</v>
      </c>
      <c r="I239" s="11">
        <v>4291.9709899999998</v>
      </c>
      <c r="J239" s="12">
        <v>-33.831859937060088</v>
      </c>
      <c r="K239" s="12"/>
      <c r="L239" s="12"/>
      <c r="M239" s="12"/>
      <c r="O239" s="314"/>
    </row>
    <row r="240" spans="1:22" ht="11.25" customHeight="1" x14ac:dyDescent="0.2">
      <c r="A240" s="9" t="s">
        <v>55</v>
      </c>
      <c r="B240" s="11">
        <v>344.73165999999992</v>
      </c>
      <c r="C240" s="11">
        <v>238.60746999999995</v>
      </c>
      <c r="D240" s="11">
        <v>171.08139000000006</v>
      </c>
      <c r="E240" s="12">
        <v>-28.300069566137182</v>
      </c>
      <c r="F240" s="12"/>
      <c r="G240" s="11">
        <v>2337.7751100000005</v>
      </c>
      <c r="H240" s="11">
        <v>1621.0402899999995</v>
      </c>
      <c r="I240" s="11">
        <v>1180.4639600000003</v>
      </c>
      <c r="J240" s="12">
        <v>-27.178616886814041</v>
      </c>
      <c r="K240" s="12"/>
      <c r="L240" s="12"/>
      <c r="M240" s="12"/>
      <c r="O240" s="174"/>
    </row>
    <row r="241" spans="1:19" ht="11.25" customHeight="1" x14ac:dyDescent="0.2">
      <c r="A241" s="9" t="s">
        <v>0</v>
      </c>
      <c r="B241" s="11">
        <v>6687.3564499999993</v>
      </c>
      <c r="C241" s="11">
        <v>4326.3824400000003</v>
      </c>
      <c r="D241" s="11">
        <v>4208.5714200000002</v>
      </c>
      <c r="E241" s="12">
        <v>-2.7230838150313872</v>
      </c>
      <c r="F241" s="12"/>
      <c r="G241" s="11">
        <v>12319.068670000001</v>
      </c>
      <c r="H241" s="11">
        <v>8127.8749700000008</v>
      </c>
      <c r="I241" s="11">
        <v>5165.4182499999997</v>
      </c>
      <c r="J241" s="12">
        <v>-36.448108896045198</v>
      </c>
      <c r="K241" s="12"/>
      <c r="L241" s="12"/>
      <c r="M241" s="12"/>
      <c r="O241" s="173"/>
    </row>
    <row r="242" spans="1:19" x14ac:dyDescent="0.2">
      <c r="A242" s="84"/>
      <c r="B242" s="90"/>
      <c r="C242" s="90"/>
      <c r="D242" s="90"/>
      <c r="E242" s="90"/>
      <c r="F242" s="90"/>
      <c r="G242" s="90"/>
      <c r="H242" s="90"/>
      <c r="I242" s="90"/>
      <c r="J242" s="84"/>
      <c r="K242" s="9"/>
      <c r="L242" s="9"/>
      <c r="M242" s="9"/>
      <c r="O242" s="174"/>
    </row>
    <row r="243" spans="1:19" ht="21.6" customHeight="1" x14ac:dyDescent="0.2">
      <c r="A243" s="413" t="s">
        <v>488</v>
      </c>
      <c r="B243" s="413"/>
      <c r="C243" s="413"/>
      <c r="D243" s="413"/>
      <c r="E243" s="413"/>
      <c r="F243" s="413"/>
      <c r="G243" s="413"/>
      <c r="H243" s="413"/>
      <c r="I243" s="413"/>
      <c r="J243" s="413"/>
      <c r="K243" s="345"/>
      <c r="L243" s="345"/>
      <c r="M243" s="345"/>
      <c r="O243" s="174"/>
    </row>
    <row r="244" spans="1:19" ht="20.100000000000001" customHeight="1" x14ac:dyDescent="0.2">
      <c r="A244" s="404" t="s">
        <v>197</v>
      </c>
      <c r="B244" s="404"/>
      <c r="C244" s="404"/>
      <c r="D244" s="404"/>
      <c r="E244" s="404"/>
      <c r="F244" s="404"/>
      <c r="G244" s="404"/>
      <c r="H244" s="404"/>
      <c r="I244" s="404"/>
      <c r="J244" s="404"/>
      <c r="K244" s="357"/>
      <c r="L244" s="357"/>
      <c r="M244" s="357"/>
      <c r="O244" s="174"/>
      <c r="P244"/>
    </row>
    <row r="245" spans="1:19" ht="20.100000000000001" customHeight="1" x14ac:dyDescent="0.2">
      <c r="A245" s="405" t="s">
        <v>159</v>
      </c>
      <c r="B245" s="405"/>
      <c r="C245" s="405"/>
      <c r="D245" s="405"/>
      <c r="E245" s="405"/>
      <c r="F245" s="405"/>
      <c r="G245" s="405"/>
      <c r="H245" s="405"/>
      <c r="I245" s="405"/>
      <c r="J245" s="405"/>
      <c r="K245" s="357"/>
      <c r="L245" s="357"/>
      <c r="M245" s="357"/>
      <c r="O245" s="246"/>
      <c r="P245" s="246"/>
      <c r="Q245" s="246"/>
    </row>
    <row r="246" spans="1:19" s="20" customFormat="1" x14ac:dyDescent="0.2">
      <c r="A246" s="17"/>
      <c r="B246" s="406" t="s">
        <v>100</v>
      </c>
      <c r="C246" s="406"/>
      <c r="D246" s="406"/>
      <c r="E246" s="406"/>
      <c r="F246" s="358"/>
      <c r="G246" s="406" t="s">
        <v>421</v>
      </c>
      <c r="H246" s="406"/>
      <c r="I246" s="406"/>
      <c r="J246" s="406"/>
      <c r="K246" s="358"/>
      <c r="L246" s="358"/>
      <c r="M246" s="358"/>
      <c r="N246" s="91"/>
    </row>
    <row r="247" spans="1:19" s="20" customFormat="1" x14ac:dyDescent="0.2">
      <c r="A247" s="17" t="s">
        <v>257</v>
      </c>
      <c r="B247" s="410">
        <v>2019</v>
      </c>
      <c r="C247" s="407" t="s">
        <v>512</v>
      </c>
      <c r="D247" s="407"/>
      <c r="E247" s="407"/>
      <c r="F247" s="358"/>
      <c r="G247" s="410">
        <v>2019</v>
      </c>
      <c r="H247" s="407" t="s">
        <v>512</v>
      </c>
      <c r="I247" s="407"/>
      <c r="J247" s="407"/>
      <c r="K247" s="358"/>
      <c r="L247" s="358"/>
      <c r="M247" s="358"/>
      <c r="N247" s="91"/>
    </row>
    <row r="248" spans="1:19" s="20" customFormat="1" x14ac:dyDescent="0.2">
      <c r="A248" s="123"/>
      <c r="B248" s="411"/>
      <c r="C248" s="256">
        <v>2019</v>
      </c>
      <c r="D248" s="256">
        <v>2020</v>
      </c>
      <c r="E248" s="359" t="s">
        <v>524</v>
      </c>
      <c r="F248" s="125"/>
      <c r="G248" s="411"/>
      <c r="H248" s="256">
        <v>2019</v>
      </c>
      <c r="I248" s="256">
        <v>2020</v>
      </c>
      <c r="J248" s="359" t="s">
        <v>524</v>
      </c>
      <c r="K248" s="358"/>
      <c r="L248" s="358"/>
      <c r="M248" s="358"/>
    </row>
    <row r="249" spans="1:19" x14ac:dyDescent="0.2">
      <c r="A249" s="9"/>
      <c r="B249" s="9"/>
      <c r="C249" s="9"/>
      <c r="D249" s="9"/>
      <c r="E249" s="9"/>
      <c r="F249" s="9"/>
      <c r="G249" s="9"/>
      <c r="H249" s="9"/>
      <c r="I249" s="9"/>
      <c r="J249" s="9"/>
      <c r="K249" s="9"/>
      <c r="L249" s="9"/>
      <c r="M249" s="9"/>
    </row>
    <row r="250" spans="1:19" s="20" customFormat="1" ht="11.25" customHeight="1" x14ac:dyDescent="0.2">
      <c r="A250" s="17" t="s">
        <v>254</v>
      </c>
      <c r="B250" s="18"/>
      <c r="C250" s="18"/>
      <c r="D250" s="18"/>
      <c r="E250" s="12" t="s">
        <v>526</v>
      </c>
      <c r="F250" s="16"/>
      <c r="G250" s="18">
        <v>80502</v>
      </c>
      <c r="H250" s="18">
        <v>63024</v>
      </c>
      <c r="I250" s="18">
        <v>42625</v>
      </c>
      <c r="J250" s="16">
        <v>-32.367034780401113</v>
      </c>
      <c r="K250" s="16"/>
      <c r="L250" s="16"/>
      <c r="M250" s="16"/>
      <c r="O250" s="171"/>
      <c r="P250" s="171"/>
      <c r="Q250" s="171"/>
    </row>
    <row r="251" spans="1:19" ht="11.25" customHeight="1" x14ac:dyDescent="0.2">
      <c r="A251" s="17"/>
      <c r="B251" s="11"/>
      <c r="C251" s="11"/>
      <c r="D251" s="11"/>
      <c r="E251" s="12"/>
      <c r="F251" s="12"/>
      <c r="G251" s="11"/>
      <c r="H251" s="11"/>
      <c r="I251" s="11"/>
      <c r="J251" s="12"/>
      <c r="K251" s="12"/>
      <c r="L251" s="12"/>
      <c r="M251" s="12"/>
    </row>
    <row r="252" spans="1:19" ht="11.25" customHeight="1" x14ac:dyDescent="0.2">
      <c r="A252" s="9" t="s">
        <v>438</v>
      </c>
      <c r="B252" s="11">
        <v>135</v>
      </c>
      <c r="C252" s="11">
        <v>135</v>
      </c>
      <c r="D252" s="11">
        <v>4884</v>
      </c>
      <c r="E252" s="12">
        <v>3517.7777777777778</v>
      </c>
      <c r="F252" s="12"/>
      <c r="G252" s="11">
        <v>80.05</v>
      </c>
      <c r="H252" s="11">
        <v>80.05</v>
      </c>
      <c r="I252" s="11">
        <v>3418.8</v>
      </c>
      <c r="J252" s="12">
        <v>4170.8307307932546</v>
      </c>
      <c r="K252" s="12"/>
      <c r="L252" s="12"/>
      <c r="M252" s="12"/>
    </row>
    <row r="253" spans="1:19" ht="11.25" customHeight="1" x14ac:dyDescent="0.2">
      <c r="A253" s="9" t="s">
        <v>56</v>
      </c>
      <c r="B253" s="11">
        <v>576.00000000000011</v>
      </c>
      <c r="C253" s="11">
        <v>554</v>
      </c>
      <c r="D253" s="11">
        <v>62</v>
      </c>
      <c r="E253" s="12">
        <v>-88.808664259927795</v>
      </c>
      <c r="F253" s="12"/>
      <c r="G253" s="11">
        <v>5976.00684</v>
      </c>
      <c r="H253" s="11">
        <v>4446.94013</v>
      </c>
      <c r="I253" s="11">
        <v>2610.4910300000001</v>
      </c>
      <c r="J253" s="12">
        <v>-41.296915324110742</v>
      </c>
      <c r="K253" s="12"/>
      <c r="L253" s="12"/>
      <c r="M253" s="12"/>
    </row>
    <row r="254" spans="1:19" ht="11.25" customHeight="1" x14ac:dyDescent="0.2">
      <c r="A254" s="9" t="s">
        <v>57</v>
      </c>
      <c r="B254" s="11">
        <v>0</v>
      </c>
      <c r="C254" s="11">
        <v>0</v>
      </c>
      <c r="D254" s="11">
        <v>0</v>
      </c>
      <c r="E254" s="12" t="s">
        <v>526</v>
      </c>
      <c r="F254" s="12"/>
      <c r="G254" s="11">
        <v>0</v>
      </c>
      <c r="H254" s="11">
        <v>0</v>
      </c>
      <c r="I254" s="11">
        <v>0</v>
      </c>
      <c r="J254" s="12" t="s">
        <v>526</v>
      </c>
      <c r="K254" s="12"/>
      <c r="L254" s="12"/>
      <c r="M254" s="12"/>
    </row>
    <row r="255" spans="1:19" ht="11.25" customHeight="1" x14ac:dyDescent="0.2">
      <c r="A255" s="9" t="s">
        <v>58</v>
      </c>
      <c r="B255" s="11">
        <v>3119.627</v>
      </c>
      <c r="C255" s="11">
        <v>2901.1390000000001</v>
      </c>
      <c r="D255" s="11">
        <v>1140.2804999999998</v>
      </c>
      <c r="E255" s="12">
        <v>-60.695419971259575</v>
      </c>
      <c r="F255" s="12"/>
      <c r="G255" s="11">
        <v>14946.60282</v>
      </c>
      <c r="H255" s="11">
        <v>14401.436089999999</v>
      </c>
      <c r="I255" s="11">
        <v>4078.35806</v>
      </c>
      <c r="J255" s="12">
        <v>-71.680893249028742</v>
      </c>
      <c r="K255" s="12"/>
      <c r="L255" s="12"/>
      <c r="M255" s="12"/>
      <c r="P255" s="246"/>
      <c r="Q255" s="246"/>
      <c r="R255" s="246"/>
      <c r="S255" s="13"/>
    </row>
    <row r="256" spans="1:19" ht="11.25" customHeight="1" x14ac:dyDescent="0.2">
      <c r="A256" s="9" t="s">
        <v>59</v>
      </c>
      <c r="B256" s="11">
        <v>4249.8386900000005</v>
      </c>
      <c r="C256" s="11">
        <v>3352.7096900000006</v>
      </c>
      <c r="D256" s="11">
        <v>1806.4158</v>
      </c>
      <c r="E256" s="12">
        <v>-46.120721236678278</v>
      </c>
      <c r="F256" s="12"/>
      <c r="G256" s="11">
        <v>12516.602169999998</v>
      </c>
      <c r="H256" s="11">
        <v>9964.3230700000022</v>
      </c>
      <c r="I256" s="11">
        <v>5482.7077900000004</v>
      </c>
      <c r="J256" s="12">
        <v>-44.976615556484568</v>
      </c>
      <c r="K256" s="12"/>
      <c r="L256" s="12"/>
      <c r="M256" s="12"/>
      <c r="P256" s="175"/>
      <c r="Q256" s="175"/>
      <c r="R256" s="13"/>
      <c r="S256" s="13"/>
    </row>
    <row r="257" spans="1:23" ht="11.25" customHeight="1" x14ac:dyDescent="0.2">
      <c r="A257" s="9" t="s">
        <v>60</v>
      </c>
      <c r="B257" s="11"/>
      <c r="C257" s="11"/>
      <c r="D257" s="11"/>
      <c r="E257" s="12"/>
      <c r="F257" s="12"/>
      <c r="G257" s="11">
        <v>46982.738169999997</v>
      </c>
      <c r="H257" s="11">
        <v>34131.250709999993</v>
      </c>
      <c r="I257" s="11">
        <v>27034.643120000001</v>
      </c>
      <c r="J257" s="12">
        <v>-20.79211116608974</v>
      </c>
      <c r="K257" s="12"/>
      <c r="L257" s="12"/>
      <c r="M257" s="12"/>
    </row>
    <row r="258" spans="1:23" ht="11.25" customHeight="1" x14ac:dyDescent="0.2">
      <c r="A258" s="9"/>
      <c r="B258" s="11"/>
      <c r="C258" s="11"/>
      <c r="D258" s="11"/>
      <c r="E258" s="12"/>
      <c r="F258" s="12"/>
      <c r="G258" s="11"/>
      <c r="H258" s="11"/>
      <c r="I258" s="11"/>
      <c r="J258" s="12"/>
      <c r="K258" s="12"/>
      <c r="L258" s="12"/>
      <c r="M258" s="12"/>
    </row>
    <row r="259" spans="1:23" s="20" customFormat="1" ht="11.25" customHeight="1" x14ac:dyDescent="0.2">
      <c r="A259" s="17" t="s">
        <v>255</v>
      </c>
      <c r="B259" s="18"/>
      <c r="C259" s="18"/>
      <c r="D259" s="18"/>
      <c r="E259" s="12"/>
      <c r="F259" s="16"/>
      <c r="G259" s="18">
        <v>1378124</v>
      </c>
      <c r="H259" s="18">
        <v>904363</v>
      </c>
      <c r="I259" s="18">
        <v>1045374</v>
      </c>
      <c r="J259" s="16">
        <v>15.592300879182375</v>
      </c>
      <c r="K259" s="16"/>
      <c r="L259" s="16"/>
      <c r="M259" s="16"/>
      <c r="O259" s="171"/>
      <c r="P259" s="171"/>
    </row>
    <row r="260" spans="1:23" ht="11.25" customHeight="1" x14ac:dyDescent="0.2">
      <c r="A260" s="17"/>
      <c r="B260" s="11"/>
      <c r="C260" s="11"/>
      <c r="D260" s="11"/>
      <c r="E260" s="12"/>
      <c r="F260" s="12"/>
      <c r="G260" s="11"/>
      <c r="H260" s="11"/>
      <c r="I260" s="11"/>
      <c r="J260" s="12"/>
      <c r="K260" s="12"/>
      <c r="L260" s="12"/>
      <c r="M260" s="12"/>
    </row>
    <row r="261" spans="1:23" s="20" customFormat="1" ht="11.25" customHeight="1" x14ac:dyDescent="0.2">
      <c r="A261" s="17" t="s">
        <v>61</v>
      </c>
      <c r="B261" s="18">
        <v>72595.6836797</v>
      </c>
      <c r="C261" s="18">
        <v>51940.870285999998</v>
      </c>
      <c r="D261" s="18">
        <v>49534.949018599989</v>
      </c>
      <c r="E261" s="16">
        <v>-4.6320388051882446</v>
      </c>
      <c r="F261" s="16"/>
      <c r="G261" s="18">
        <v>161480.49454000001</v>
      </c>
      <c r="H261" s="18">
        <v>115012.90469</v>
      </c>
      <c r="I261" s="18">
        <v>108519.1781</v>
      </c>
      <c r="J261" s="16">
        <v>-5.6460852001806785</v>
      </c>
      <c r="K261" s="16"/>
      <c r="L261" s="16"/>
      <c r="M261" s="16"/>
      <c r="O261" s="291"/>
      <c r="P261" s="291"/>
      <c r="Q261" s="291"/>
    </row>
    <row r="262" spans="1:23" ht="11.25" customHeight="1" x14ac:dyDescent="0.2">
      <c r="A262" s="9" t="s">
        <v>62</v>
      </c>
      <c r="B262" s="11">
        <v>1284.02665</v>
      </c>
      <c r="C262" s="11">
        <v>1189.52665</v>
      </c>
      <c r="D262" s="11">
        <v>44.048349999999999</v>
      </c>
      <c r="E262" s="12">
        <v>-96.296985023412461</v>
      </c>
      <c r="F262" s="12"/>
      <c r="G262" s="11">
        <v>883.37909000000002</v>
      </c>
      <c r="H262" s="11">
        <v>825.3777</v>
      </c>
      <c r="I262" s="11">
        <v>29.577579999999998</v>
      </c>
      <c r="J262" s="12">
        <v>-96.416479388769531</v>
      </c>
      <c r="K262" s="12"/>
      <c r="L262" s="12"/>
      <c r="M262" s="12"/>
      <c r="O262" s="291"/>
      <c r="P262" s="291"/>
      <c r="Q262" s="291"/>
    </row>
    <row r="263" spans="1:23" ht="11.25" customHeight="1" x14ac:dyDescent="0.2">
      <c r="A263" s="9" t="s">
        <v>63</v>
      </c>
      <c r="B263" s="11">
        <v>490.39579800000001</v>
      </c>
      <c r="C263" s="11">
        <v>454.83691800000003</v>
      </c>
      <c r="D263" s="11">
        <v>617.54968000000008</v>
      </c>
      <c r="E263" s="12">
        <v>35.773868734199823</v>
      </c>
      <c r="F263" s="12"/>
      <c r="G263" s="11">
        <v>1556.1082699999999</v>
      </c>
      <c r="H263" s="11">
        <v>1427.3001400000001</v>
      </c>
      <c r="I263" s="11">
        <v>2011.2276000000002</v>
      </c>
      <c r="J263" s="12">
        <v>40.911329273743377</v>
      </c>
      <c r="K263" s="12"/>
      <c r="L263" s="12"/>
      <c r="M263" s="12"/>
      <c r="O263" s="291"/>
      <c r="P263" s="291"/>
      <c r="Q263" s="291"/>
      <c r="R263" s="13"/>
      <c r="S263" s="13"/>
    </row>
    <row r="264" spans="1:23" ht="11.25" customHeight="1" x14ac:dyDescent="0.2">
      <c r="A264" s="9" t="s">
        <v>64</v>
      </c>
      <c r="B264" s="11">
        <v>3288.0032000000001</v>
      </c>
      <c r="C264" s="11">
        <v>2577.2572</v>
      </c>
      <c r="D264" s="11">
        <v>1290.5551999999998</v>
      </c>
      <c r="E264" s="12">
        <v>-49.92524611047746</v>
      </c>
      <c r="F264" s="12"/>
      <c r="G264" s="11">
        <v>10589.003540000002</v>
      </c>
      <c r="H264" s="11">
        <v>8227.59944</v>
      </c>
      <c r="I264" s="11">
        <v>4463.1990700000006</v>
      </c>
      <c r="J264" s="12">
        <v>-45.753325711247797</v>
      </c>
      <c r="K264" s="12"/>
      <c r="L264" s="12"/>
      <c r="M264" s="12"/>
      <c r="O264" s="291"/>
      <c r="P264" s="291"/>
      <c r="Q264" s="291"/>
      <c r="R264" s="13"/>
      <c r="S264" s="13"/>
    </row>
    <row r="265" spans="1:23" ht="11.25" customHeight="1" x14ac:dyDescent="0.2">
      <c r="A265" s="9" t="s">
        <v>65</v>
      </c>
      <c r="B265" s="11">
        <v>797.69141999999999</v>
      </c>
      <c r="C265" s="11">
        <v>487.03404999999992</v>
      </c>
      <c r="D265" s="11">
        <v>685.25792000000001</v>
      </c>
      <c r="E265" s="12">
        <v>40.700207716483078</v>
      </c>
      <c r="F265" s="12"/>
      <c r="G265" s="11">
        <v>2722.2888399999997</v>
      </c>
      <c r="H265" s="11">
        <v>1622.9762800000001</v>
      </c>
      <c r="I265" s="11">
        <v>2434.31205</v>
      </c>
      <c r="J265" s="12">
        <v>49.990611692735257</v>
      </c>
      <c r="K265" s="12"/>
      <c r="L265" s="12"/>
      <c r="M265" s="12"/>
      <c r="O265" s="291"/>
      <c r="P265" s="291"/>
      <c r="Q265" s="291"/>
    </row>
    <row r="266" spans="1:23" ht="11.25" customHeight="1" x14ac:dyDescent="0.2">
      <c r="A266" s="9" t="s">
        <v>66</v>
      </c>
      <c r="B266" s="11">
        <v>9161.4177657</v>
      </c>
      <c r="C266" s="11">
        <v>5779.8254299999999</v>
      </c>
      <c r="D266" s="11">
        <v>5878.6845699999994</v>
      </c>
      <c r="E266" s="12">
        <v>1.7104174026930679</v>
      </c>
      <c r="F266" s="12"/>
      <c r="G266" s="11">
        <v>39860.118150000009</v>
      </c>
      <c r="H266" s="11">
        <v>25092.07848</v>
      </c>
      <c r="I266" s="11">
        <v>24583.870990000003</v>
      </c>
      <c r="J266" s="12">
        <v>-2.0253702394764588</v>
      </c>
      <c r="K266" s="12"/>
      <c r="L266" s="12"/>
      <c r="M266" s="12"/>
      <c r="O266" s="291"/>
      <c r="P266" s="291"/>
      <c r="Q266" s="291"/>
    </row>
    <row r="267" spans="1:23" ht="11.25" customHeight="1" x14ac:dyDescent="0.2">
      <c r="A267" s="9" t="s">
        <v>99</v>
      </c>
      <c r="B267" s="11">
        <v>25331.770957999997</v>
      </c>
      <c r="C267" s="11">
        <v>18302.403901999998</v>
      </c>
      <c r="D267" s="11">
        <v>19432.287396599997</v>
      </c>
      <c r="E267" s="12">
        <v>6.1734158018255272</v>
      </c>
      <c r="F267" s="12"/>
      <c r="G267" s="11">
        <v>41904.231860000007</v>
      </c>
      <c r="H267" s="11">
        <v>30388.994019999998</v>
      </c>
      <c r="I267" s="11">
        <v>32562.842659999998</v>
      </c>
      <c r="J267" s="12">
        <v>7.153407705991583</v>
      </c>
      <c r="K267" s="12"/>
      <c r="L267" s="12"/>
      <c r="M267" s="12"/>
      <c r="O267" s="291"/>
      <c r="P267" s="291"/>
      <c r="Q267" s="291"/>
    </row>
    <row r="268" spans="1:23" ht="11.25" customHeight="1" x14ac:dyDescent="0.2">
      <c r="A268" s="9" t="s">
        <v>67</v>
      </c>
      <c r="B268" s="11">
        <v>6015.0314599999992</v>
      </c>
      <c r="C268" s="11">
        <v>4141.83259</v>
      </c>
      <c r="D268" s="11">
        <v>3661.8805399999997</v>
      </c>
      <c r="E268" s="12">
        <v>-11.587915242127167</v>
      </c>
      <c r="F268" s="12"/>
      <c r="G268" s="11">
        <v>10473.87327</v>
      </c>
      <c r="H268" s="11">
        <v>7183.6831700000002</v>
      </c>
      <c r="I268" s="11">
        <v>6403.0014199999996</v>
      </c>
      <c r="J268" s="12">
        <v>-10.86743014029669</v>
      </c>
      <c r="K268" s="12"/>
      <c r="L268" s="12"/>
      <c r="M268" s="12"/>
      <c r="O268" s="291"/>
      <c r="P268" s="291"/>
      <c r="Q268" s="291"/>
    </row>
    <row r="269" spans="1:23" ht="11.25" customHeight="1" x14ac:dyDescent="0.2">
      <c r="A269" s="9" t="s">
        <v>341</v>
      </c>
      <c r="B269" s="11">
        <v>26227.346428000001</v>
      </c>
      <c r="C269" s="11">
        <v>19008.153546000001</v>
      </c>
      <c r="D269" s="11">
        <v>17924.685362</v>
      </c>
      <c r="E269" s="12">
        <v>-5.7000180547678809</v>
      </c>
      <c r="F269" s="12"/>
      <c r="G269" s="11">
        <v>53491.491519999996</v>
      </c>
      <c r="H269" s="11">
        <v>40244.89546</v>
      </c>
      <c r="I269" s="11">
        <v>36031.146730000008</v>
      </c>
      <c r="J269" s="12">
        <v>-10.470268792692224</v>
      </c>
      <c r="K269" s="12"/>
      <c r="L269" s="12"/>
      <c r="M269" s="12"/>
      <c r="O269" s="291"/>
      <c r="P269" s="291"/>
      <c r="Q269" s="291"/>
    </row>
    <row r="270" spans="1:23" ht="11.25" customHeight="1" x14ac:dyDescent="0.2">
      <c r="A270" s="9"/>
      <c r="B270" s="11"/>
      <c r="C270" s="11"/>
      <c r="D270" s="11"/>
      <c r="E270" s="12"/>
      <c r="F270" s="12"/>
      <c r="G270" s="11"/>
      <c r="H270" s="11"/>
      <c r="I270" s="11"/>
      <c r="J270" s="12"/>
      <c r="K270" s="12"/>
      <c r="L270" s="12"/>
      <c r="M270" s="12"/>
      <c r="O270" s="291"/>
      <c r="P270" s="291"/>
      <c r="Q270" s="291"/>
    </row>
    <row r="271" spans="1:23" s="20" customFormat="1" ht="11.25" customHeight="1" x14ac:dyDescent="0.2">
      <c r="A271" s="17" t="s">
        <v>68</v>
      </c>
      <c r="B271" s="18">
        <v>452364.71957770007</v>
      </c>
      <c r="C271" s="18">
        <v>305669.97504040005</v>
      </c>
      <c r="D271" s="18">
        <v>353676.15769000008</v>
      </c>
      <c r="E271" s="16">
        <v>15.705233280846471</v>
      </c>
      <c r="F271" s="16"/>
      <c r="G271" s="18">
        <v>1171755.3273599998</v>
      </c>
      <c r="H271" s="18">
        <v>758150.46321000019</v>
      </c>
      <c r="I271" s="18">
        <v>918177.77052999998</v>
      </c>
      <c r="J271" s="16">
        <v>21.107592105457002</v>
      </c>
      <c r="K271" s="16"/>
      <c r="L271" s="16"/>
      <c r="M271" s="16"/>
      <c r="O271" s="291"/>
      <c r="P271" s="291"/>
      <c r="Q271" s="291"/>
      <c r="R271" s="179"/>
      <c r="S271" s="19"/>
      <c r="T271" s="19"/>
      <c r="U271" s="179"/>
      <c r="V271" s="179"/>
      <c r="W271" s="179"/>
    </row>
    <row r="272" spans="1:23" s="20" customFormat="1" ht="11.25" customHeight="1" x14ac:dyDescent="0.2">
      <c r="A272" s="17" t="s">
        <v>451</v>
      </c>
      <c r="B272" s="18">
        <v>226182.40223099999</v>
      </c>
      <c r="C272" s="18">
        <v>151914.07826099999</v>
      </c>
      <c r="D272" s="18">
        <v>192660.88201300005</v>
      </c>
      <c r="E272" s="16">
        <v>26.822269679307766</v>
      </c>
      <c r="F272" s="16"/>
      <c r="G272" s="18">
        <v>597455.28281999985</v>
      </c>
      <c r="H272" s="18">
        <v>376749.83841000003</v>
      </c>
      <c r="I272" s="18">
        <v>528523.4161899999</v>
      </c>
      <c r="J272" s="16">
        <v>40.284974884270952</v>
      </c>
      <c r="K272" s="343"/>
      <c r="L272" s="16"/>
      <c r="M272" s="16"/>
      <c r="O272" s="291"/>
      <c r="P272" s="291"/>
      <c r="Q272" s="291"/>
    </row>
    <row r="273" spans="1:24" ht="11.25" customHeight="1" x14ac:dyDescent="0.2">
      <c r="A273" s="9" t="s">
        <v>452</v>
      </c>
      <c r="B273" s="11">
        <v>220260.48752099997</v>
      </c>
      <c r="C273" s="11">
        <v>148068.03617099999</v>
      </c>
      <c r="D273" s="11">
        <v>189485.52526300005</v>
      </c>
      <c r="E273" s="12">
        <v>27.971931122371373</v>
      </c>
      <c r="F273" s="12"/>
      <c r="G273" s="11">
        <v>582339.29837999982</v>
      </c>
      <c r="H273" s="11">
        <v>367136.23002000002</v>
      </c>
      <c r="I273" s="11">
        <v>520022.8485299999</v>
      </c>
      <c r="J273" s="12">
        <v>41.643021311645356</v>
      </c>
      <c r="K273" s="343"/>
      <c r="L273" s="12"/>
      <c r="M273" s="12"/>
      <c r="O273" s="291"/>
      <c r="P273" s="291"/>
      <c r="Q273" s="291"/>
      <c r="R273" s="246"/>
    </row>
    <row r="274" spans="1:24" ht="11.25" customHeight="1" x14ac:dyDescent="0.2">
      <c r="A274" s="341" t="s">
        <v>453</v>
      </c>
      <c r="B274" s="11">
        <v>172531.07964099996</v>
      </c>
      <c r="C274" s="11">
        <v>114864.22610099998</v>
      </c>
      <c r="D274" s="11">
        <v>155709.25293300004</v>
      </c>
      <c r="E274" s="12">
        <v>35.559397576130522</v>
      </c>
      <c r="F274" s="12"/>
      <c r="G274" s="11">
        <v>515478.49913999985</v>
      </c>
      <c r="H274" s="11">
        <v>324835.11465</v>
      </c>
      <c r="I274" s="11">
        <v>466111.18337999994</v>
      </c>
      <c r="J274" s="12">
        <v>43.49162462999746</v>
      </c>
      <c r="K274" s="343"/>
      <c r="L274" s="12"/>
      <c r="M274" s="12"/>
      <c r="O274" s="291"/>
      <c r="P274" s="291"/>
      <c r="Q274" s="291"/>
      <c r="R274" s="246"/>
    </row>
    <row r="275" spans="1:24" ht="11.25" customHeight="1" x14ac:dyDescent="0.2">
      <c r="A275" s="341" t="s">
        <v>460</v>
      </c>
      <c r="B275" s="11">
        <v>47729.407880000006</v>
      </c>
      <c r="C275" s="11">
        <v>33203.81007</v>
      </c>
      <c r="D275" s="11">
        <v>33776.272330000007</v>
      </c>
      <c r="E275" s="12">
        <v>1.724086057573345</v>
      </c>
      <c r="F275" s="12"/>
      <c r="G275" s="11">
        <v>66860.799239999993</v>
      </c>
      <c r="H275" s="11">
        <v>42301.11537</v>
      </c>
      <c r="I275" s="11">
        <v>53911.665149999979</v>
      </c>
      <c r="J275" s="12">
        <v>27.447384491980074</v>
      </c>
      <c r="K275" s="343"/>
      <c r="L275" s="12"/>
      <c r="M275" s="12"/>
      <c r="O275" s="291"/>
      <c r="P275" s="291"/>
      <c r="Q275" s="291"/>
      <c r="R275" s="246"/>
    </row>
    <row r="276" spans="1:24" ht="11.25" customHeight="1" x14ac:dyDescent="0.2">
      <c r="A276" s="9" t="s">
        <v>454</v>
      </c>
      <c r="B276" s="11">
        <v>5921.91471</v>
      </c>
      <c r="C276" s="11">
        <v>3846.0420899999995</v>
      </c>
      <c r="D276" s="11">
        <v>3175.3567499999999</v>
      </c>
      <c r="E276" s="12">
        <v>-17.438325538449831</v>
      </c>
      <c r="F276" s="12"/>
      <c r="G276" s="11">
        <v>15115.98444</v>
      </c>
      <c r="H276" s="11">
        <v>9613.6083899999994</v>
      </c>
      <c r="I276" s="11">
        <v>8500.5676600000006</v>
      </c>
      <c r="J276" s="12">
        <v>-11.577762322394733</v>
      </c>
      <c r="K276" s="343"/>
      <c r="L276" s="12"/>
      <c r="M276" s="12"/>
      <c r="O276" s="291"/>
      <c r="P276" s="291"/>
      <c r="Q276" s="291"/>
      <c r="R276" s="246"/>
    </row>
    <row r="277" spans="1:24" s="20" customFormat="1" ht="11.25" customHeight="1" x14ac:dyDescent="0.2">
      <c r="A277" s="17" t="s">
        <v>450</v>
      </c>
      <c r="B277" s="18">
        <v>170012.20908830001</v>
      </c>
      <c r="C277" s="18">
        <v>114756.98175300003</v>
      </c>
      <c r="D277" s="18">
        <v>121507.08389600003</v>
      </c>
      <c r="E277" s="16">
        <v>5.8820840700818877</v>
      </c>
      <c r="F277" s="16"/>
      <c r="G277" s="18">
        <v>416096.04480000003</v>
      </c>
      <c r="H277" s="18">
        <v>276075.00436000008</v>
      </c>
      <c r="I277" s="18">
        <v>271069.46611000004</v>
      </c>
      <c r="J277" s="16">
        <v>-1.8131080941586646</v>
      </c>
      <c r="K277" s="343"/>
      <c r="L277" s="16"/>
      <c r="M277" s="16"/>
      <c r="O277" s="291"/>
      <c r="P277" s="291"/>
      <c r="Q277" s="291"/>
      <c r="R277" s="22"/>
    </row>
    <row r="278" spans="1:24" ht="11.25" customHeight="1" x14ac:dyDescent="0.2">
      <c r="A278" s="9" t="s">
        <v>447</v>
      </c>
      <c r="B278" s="11">
        <v>147925.93548330001</v>
      </c>
      <c r="C278" s="11">
        <v>100217.85161300002</v>
      </c>
      <c r="D278" s="11">
        <v>108556.24077600002</v>
      </c>
      <c r="E278" s="12">
        <v>8.3202633351185966</v>
      </c>
      <c r="F278" s="12"/>
      <c r="G278" s="11">
        <v>394723.55494</v>
      </c>
      <c r="H278" s="11">
        <v>260077.80868000007</v>
      </c>
      <c r="I278" s="11">
        <v>261480.01781000005</v>
      </c>
      <c r="J278" s="12">
        <v>0.53914985562080631</v>
      </c>
      <c r="K278" s="343"/>
      <c r="L278" s="12"/>
      <c r="M278" s="12"/>
      <c r="O278" s="291"/>
      <c r="P278" s="291"/>
      <c r="Q278" s="291"/>
    </row>
    <row r="279" spans="1:24" ht="11.25" customHeight="1" x14ac:dyDescent="0.2">
      <c r="A279" s="341" t="s">
        <v>458</v>
      </c>
      <c r="B279" s="11">
        <v>1387.8040974999999</v>
      </c>
      <c r="C279" s="11">
        <v>1075.6447874999999</v>
      </c>
      <c r="D279" s="11">
        <v>1556.7770800000001</v>
      </c>
      <c r="E279" s="12">
        <v>44.729663369469932</v>
      </c>
      <c r="F279" s="12"/>
      <c r="G279" s="11">
        <v>2040.2931700000001</v>
      </c>
      <c r="H279" s="11">
        <v>1373.9912099999999</v>
      </c>
      <c r="I279" s="11">
        <v>1426.7922900000001</v>
      </c>
      <c r="J279" s="12">
        <v>3.8428979469235571</v>
      </c>
      <c r="K279" s="343"/>
      <c r="L279" s="12"/>
      <c r="M279" s="12"/>
      <c r="O279" s="291"/>
      <c r="P279" s="291"/>
      <c r="Q279" s="291"/>
    </row>
    <row r="280" spans="1:24" ht="11.25" customHeight="1" x14ac:dyDescent="0.2">
      <c r="A280" s="341" t="s">
        <v>459</v>
      </c>
      <c r="B280" s="11">
        <v>146538.13138580002</v>
      </c>
      <c r="C280" s="11">
        <v>99142.206825500019</v>
      </c>
      <c r="D280" s="11">
        <v>106999.46369600002</v>
      </c>
      <c r="E280" s="12">
        <v>7.9252390299618298</v>
      </c>
      <c r="F280" s="12"/>
      <c r="G280" s="11">
        <v>392683.26176999998</v>
      </c>
      <c r="H280" s="11">
        <v>258703.81747000007</v>
      </c>
      <c r="I280" s="11">
        <v>260053.22552000004</v>
      </c>
      <c r="J280" s="12">
        <v>0.52160345494571914</v>
      </c>
      <c r="K280" s="343"/>
      <c r="L280" s="12"/>
      <c r="M280" s="12"/>
      <c r="O280" s="291"/>
      <c r="P280" s="291"/>
      <c r="Q280" s="291"/>
    </row>
    <row r="281" spans="1:24" ht="11.25" customHeight="1" x14ac:dyDescent="0.2">
      <c r="A281" s="9" t="s">
        <v>449</v>
      </c>
      <c r="B281" s="11">
        <v>22086.273605000002</v>
      </c>
      <c r="C281" s="11">
        <v>14539.130140000001</v>
      </c>
      <c r="D281" s="11">
        <v>12950.843120000003</v>
      </c>
      <c r="E281" s="12">
        <v>-10.924223146131055</v>
      </c>
      <c r="F281" s="12"/>
      <c r="G281" s="11">
        <v>21372.489860000001</v>
      </c>
      <c r="H281" s="11">
        <v>15997.195680000001</v>
      </c>
      <c r="I281" s="11">
        <v>9589.4482999999982</v>
      </c>
      <c r="J281" s="12">
        <v>-40.055441642256653</v>
      </c>
      <c r="K281" s="343"/>
      <c r="L281" s="12"/>
      <c r="M281" s="12"/>
      <c r="O281" s="291"/>
      <c r="P281" s="291"/>
      <c r="Q281" s="291"/>
    </row>
    <row r="282" spans="1:24" s="20" customFormat="1" ht="11.25" customHeight="1" x14ac:dyDescent="0.2">
      <c r="A282" s="17" t="s">
        <v>433</v>
      </c>
      <c r="B282" s="18">
        <v>21311.6856524</v>
      </c>
      <c r="C282" s="18">
        <v>13865.388620400001</v>
      </c>
      <c r="D282" s="18">
        <v>17952.925702000004</v>
      </c>
      <c r="E282" s="16">
        <v>29.480147967768119</v>
      </c>
      <c r="F282" s="16"/>
      <c r="G282" s="18">
        <v>88539.028490000012</v>
      </c>
      <c r="H282" s="18">
        <v>55054.42755</v>
      </c>
      <c r="I282" s="18">
        <v>70654.940310000005</v>
      </c>
      <c r="J282" s="16">
        <v>28.33652705921196</v>
      </c>
      <c r="K282" s="343"/>
      <c r="L282" s="16"/>
      <c r="M282" s="16"/>
      <c r="O282" s="291"/>
      <c r="P282" s="291"/>
      <c r="Q282" s="291"/>
    </row>
    <row r="283" spans="1:24" ht="11.25" customHeight="1" x14ac:dyDescent="0.2">
      <c r="A283" s="9" t="s">
        <v>457</v>
      </c>
      <c r="B283" s="11">
        <v>20549.040232399999</v>
      </c>
      <c r="C283" s="11">
        <v>13287.973080400001</v>
      </c>
      <c r="D283" s="11">
        <v>17589.494172000002</v>
      </c>
      <c r="E283" s="12">
        <v>32.371536769176799</v>
      </c>
      <c r="F283" s="12"/>
      <c r="G283" s="11">
        <v>86255.281230000008</v>
      </c>
      <c r="H283" s="11">
        <v>53377.34345</v>
      </c>
      <c r="I283" s="11">
        <v>69378.105009999999</v>
      </c>
      <c r="J283" s="12">
        <v>29.976691468334934</v>
      </c>
      <c r="K283" s="343"/>
      <c r="L283" s="12"/>
      <c r="M283" s="12"/>
      <c r="O283" s="291"/>
      <c r="P283" s="291"/>
      <c r="Q283" s="291"/>
    </row>
    <row r="284" spans="1:24" ht="11.25" customHeight="1" x14ac:dyDescent="0.2">
      <c r="A284" s="341" t="s">
        <v>69</v>
      </c>
      <c r="B284" s="11">
        <v>19149.866432399998</v>
      </c>
      <c r="C284" s="11">
        <v>12283.533510400001</v>
      </c>
      <c r="D284" s="11">
        <v>16673.389022000003</v>
      </c>
      <c r="E284" s="12">
        <v>35.737725694998744</v>
      </c>
      <c r="F284" s="12"/>
      <c r="G284" s="11">
        <v>80265.195420000004</v>
      </c>
      <c r="H284" s="11">
        <v>49051.481350000002</v>
      </c>
      <c r="I284" s="11">
        <v>65345.419829999999</v>
      </c>
      <c r="J284" s="12">
        <v>33.218035483448233</v>
      </c>
      <c r="K284" s="343"/>
      <c r="L284" s="12"/>
      <c r="M284" s="12"/>
      <c r="O284" s="291"/>
      <c r="P284" s="291"/>
      <c r="Q284" s="291"/>
    </row>
    <row r="285" spans="1:24" ht="11.25" customHeight="1" x14ac:dyDescent="0.2">
      <c r="A285" s="341" t="s">
        <v>456</v>
      </c>
      <c r="B285" s="11">
        <v>1399.1738</v>
      </c>
      <c r="C285" s="11">
        <v>1004.43957</v>
      </c>
      <c r="D285" s="11">
        <v>916.10514999999998</v>
      </c>
      <c r="E285" s="12">
        <v>-8.7943986515784189</v>
      </c>
      <c r="F285" s="12"/>
      <c r="G285" s="11">
        <v>5990.0858099999996</v>
      </c>
      <c r="H285" s="11">
        <v>4325.8621000000003</v>
      </c>
      <c r="I285" s="11">
        <v>4032.6851799999999</v>
      </c>
      <c r="J285" s="12">
        <v>-6.7773061929089238</v>
      </c>
      <c r="K285" s="343"/>
      <c r="L285" s="12"/>
      <c r="M285" s="12"/>
      <c r="O285" s="291"/>
      <c r="P285" s="291"/>
      <c r="Q285" s="291"/>
    </row>
    <row r="286" spans="1:24" ht="11.25" customHeight="1" x14ac:dyDescent="0.2">
      <c r="A286" s="9" t="s">
        <v>448</v>
      </c>
      <c r="B286" s="11">
        <v>762.64541999999994</v>
      </c>
      <c r="C286" s="11">
        <v>577.41554000000008</v>
      </c>
      <c r="D286" s="11">
        <v>363.43153000000001</v>
      </c>
      <c r="E286" s="12">
        <v>-37.058928133454813</v>
      </c>
      <c r="F286" s="12"/>
      <c r="G286" s="11">
        <v>2283.7472600000001</v>
      </c>
      <c r="H286" s="11">
        <v>1677.0841</v>
      </c>
      <c r="I286" s="11">
        <v>1276.8353</v>
      </c>
      <c r="J286" s="12">
        <v>-23.86575604646184</v>
      </c>
      <c r="K286" s="343"/>
      <c r="L286" s="12"/>
      <c r="M286" s="12"/>
      <c r="O286" s="291"/>
      <c r="P286" s="291"/>
      <c r="Q286" s="291"/>
    </row>
    <row r="287" spans="1:24" s="20" customFormat="1" ht="11.25" customHeight="1" x14ac:dyDescent="0.2">
      <c r="A287" s="17" t="s">
        <v>70</v>
      </c>
      <c r="B287" s="18">
        <v>5667.8660799999998</v>
      </c>
      <c r="C287" s="18">
        <v>4706.9999100000005</v>
      </c>
      <c r="D287" s="18">
        <v>4635.1503899999998</v>
      </c>
      <c r="E287" s="16">
        <v>-1.5264397997407428</v>
      </c>
      <c r="F287" s="16"/>
      <c r="G287" s="18">
        <v>35020.767149999992</v>
      </c>
      <c r="H287" s="18">
        <v>28746.852500000001</v>
      </c>
      <c r="I287" s="18">
        <v>26075.473480000001</v>
      </c>
      <c r="J287" s="16">
        <v>-9.2927704693931332</v>
      </c>
      <c r="K287" s="16"/>
      <c r="L287" s="16"/>
      <c r="M287" s="16"/>
      <c r="O287" s="291"/>
      <c r="P287" s="291"/>
      <c r="Q287" s="291"/>
      <c r="S287" s="179"/>
      <c r="T287" s="179"/>
      <c r="U287" s="179"/>
      <c r="V287" s="179"/>
      <c r="W287" s="179"/>
      <c r="X287" s="179"/>
    </row>
    <row r="288" spans="1:24" s="20" customFormat="1" ht="11.25" customHeight="1" x14ac:dyDescent="0.2">
      <c r="A288" s="17" t="s">
        <v>71</v>
      </c>
      <c r="B288" s="18">
        <v>29190.556526000004</v>
      </c>
      <c r="C288" s="18">
        <v>20426.526496000002</v>
      </c>
      <c r="D288" s="18">
        <v>16920.115689000002</v>
      </c>
      <c r="E288" s="16">
        <v>-17.165967046265251</v>
      </c>
      <c r="F288" s="16"/>
      <c r="G288" s="18">
        <v>34644.204100000017</v>
      </c>
      <c r="H288" s="18">
        <v>21524.340390000001</v>
      </c>
      <c r="I288" s="18">
        <v>21854.474440000002</v>
      </c>
      <c r="J288" s="16">
        <v>1.5337708102468781</v>
      </c>
      <c r="K288" s="16"/>
      <c r="L288" s="16"/>
      <c r="M288" s="16"/>
      <c r="O288" s="291"/>
      <c r="P288" s="291"/>
      <c r="Q288" s="291"/>
      <c r="R288" s="22"/>
      <c r="S288" s="179"/>
      <c r="T288" s="179"/>
      <c r="U288" s="179"/>
      <c r="V288" s="179"/>
    </row>
    <row r="289" spans="1:23" ht="11.25" customHeight="1" x14ac:dyDescent="0.2">
      <c r="A289" s="18"/>
      <c r="B289" s="11"/>
      <c r="C289" s="11">
        <v>100.21785161300002</v>
      </c>
      <c r="D289" s="11">
        <v>108.55624077600002</v>
      </c>
      <c r="E289" s="12"/>
      <c r="F289" s="12"/>
      <c r="G289" s="11"/>
      <c r="H289" s="11">
        <v>260.07780868000009</v>
      </c>
      <c r="I289" s="11">
        <v>261.48001781000005</v>
      </c>
      <c r="J289" s="12"/>
      <c r="K289" s="12"/>
      <c r="L289" s="12"/>
      <c r="M289" s="12"/>
      <c r="N289" s="130"/>
      <c r="O289" s="291"/>
      <c r="P289" s="291"/>
      <c r="Q289" s="291"/>
      <c r="R289" s="131"/>
      <c r="S289" s="131"/>
      <c r="T289" s="13"/>
      <c r="U289" s="13"/>
      <c r="V289" s="13"/>
    </row>
    <row r="290" spans="1:23" s="20" customFormat="1" ht="11.25" customHeight="1" x14ac:dyDescent="0.2">
      <c r="A290" s="17" t="s">
        <v>72</v>
      </c>
      <c r="B290" s="18"/>
      <c r="C290" s="18"/>
      <c r="D290" s="18"/>
      <c r="E290" s="16"/>
      <c r="F290" s="16"/>
      <c r="G290" s="18">
        <v>44888.178100000136</v>
      </c>
      <c r="H290" s="18">
        <v>31199.632099999813</v>
      </c>
      <c r="I290" s="18">
        <v>18677.051370000001</v>
      </c>
      <c r="J290" s="16">
        <v>-40.136949980252766</v>
      </c>
      <c r="K290" s="16"/>
      <c r="L290" s="16"/>
      <c r="M290" s="16"/>
      <c r="N290" s="205"/>
      <c r="O290" s="291"/>
      <c r="P290" s="291"/>
      <c r="Q290" s="291"/>
      <c r="R290" s="137"/>
      <c r="S290" s="137"/>
      <c r="T290" s="137"/>
      <c r="U290" s="137"/>
      <c r="V290" s="137"/>
      <c r="W290" s="137"/>
    </row>
    <row r="291" spans="1:23" ht="15" x14ac:dyDescent="0.2">
      <c r="A291" s="84"/>
      <c r="B291" s="90"/>
      <c r="C291" s="90"/>
      <c r="D291" s="90"/>
      <c r="E291" s="90"/>
      <c r="F291" s="90"/>
      <c r="G291" s="90"/>
      <c r="H291" s="90"/>
      <c r="I291" s="90"/>
      <c r="J291" s="84"/>
      <c r="K291" s="9"/>
      <c r="L291" s="9"/>
      <c r="M291" s="9"/>
      <c r="N291" s="130"/>
      <c r="O291" s="291"/>
      <c r="P291" s="291"/>
      <c r="Q291" s="291"/>
      <c r="R291" s="129"/>
      <c r="S291" s="129"/>
      <c r="T291" s="129"/>
      <c r="U291" s="129"/>
      <c r="V291" s="129"/>
      <c r="W291" s="129"/>
    </row>
    <row r="292" spans="1:23" ht="15" x14ac:dyDescent="0.2">
      <c r="A292" s="9" t="s">
        <v>410</v>
      </c>
      <c r="B292" s="9"/>
      <c r="C292" s="9"/>
      <c r="D292" s="9"/>
      <c r="E292" s="9"/>
      <c r="F292" s="9"/>
      <c r="G292" s="9"/>
      <c r="H292" s="9"/>
      <c r="I292" s="9"/>
      <c r="J292" s="9"/>
      <c r="K292" s="9"/>
      <c r="L292" s="9"/>
      <c r="M292" s="9"/>
      <c r="N292" s="130"/>
      <c r="O292" s="291"/>
      <c r="P292" s="291"/>
      <c r="Q292" s="291"/>
      <c r="R292" s="129"/>
      <c r="S292" s="129"/>
      <c r="T292" s="129"/>
      <c r="U292" s="129"/>
      <c r="V292" s="129"/>
      <c r="W292" s="129"/>
    </row>
    <row r="293" spans="1:23" ht="15" x14ac:dyDescent="0.2">
      <c r="A293" s="9" t="s">
        <v>402</v>
      </c>
      <c r="B293" s="9"/>
      <c r="C293" s="9"/>
      <c r="D293" s="9"/>
      <c r="E293" s="9"/>
      <c r="F293" s="9"/>
      <c r="G293" s="9"/>
      <c r="H293" s="9"/>
      <c r="I293" s="9"/>
      <c r="J293" s="9"/>
      <c r="K293" s="9"/>
      <c r="L293" s="9"/>
      <c r="M293" s="9"/>
      <c r="N293" s="130"/>
      <c r="O293" s="291"/>
      <c r="P293" s="291"/>
      <c r="Q293" s="291"/>
      <c r="R293" s="129"/>
      <c r="S293" s="129"/>
      <c r="T293" s="129"/>
      <c r="U293" s="129"/>
      <c r="V293" s="129"/>
      <c r="W293" s="129"/>
    </row>
    <row r="294" spans="1:23" ht="20.100000000000001" customHeight="1" x14ac:dyDescent="0.2">
      <c r="A294" s="404" t="s">
        <v>198</v>
      </c>
      <c r="B294" s="404"/>
      <c r="C294" s="404"/>
      <c r="D294" s="404"/>
      <c r="E294" s="404"/>
      <c r="F294" s="404"/>
      <c r="G294" s="404"/>
      <c r="H294" s="404"/>
      <c r="I294" s="404"/>
      <c r="J294" s="404"/>
      <c r="K294" s="357"/>
      <c r="L294" s="357"/>
      <c r="M294" s="357"/>
      <c r="N294" s="130"/>
      <c r="O294" s="291"/>
      <c r="P294" s="291"/>
      <c r="Q294" s="291"/>
      <c r="R294" s="129"/>
      <c r="S294" s="129"/>
      <c r="T294" s="129"/>
      <c r="U294" s="129"/>
      <c r="V294" s="129"/>
      <c r="W294" s="129"/>
    </row>
    <row r="295" spans="1:23" ht="20.100000000000001" customHeight="1" x14ac:dyDescent="0.2">
      <c r="A295" s="405" t="s">
        <v>160</v>
      </c>
      <c r="B295" s="405"/>
      <c r="C295" s="405"/>
      <c r="D295" s="405"/>
      <c r="E295" s="405"/>
      <c r="F295" s="405"/>
      <c r="G295" s="405"/>
      <c r="H295" s="405"/>
      <c r="I295" s="405"/>
      <c r="J295" s="405"/>
      <c r="K295" s="357"/>
      <c r="L295" s="357"/>
      <c r="M295" s="357"/>
      <c r="N295" s="130"/>
      <c r="O295" s="291"/>
      <c r="P295" s="291"/>
      <c r="Q295" s="291"/>
      <c r="V295" s="129"/>
      <c r="W295" s="129"/>
    </row>
    <row r="296" spans="1:23" s="20" customFormat="1" ht="15.75" x14ac:dyDescent="0.2">
      <c r="A296" s="17"/>
      <c r="B296" s="406" t="s">
        <v>100</v>
      </c>
      <c r="C296" s="406"/>
      <c r="D296" s="406"/>
      <c r="E296" s="406"/>
      <c r="F296" s="358"/>
      <c r="G296" s="406" t="s">
        <v>421</v>
      </c>
      <c r="H296" s="406"/>
      <c r="I296" s="406"/>
      <c r="J296" s="406"/>
      <c r="K296" s="358"/>
      <c r="L296" s="358"/>
      <c r="M296" s="358"/>
      <c r="N296" s="136"/>
      <c r="O296" s="291"/>
      <c r="P296" s="291"/>
      <c r="Q296" s="291"/>
      <c r="V296" s="137"/>
      <c r="W296" s="137"/>
    </row>
    <row r="297" spans="1:23" s="20" customFormat="1" ht="15.75" x14ac:dyDescent="0.2">
      <c r="A297" s="17" t="s">
        <v>257</v>
      </c>
      <c r="B297" s="410">
        <v>2019</v>
      </c>
      <c r="C297" s="407" t="s">
        <v>512</v>
      </c>
      <c r="D297" s="407"/>
      <c r="E297" s="407"/>
      <c r="F297" s="358"/>
      <c r="G297" s="410">
        <v>2019</v>
      </c>
      <c r="H297" s="407" t="s">
        <v>512</v>
      </c>
      <c r="I297" s="407"/>
      <c r="J297" s="407"/>
      <c r="K297" s="358"/>
      <c r="L297" s="358"/>
      <c r="M297" s="358"/>
      <c r="N297" s="136"/>
      <c r="O297" s="291"/>
      <c r="P297" s="291"/>
      <c r="Q297" s="291"/>
      <c r="R297" s="22"/>
      <c r="S297" s="22"/>
      <c r="V297" s="137"/>
      <c r="W297" s="137"/>
    </row>
    <row r="298" spans="1:23" s="20" customFormat="1" ht="12.75" x14ac:dyDescent="0.2">
      <c r="A298" s="123"/>
      <c r="B298" s="411"/>
      <c r="C298" s="256">
        <v>2019</v>
      </c>
      <c r="D298" s="256">
        <v>2020</v>
      </c>
      <c r="E298" s="359" t="s">
        <v>524</v>
      </c>
      <c r="F298" s="125"/>
      <c r="G298" s="411"/>
      <c r="H298" s="256">
        <v>2019</v>
      </c>
      <c r="I298" s="256">
        <v>2020</v>
      </c>
      <c r="J298" s="359" t="s">
        <v>524</v>
      </c>
      <c r="K298" s="358"/>
      <c r="L298" s="358"/>
      <c r="M298" s="358"/>
      <c r="O298" s="291"/>
      <c r="P298" s="291"/>
      <c r="Q298" s="291"/>
      <c r="R298" s="246"/>
      <c r="S298" s="246"/>
    </row>
    <row r="299" spans="1:23" ht="12.75" x14ac:dyDescent="0.2">
      <c r="A299" s="9"/>
      <c r="B299" s="11"/>
      <c r="C299" s="11"/>
      <c r="D299" s="11"/>
      <c r="E299" s="12"/>
      <c r="F299" s="12"/>
      <c r="G299" s="11"/>
      <c r="H299" s="11"/>
      <c r="I299" s="11"/>
      <c r="J299" s="12"/>
      <c r="K299" s="12"/>
      <c r="L299" s="12"/>
      <c r="M299" s="12"/>
      <c r="O299" s="291"/>
      <c r="P299" s="291"/>
      <c r="Q299" s="291"/>
      <c r="R299" s="246"/>
      <c r="S299" s="246"/>
    </row>
    <row r="300" spans="1:23" s="20" customFormat="1" ht="15" customHeight="1" x14ac:dyDescent="0.2">
      <c r="A300" s="17" t="s">
        <v>254</v>
      </c>
      <c r="B300" s="18"/>
      <c r="C300" s="18"/>
      <c r="D300" s="18"/>
      <c r="E300" s="16"/>
      <c r="F300" s="16"/>
      <c r="G300" s="18">
        <v>427310</v>
      </c>
      <c r="H300" s="18">
        <v>308195</v>
      </c>
      <c r="I300" s="18">
        <v>283190</v>
      </c>
      <c r="J300" s="16">
        <v>-8.1133697821184683</v>
      </c>
      <c r="K300" s="16"/>
      <c r="L300" s="16"/>
      <c r="M300" s="16"/>
      <c r="O300" s="291"/>
      <c r="P300" s="291"/>
      <c r="Q300" s="291"/>
      <c r="R300" s="22"/>
      <c r="S300" s="22"/>
    </row>
    <row r="301" spans="1:23" ht="12.75" x14ac:dyDescent="0.2">
      <c r="A301" s="17"/>
      <c r="B301" s="11"/>
      <c r="C301" s="11"/>
      <c r="D301" s="11"/>
      <c r="E301" s="12"/>
      <c r="F301" s="12"/>
      <c r="G301" s="11"/>
      <c r="H301" s="11"/>
      <c r="I301" s="11"/>
      <c r="J301" s="12"/>
      <c r="K301" s="12"/>
      <c r="L301" s="12"/>
      <c r="M301" s="12"/>
      <c r="O301" s="291"/>
      <c r="P301" s="291"/>
      <c r="Q301" s="291"/>
      <c r="R301" s="246"/>
      <c r="S301" s="246"/>
    </row>
    <row r="302" spans="1:23" s="20" customFormat="1" ht="14.25" customHeight="1" x14ac:dyDescent="0.2">
      <c r="A302" s="17" t="s">
        <v>74</v>
      </c>
      <c r="B302" s="18">
        <v>5352731.2822000002</v>
      </c>
      <c r="C302" s="18">
        <v>3769741.8591999998</v>
      </c>
      <c r="D302" s="18">
        <v>3687981.9869999997</v>
      </c>
      <c r="E302" s="16">
        <v>-2.1688453812949149</v>
      </c>
      <c r="F302" s="18"/>
      <c r="G302" s="18">
        <v>395115.52196000004</v>
      </c>
      <c r="H302" s="18">
        <v>282251.6643</v>
      </c>
      <c r="I302" s="18">
        <v>270116.98957999999</v>
      </c>
      <c r="J302" s="16">
        <v>-4.2992393862741949</v>
      </c>
      <c r="K302" s="16"/>
      <c r="L302" s="16"/>
      <c r="M302" s="16"/>
      <c r="O302" s="291"/>
      <c r="P302" s="291"/>
      <c r="Q302" s="291"/>
      <c r="R302" s="22"/>
      <c r="S302" s="22"/>
    </row>
    <row r="303" spans="1:23" ht="11.25" customHeight="1" x14ac:dyDescent="0.2">
      <c r="A303" s="9" t="s">
        <v>347</v>
      </c>
      <c r="B303" s="11">
        <v>0</v>
      </c>
      <c r="C303" s="11">
        <v>0</v>
      </c>
      <c r="D303" s="11">
        <v>30290.76</v>
      </c>
      <c r="E303" s="12" t="s">
        <v>526</v>
      </c>
      <c r="F303" s="12"/>
      <c r="G303" s="11">
        <v>0</v>
      </c>
      <c r="H303" s="11">
        <v>0</v>
      </c>
      <c r="I303" s="11">
        <v>1079.51208</v>
      </c>
      <c r="J303" s="12" t="s">
        <v>526</v>
      </c>
      <c r="K303" s="12"/>
      <c r="L303" s="12"/>
      <c r="M303" s="12"/>
      <c r="O303" s="291"/>
      <c r="P303" s="291"/>
      <c r="Q303" s="291"/>
      <c r="R303" s="246"/>
      <c r="S303" s="246"/>
    </row>
    <row r="304" spans="1:23" ht="11.25" customHeight="1" x14ac:dyDescent="0.2">
      <c r="A304" s="9" t="s">
        <v>89</v>
      </c>
      <c r="B304" s="11">
        <v>5352731.2822000002</v>
      </c>
      <c r="C304" s="11">
        <v>3769741.8591999998</v>
      </c>
      <c r="D304" s="11">
        <v>3657691.227</v>
      </c>
      <c r="E304" s="12">
        <v>-2.9723688354559812</v>
      </c>
      <c r="F304" s="12"/>
      <c r="G304" s="11">
        <v>395115.52196000004</v>
      </c>
      <c r="H304" s="11">
        <v>282251.6643</v>
      </c>
      <c r="I304" s="11">
        <v>269037.47749999998</v>
      </c>
      <c r="J304" s="12">
        <v>-4.6817037670165575</v>
      </c>
      <c r="K304" s="12"/>
      <c r="L304" s="12"/>
      <c r="M304" s="12"/>
      <c r="O304" s="291"/>
      <c r="P304" s="291"/>
      <c r="Q304" s="291"/>
      <c r="R304" s="246"/>
      <c r="S304" s="246"/>
    </row>
    <row r="305" spans="1:19" s="273" customFormat="1" ht="12.75" x14ac:dyDescent="0.2">
      <c r="A305" s="270" t="s">
        <v>365</v>
      </c>
      <c r="B305" s="271"/>
      <c r="C305" s="271"/>
      <c r="D305" s="271"/>
      <c r="E305" s="272"/>
      <c r="F305" s="272"/>
      <c r="G305" s="271">
        <v>25414.729549999996</v>
      </c>
      <c r="H305" s="271">
        <v>21195.631609999993</v>
      </c>
      <c r="I305" s="271">
        <v>8153.4210000000003</v>
      </c>
      <c r="J305" s="272">
        <v>-61.532540525221918</v>
      </c>
      <c r="K305" s="272"/>
      <c r="L305" s="272"/>
      <c r="M305" s="272"/>
      <c r="O305" s="291"/>
      <c r="P305" s="291"/>
      <c r="Q305" s="291"/>
      <c r="R305" s="274"/>
      <c r="S305" s="274"/>
    </row>
    <row r="306" spans="1:19" s="278" customFormat="1" ht="11.25" customHeight="1" x14ac:dyDescent="0.2">
      <c r="A306" s="275" t="s">
        <v>347</v>
      </c>
      <c r="B306" s="276"/>
      <c r="C306" s="276"/>
      <c r="D306" s="276"/>
      <c r="E306" s="277"/>
      <c r="F306" s="277"/>
      <c r="G306" s="276">
        <v>24449.921649999997</v>
      </c>
      <c r="H306" s="276">
        <v>20389.995339999994</v>
      </c>
      <c r="I306" s="276">
        <v>7699.6433100000004</v>
      </c>
      <c r="J306" s="277">
        <v>-62.238131095129503</v>
      </c>
      <c r="K306" s="277"/>
      <c r="L306" s="277"/>
      <c r="M306" s="277"/>
      <c r="O306" s="291"/>
      <c r="P306" s="291"/>
      <c r="Q306" s="291"/>
      <c r="R306" s="279"/>
    </row>
    <row r="307" spans="1:19" s="278" customFormat="1" ht="11.25" customHeight="1" x14ac:dyDescent="0.2">
      <c r="A307" s="275" t="s">
        <v>89</v>
      </c>
      <c r="B307" s="276"/>
      <c r="C307" s="276"/>
      <c r="D307" s="276"/>
      <c r="E307" s="277"/>
      <c r="F307" s="277"/>
      <c r="G307" s="276">
        <v>964.80790000000002</v>
      </c>
      <c r="H307" s="276">
        <v>805.63626999999997</v>
      </c>
      <c r="I307" s="276">
        <v>453.77769000000001</v>
      </c>
      <c r="J307" s="277">
        <v>-43.674620061482585</v>
      </c>
      <c r="K307" s="277"/>
      <c r="L307" s="277"/>
      <c r="M307" s="277"/>
      <c r="O307" s="291"/>
      <c r="P307" s="291"/>
      <c r="Q307" s="291"/>
      <c r="R307" s="279"/>
      <c r="S307" s="280"/>
    </row>
    <row r="308" spans="1:19" s="20" customFormat="1" ht="11.25" customHeight="1" x14ac:dyDescent="0.2">
      <c r="A308" s="17" t="s">
        <v>75</v>
      </c>
      <c r="B308" s="18"/>
      <c r="C308" s="18"/>
      <c r="D308" s="18"/>
      <c r="E308" s="16" t="s">
        <v>526</v>
      </c>
      <c r="F308" s="16"/>
      <c r="G308" s="18">
        <v>6779.748489999969</v>
      </c>
      <c r="H308" s="18">
        <v>4747.7040900000138</v>
      </c>
      <c r="I308" s="18">
        <v>4919.589420000033</v>
      </c>
      <c r="J308" s="16">
        <v>3.6203884391627952</v>
      </c>
      <c r="K308" s="16"/>
      <c r="L308" s="16"/>
      <c r="M308" s="16"/>
      <c r="O308" s="291"/>
      <c r="P308" s="291"/>
      <c r="Q308" s="291"/>
      <c r="R308" s="179"/>
    </row>
    <row r="309" spans="1:19" ht="11.25" customHeight="1" x14ac:dyDescent="0.2">
      <c r="A309" s="9"/>
      <c r="B309" s="11"/>
      <c r="C309" s="11"/>
      <c r="D309" s="11"/>
      <c r="E309" s="12"/>
      <c r="F309" s="12"/>
      <c r="G309" s="11"/>
      <c r="H309" s="11"/>
      <c r="I309" s="11"/>
      <c r="J309" s="12"/>
      <c r="K309" s="12"/>
      <c r="L309" s="12"/>
      <c r="M309" s="12"/>
      <c r="O309" s="291"/>
      <c r="P309" s="291"/>
      <c r="Q309" s="291"/>
    </row>
    <row r="310" spans="1:19" s="20" customFormat="1" ht="11.25" customHeight="1" x14ac:dyDescent="0.2">
      <c r="A310" s="17" t="s">
        <v>255</v>
      </c>
      <c r="B310" s="18"/>
      <c r="C310" s="18"/>
      <c r="D310" s="18"/>
      <c r="E310" s="12" t="s">
        <v>526</v>
      </c>
      <c r="F310" s="16"/>
      <c r="G310" s="18">
        <v>4587815</v>
      </c>
      <c r="H310" s="18">
        <v>3251271</v>
      </c>
      <c r="I310" s="18">
        <v>2558053</v>
      </c>
      <c r="J310" s="16">
        <v>-21.321446289774059</v>
      </c>
      <c r="K310" s="16"/>
      <c r="L310" s="16"/>
      <c r="M310" s="16"/>
      <c r="O310" s="291"/>
      <c r="P310" s="291"/>
      <c r="Q310" s="291"/>
    </row>
    <row r="311" spans="1:19" ht="11.25" customHeight="1" x14ac:dyDescent="0.2">
      <c r="A311" s="9"/>
      <c r="B311" s="11"/>
      <c r="C311" s="11"/>
      <c r="D311" s="11"/>
      <c r="E311" s="12"/>
      <c r="F311" s="12"/>
      <c r="G311" s="11"/>
      <c r="H311" s="11"/>
      <c r="I311" s="11"/>
      <c r="J311" s="12"/>
      <c r="K311" s="12"/>
      <c r="L311" s="12"/>
      <c r="M311" s="12"/>
      <c r="O311" s="291"/>
      <c r="P311" s="291"/>
      <c r="Q311" s="291"/>
    </row>
    <row r="312" spans="1:19" s="20" customFormat="1" x14ac:dyDescent="0.2">
      <c r="A312" s="17" t="s">
        <v>76</v>
      </c>
      <c r="B312" s="18">
        <v>4624643.9049999993</v>
      </c>
      <c r="C312" s="18">
        <v>3095020.4850000003</v>
      </c>
      <c r="D312" s="18">
        <v>2874286.4449999998</v>
      </c>
      <c r="E312" s="16">
        <v>-7.1319088539086124</v>
      </c>
      <c r="F312" s="16"/>
      <c r="G312" s="18">
        <v>2660426.0060999999</v>
      </c>
      <c r="H312" s="18">
        <v>1903901.2234999998</v>
      </c>
      <c r="I312" s="18">
        <v>1377621.4528299998</v>
      </c>
      <c r="J312" s="16">
        <v>-27.642178290243635</v>
      </c>
      <c r="K312" s="16"/>
      <c r="L312" s="16"/>
      <c r="M312" s="16"/>
      <c r="O312" s="291"/>
      <c r="P312" s="291"/>
      <c r="Q312" s="291"/>
      <c r="R312" s="179"/>
      <c r="S312" s="179"/>
    </row>
    <row r="313" spans="1:19" x14ac:dyDescent="0.2">
      <c r="A313" s="9" t="s">
        <v>283</v>
      </c>
      <c r="B313" s="11">
        <v>459494.712</v>
      </c>
      <c r="C313" s="11">
        <v>291657.23100000003</v>
      </c>
      <c r="D313" s="11">
        <v>299425.61</v>
      </c>
      <c r="E313" s="12">
        <v>2.6635303960627539</v>
      </c>
      <c r="F313" s="12"/>
      <c r="G313" s="11">
        <v>286367.54732999997</v>
      </c>
      <c r="H313" s="11">
        <v>197204.32612999997</v>
      </c>
      <c r="I313" s="11">
        <v>160826.87754999998</v>
      </c>
      <c r="J313" s="12">
        <v>-18.446577361603843</v>
      </c>
      <c r="K313" s="12"/>
      <c r="L313" s="12"/>
      <c r="M313" s="12"/>
      <c r="O313" s="291"/>
      <c r="P313" s="291"/>
      <c r="Q313" s="291"/>
    </row>
    <row r="314" spans="1:19" x14ac:dyDescent="0.2">
      <c r="A314" s="9" t="s">
        <v>284</v>
      </c>
      <c r="B314" s="11">
        <v>0</v>
      </c>
      <c r="C314" s="11">
        <v>0</v>
      </c>
      <c r="D314" s="11">
        <v>0</v>
      </c>
      <c r="E314" s="12" t="s">
        <v>526</v>
      </c>
      <c r="F314" s="12"/>
      <c r="G314" s="11">
        <v>0</v>
      </c>
      <c r="H314" s="11">
        <v>0</v>
      </c>
      <c r="I314" s="11">
        <v>0</v>
      </c>
      <c r="J314" s="12" t="s">
        <v>526</v>
      </c>
      <c r="K314" s="12"/>
      <c r="L314" s="12"/>
      <c r="M314" s="12"/>
      <c r="O314" s="291"/>
      <c r="P314" s="291"/>
      <c r="Q314" s="291"/>
    </row>
    <row r="315" spans="1:19" x14ac:dyDescent="0.2">
      <c r="A315" s="9" t="s">
        <v>403</v>
      </c>
      <c r="B315" s="11">
        <v>1875344.0360000001</v>
      </c>
      <c r="C315" s="11">
        <v>1291608.939</v>
      </c>
      <c r="D315" s="11">
        <v>1074698.183</v>
      </c>
      <c r="E315" s="12">
        <v>-16.793841343954966</v>
      </c>
      <c r="F315" s="12"/>
      <c r="G315" s="11">
        <v>1119777.4418799996</v>
      </c>
      <c r="H315" s="11">
        <v>805716.40506000025</v>
      </c>
      <c r="I315" s="11">
        <v>570963.42336999986</v>
      </c>
      <c r="J315" s="12">
        <v>-29.135931726811336</v>
      </c>
      <c r="K315" s="12"/>
      <c r="L315" s="12"/>
      <c r="M315" s="12"/>
      <c r="O315" s="291"/>
      <c r="P315" s="291"/>
      <c r="Q315" s="291"/>
    </row>
    <row r="316" spans="1:19" x14ac:dyDescent="0.2">
      <c r="A316" s="9" t="s">
        <v>404</v>
      </c>
      <c r="B316" s="11">
        <v>2289301.852</v>
      </c>
      <c r="C316" s="11">
        <v>1511701.99</v>
      </c>
      <c r="D316" s="11">
        <v>1495071.7069999999</v>
      </c>
      <c r="E316" s="12">
        <v>-1.1001032683697076</v>
      </c>
      <c r="F316" s="12"/>
      <c r="G316" s="11">
        <v>1254136.9692400005</v>
      </c>
      <c r="H316" s="11">
        <v>900964.14978999982</v>
      </c>
      <c r="I316" s="11">
        <v>643185.00869000016</v>
      </c>
      <c r="J316" s="12">
        <v>-28.61147595718252</v>
      </c>
      <c r="K316" s="12"/>
      <c r="L316" s="12"/>
      <c r="M316" s="12"/>
      <c r="O316" s="291"/>
      <c r="P316" s="291"/>
      <c r="Q316" s="291"/>
    </row>
    <row r="317" spans="1:19" x14ac:dyDescent="0.2">
      <c r="A317" s="9" t="s">
        <v>331</v>
      </c>
      <c r="B317" s="11">
        <v>503.30500000000001</v>
      </c>
      <c r="C317" s="11">
        <v>52.325000000000003</v>
      </c>
      <c r="D317" s="11">
        <v>5090.9449999999997</v>
      </c>
      <c r="E317" s="12">
        <v>9629.4696607740079</v>
      </c>
      <c r="F317" s="12"/>
      <c r="G317" s="11">
        <v>144.04765</v>
      </c>
      <c r="H317" s="11">
        <v>16.34252</v>
      </c>
      <c r="I317" s="11">
        <v>2646.1432199999999</v>
      </c>
      <c r="J317" s="12">
        <v>16091.769812733897</v>
      </c>
      <c r="K317" s="12"/>
      <c r="L317" s="12"/>
      <c r="M317" s="12"/>
      <c r="O317" s="291"/>
      <c r="P317" s="291"/>
      <c r="Q317" s="291"/>
    </row>
    <row r="318" spans="1:19" x14ac:dyDescent="0.2">
      <c r="A318" s="9"/>
      <c r="B318" s="11"/>
      <c r="C318" s="11"/>
      <c r="D318" s="11"/>
      <c r="E318" s="12" t="s">
        <v>526</v>
      </c>
      <c r="F318" s="12"/>
      <c r="G318" s="11"/>
      <c r="H318" s="11"/>
      <c r="I318" s="11"/>
      <c r="J318" s="12"/>
      <c r="K318" s="12"/>
      <c r="L318" s="12"/>
      <c r="M318" s="12"/>
      <c r="O318" s="291"/>
      <c r="P318" s="291"/>
      <c r="Q318" s="291"/>
    </row>
    <row r="319" spans="1:19" s="20" customFormat="1" x14ac:dyDescent="0.2">
      <c r="A319" s="17" t="s">
        <v>405</v>
      </c>
      <c r="B319" s="11"/>
      <c r="C319" s="11"/>
      <c r="D319" s="11"/>
      <c r="E319" s="12"/>
      <c r="F319" s="16"/>
      <c r="G319" s="18">
        <v>790610.2270800001</v>
      </c>
      <c r="H319" s="18">
        <v>573840.9969400001</v>
      </c>
      <c r="I319" s="18">
        <v>462807.71888999996</v>
      </c>
      <c r="J319" s="16">
        <v>-19.349136545155147</v>
      </c>
      <c r="K319" s="16"/>
      <c r="L319" s="16"/>
      <c r="M319" s="16"/>
      <c r="O319" s="291"/>
      <c r="P319" s="291"/>
      <c r="Q319" s="291"/>
    </row>
    <row r="320" spans="1:19" x14ac:dyDescent="0.2">
      <c r="A320" s="9" t="s">
        <v>285</v>
      </c>
      <c r="B320" s="11"/>
      <c r="C320" s="11"/>
      <c r="D320" s="11"/>
      <c r="E320" s="12"/>
      <c r="F320" s="12"/>
      <c r="G320" s="11">
        <v>785891.10852000013</v>
      </c>
      <c r="H320" s="11">
        <v>570657.52200000011</v>
      </c>
      <c r="I320" s="11">
        <v>461142.71260999999</v>
      </c>
      <c r="J320" s="12">
        <v>-19.190986742132182</v>
      </c>
      <c r="K320" s="12"/>
      <c r="L320" s="12"/>
      <c r="M320" s="12"/>
      <c r="O320" s="291"/>
      <c r="P320" s="291"/>
      <c r="Q320" s="291"/>
    </row>
    <row r="321" spans="1:18" x14ac:dyDescent="0.2">
      <c r="A321" s="9" t="s">
        <v>286</v>
      </c>
      <c r="B321" s="11"/>
      <c r="C321" s="11"/>
      <c r="D321" s="11"/>
      <c r="E321" s="12"/>
      <c r="F321" s="12"/>
      <c r="G321" s="11">
        <v>2532.38706</v>
      </c>
      <c r="H321" s="11">
        <v>1604.63507</v>
      </c>
      <c r="I321" s="11">
        <v>1155.15533</v>
      </c>
      <c r="J321" s="12">
        <v>-28.011337182104583</v>
      </c>
      <c r="K321" s="12"/>
      <c r="L321" s="12"/>
      <c r="M321" s="12"/>
      <c r="O321" s="291"/>
      <c r="P321" s="291"/>
      <c r="Q321" s="291"/>
    </row>
    <row r="322" spans="1:18" x14ac:dyDescent="0.2">
      <c r="A322" s="9" t="s">
        <v>90</v>
      </c>
      <c r="B322" s="11"/>
      <c r="C322" s="11"/>
      <c r="D322" s="11"/>
      <c r="E322" s="12"/>
      <c r="F322" s="12"/>
      <c r="G322" s="11">
        <v>2186.7314999999999</v>
      </c>
      <c r="H322" s="11">
        <v>1578.8398700000002</v>
      </c>
      <c r="I322" s="11">
        <v>509.85095000000001</v>
      </c>
      <c r="J322" s="12">
        <v>-67.707241266969021</v>
      </c>
      <c r="K322" s="12"/>
      <c r="L322" s="12"/>
      <c r="M322" s="12"/>
      <c r="O322" s="291"/>
      <c r="P322" s="291"/>
      <c r="Q322" s="291"/>
    </row>
    <row r="323" spans="1:18" ht="12.75" x14ac:dyDescent="0.2">
      <c r="A323" s="9"/>
      <c r="B323" s="11"/>
      <c r="C323" s="11"/>
      <c r="D323" s="11"/>
      <c r="E323" s="12"/>
      <c r="F323" s="12"/>
      <c r="G323" s="11"/>
      <c r="H323" s="11"/>
      <c r="I323" s="11"/>
      <c r="J323" s="315"/>
      <c r="K323" s="315"/>
      <c r="L323" s="315"/>
      <c r="M323" s="315"/>
      <c r="O323" s="291"/>
      <c r="P323" s="291"/>
      <c r="Q323" s="291"/>
      <c r="R323" s="246"/>
    </row>
    <row r="324" spans="1:18" s="20" customFormat="1" x14ac:dyDescent="0.2">
      <c r="A324" s="17" t="s">
        <v>351</v>
      </c>
      <c r="B324" s="11"/>
      <c r="C324" s="11"/>
      <c r="D324" s="11"/>
      <c r="E324" s="12"/>
      <c r="F324" s="16"/>
      <c r="G324" s="18">
        <v>1098352.8179000001</v>
      </c>
      <c r="H324" s="18">
        <v>745079.09415000002</v>
      </c>
      <c r="I324" s="18">
        <v>696295.69724999985</v>
      </c>
      <c r="J324" s="16">
        <v>-6.5474118496980651</v>
      </c>
      <c r="K324" s="16"/>
      <c r="L324" s="16"/>
      <c r="M324" s="16"/>
      <c r="O324" s="291"/>
      <c r="P324" s="291"/>
      <c r="Q324" s="291"/>
    </row>
    <row r="325" spans="1:18" x14ac:dyDescent="0.2">
      <c r="A325" s="9" t="s">
        <v>352</v>
      </c>
      <c r="B325" s="11"/>
      <c r="C325" s="11"/>
      <c r="D325" s="11"/>
      <c r="E325" s="12"/>
      <c r="F325" s="12"/>
      <c r="G325" s="11">
        <v>256861.92019999996</v>
      </c>
      <c r="H325" s="11">
        <v>178758.46424999999</v>
      </c>
      <c r="I325" s="11">
        <v>162308.31401999993</v>
      </c>
      <c r="J325" s="12">
        <v>-9.2024454892351031</v>
      </c>
      <c r="K325" s="12"/>
      <c r="L325" s="12"/>
      <c r="M325" s="12"/>
      <c r="O325" s="291"/>
      <c r="P325" s="291"/>
      <c r="Q325" s="291"/>
      <c r="R325" s="13"/>
    </row>
    <row r="326" spans="1:18" x14ac:dyDescent="0.2">
      <c r="A326" s="9" t="s">
        <v>353</v>
      </c>
      <c r="B326" s="11"/>
      <c r="C326" s="11"/>
      <c r="D326" s="11"/>
      <c r="E326" s="12"/>
      <c r="F326" s="12"/>
      <c r="G326" s="11">
        <v>353456.32189000002</v>
      </c>
      <c r="H326" s="11">
        <v>247016.52072</v>
      </c>
      <c r="I326" s="11">
        <v>219246.31995999991</v>
      </c>
      <c r="J326" s="12">
        <v>-11.242244315908891</v>
      </c>
      <c r="K326" s="12"/>
      <c r="L326" s="12"/>
      <c r="M326" s="12"/>
      <c r="O326" s="291"/>
      <c r="P326" s="291"/>
      <c r="Q326" s="291"/>
    </row>
    <row r="327" spans="1:18" x14ac:dyDescent="0.2">
      <c r="A327" s="9" t="s">
        <v>330</v>
      </c>
      <c r="B327" s="11"/>
      <c r="C327" s="11"/>
      <c r="D327" s="11"/>
      <c r="E327" s="12"/>
      <c r="F327" s="12"/>
      <c r="G327" s="11">
        <v>488034.57581000007</v>
      </c>
      <c r="H327" s="11">
        <v>319304.10918000003</v>
      </c>
      <c r="I327" s="11">
        <v>314741.06327000004</v>
      </c>
      <c r="J327" s="12">
        <v>-1.4290595638491084</v>
      </c>
      <c r="K327" s="12"/>
      <c r="L327" s="12"/>
      <c r="M327" s="12"/>
      <c r="O327" s="291"/>
      <c r="P327" s="291"/>
      <c r="Q327" s="291"/>
    </row>
    <row r="328" spans="1:18" s="20" customFormat="1" x14ac:dyDescent="0.2">
      <c r="A328" s="17" t="s">
        <v>11</v>
      </c>
      <c r="B328" s="18">
        <v>55433.76483</v>
      </c>
      <c r="C328" s="18">
        <v>38014.832829999999</v>
      </c>
      <c r="D328" s="18">
        <v>38956.822999999997</v>
      </c>
      <c r="E328" s="16">
        <v>2.4779542612025125</v>
      </c>
      <c r="F328" s="16"/>
      <c r="G328" s="18">
        <v>28476.613590000001</v>
      </c>
      <c r="H328" s="18">
        <v>20855.137739999998</v>
      </c>
      <c r="I328" s="18">
        <v>14733.89402</v>
      </c>
      <c r="J328" s="16">
        <v>-29.351250499101241</v>
      </c>
      <c r="K328" s="16"/>
      <c r="L328" s="16"/>
      <c r="M328" s="16"/>
      <c r="O328" s="291"/>
      <c r="P328" s="291"/>
      <c r="Q328" s="291"/>
    </row>
    <row r="329" spans="1:18" s="20" customFormat="1" x14ac:dyDescent="0.2">
      <c r="A329" s="17" t="s">
        <v>75</v>
      </c>
      <c r="B329" s="18"/>
      <c r="C329" s="18"/>
      <c r="D329" s="18"/>
      <c r="E329" s="16" t="s">
        <v>526</v>
      </c>
      <c r="F329" s="16"/>
      <c r="G329" s="18">
        <v>9949.3353300001472</v>
      </c>
      <c r="H329" s="18">
        <v>7594.5476700002328</v>
      </c>
      <c r="I329" s="18">
        <v>6594.2370100002736</v>
      </c>
      <c r="J329" s="16">
        <v>-13.171431709505981</v>
      </c>
      <c r="K329" s="16"/>
      <c r="L329" s="16"/>
      <c r="M329" s="16"/>
      <c r="O329" s="291"/>
      <c r="P329" s="291"/>
      <c r="Q329" s="291"/>
    </row>
    <row r="330" spans="1:18" x14ac:dyDescent="0.2">
      <c r="A330" s="84"/>
      <c r="B330" s="90"/>
      <c r="C330" s="90"/>
      <c r="D330" s="90"/>
      <c r="E330" s="90"/>
      <c r="F330" s="90"/>
      <c r="G330" s="90"/>
      <c r="H330" s="90"/>
      <c r="I330" s="90"/>
      <c r="J330" s="90"/>
      <c r="K330" s="11"/>
      <c r="L330" s="11"/>
      <c r="M330" s="11"/>
      <c r="O330" s="291"/>
      <c r="P330" s="291"/>
      <c r="Q330" s="291"/>
    </row>
    <row r="331" spans="1:18" x14ac:dyDescent="0.2">
      <c r="A331" s="9" t="s">
        <v>410</v>
      </c>
      <c r="B331" s="9"/>
      <c r="C331" s="9"/>
      <c r="D331" s="9"/>
      <c r="E331" s="9"/>
      <c r="F331" s="9"/>
      <c r="G331" s="9"/>
      <c r="H331" s="9"/>
      <c r="I331" s="9"/>
      <c r="J331" s="9"/>
      <c r="K331" s="9"/>
      <c r="L331" s="9"/>
      <c r="M331" s="9"/>
      <c r="O331" s="291"/>
      <c r="P331" s="291"/>
      <c r="Q331" s="291"/>
    </row>
    <row r="332" spans="1:18" x14ac:dyDescent="0.2">
      <c r="A332" s="9" t="s">
        <v>366</v>
      </c>
      <c r="B332" s="9"/>
      <c r="C332" s="9"/>
      <c r="D332" s="9"/>
      <c r="E332" s="9"/>
      <c r="F332" s="9"/>
      <c r="G332" s="9"/>
      <c r="H332" s="9"/>
      <c r="I332" s="9"/>
      <c r="J332" s="9"/>
      <c r="K332" s="9"/>
      <c r="L332" s="9"/>
      <c r="M332" s="9"/>
      <c r="O332" s="291"/>
      <c r="P332" s="291"/>
      <c r="Q332" s="291"/>
    </row>
    <row r="333" spans="1:18" ht="20.100000000000001" customHeight="1" x14ac:dyDescent="0.2">
      <c r="A333" s="404" t="s">
        <v>199</v>
      </c>
      <c r="B333" s="404"/>
      <c r="C333" s="404"/>
      <c r="D333" s="404"/>
      <c r="E333" s="404"/>
      <c r="F333" s="404"/>
      <c r="G333" s="404"/>
      <c r="H333" s="404"/>
      <c r="I333" s="404"/>
      <c r="J333" s="404"/>
      <c r="K333" s="357"/>
      <c r="L333" s="357"/>
      <c r="M333" s="357"/>
      <c r="O333" s="291"/>
      <c r="P333" s="291"/>
      <c r="Q333" s="291"/>
    </row>
    <row r="334" spans="1:18" ht="20.100000000000001" customHeight="1" x14ac:dyDescent="0.2">
      <c r="A334" s="405" t="s">
        <v>280</v>
      </c>
      <c r="B334" s="405"/>
      <c r="C334" s="405"/>
      <c r="D334" s="405"/>
      <c r="E334" s="405"/>
      <c r="F334" s="405"/>
      <c r="G334" s="405"/>
      <c r="H334" s="405"/>
      <c r="I334" s="405"/>
      <c r="J334" s="405"/>
      <c r="K334" s="357"/>
      <c r="L334" s="357"/>
      <c r="M334" s="357"/>
      <c r="O334" s="291"/>
      <c r="P334" s="291"/>
      <c r="Q334" s="291"/>
    </row>
    <row r="335" spans="1:18" s="20" customFormat="1" x14ac:dyDescent="0.2">
      <c r="A335" s="17"/>
      <c r="B335" s="406" t="s">
        <v>100</v>
      </c>
      <c r="C335" s="406"/>
      <c r="D335" s="406"/>
      <c r="E335" s="406"/>
      <c r="F335" s="358"/>
      <c r="G335" s="406" t="s">
        <v>421</v>
      </c>
      <c r="H335" s="406"/>
      <c r="I335" s="406"/>
      <c r="J335" s="406"/>
      <c r="K335" s="358"/>
      <c r="L335" s="358"/>
      <c r="M335" s="358"/>
      <c r="N335" s="91"/>
      <c r="O335" s="291"/>
      <c r="P335" s="291"/>
      <c r="Q335" s="291"/>
      <c r="R335" s="91"/>
    </row>
    <row r="336" spans="1:18" s="20" customFormat="1" x14ac:dyDescent="0.2">
      <c r="A336" s="17" t="s">
        <v>257</v>
      </c>
      <c r="B336" s="410">
        <v>2019</v>
      </c>
      <c r="C336" s="407" t="s">
        <v>512</v>
      </c>
      <c r="D336" s="407"/>
      <c r="E336" s="407"/>
      <c r="F336" s="358"/>
      <c r="G336" s="410">
        <v>2019</v>
      </c>
      <c r="H336" s="407" t="s">
        <v>512</v>
      </c>
      <c r="I336" s="407"/>
      <c r="J336" s="407"/>
      <c r="K336" s="358"/>
      <c r="L336" s="358"/>
      <c r="M336" s="358"/>
      <c r="N336" s="91"/>
      <c r="O336" s="291"/>
      <c r="P336" s="291"/>
      <c r="Q336" s="291"/>
    </row>
    <row r="337" spans="1:17" s="20" customFormat="1" x14ac:dyDescent="0.2">
      <c r="A337" s="123"/>
      <c r="B337" s="411"/>
      <c r="C337" s="256">
        <v>2019</v>
      </c>
      <c r="D337" s="256">
        <v>2020</v>
      </c>
      <c r="E337" s="359" t="s">
        <v>524</v>
      </c>
      <c r="F337" s="125"/>
      <c r="G337" s="411"/>
      <c r="H337" s="256">
        <v>2019</v>
      </c>
      <c r="I337" s="256">
        <v>2020</v>
      </c>
      <c r="J337" s="359" t="s">
        <v>524</v>
      </c>
      <c r="K337" s="358"/>
      <c r="L337" s="358"/>
      <c r="M337" s="358"/>
      <c r="O337" s="291"/>
      <c r="P337" s="291"/>
      <c r="Q337" s="291"/>
    </row>
    <row r="338" spans="1:17" s="20" customFormat="1" x14ac:dyDescent="0.2">
      <c r="A338" s="17"/>
      <c r="B338" s="17"/>
      <c r="C338" s="255"/>
      <c r="D338" s="255"/>
      <c r="E338" s="358"/>
      <c r="F338" s="358"/>
      <c r="G338" s="17"/>
      <c r="H338" s="255"/>
      <c r="I338" s="255"/>
      <c r="J338" s="358"/>
      <c r="K338" s="358"/>
      <c r="L338" s="358"/>
      <c r="M338" s="358"/>
      <c r="O338" s="291"/>
      <c r="P338" s="291"/>
      <c r="Q338" s="291"/>
    </row>
    <row r="339" spans="1:17" s="20" customFormat="1" x14ac:dyDescent="0.2">
      <c r="A339" s="17" t="s">
        <v>383</v>
      </c>
      <c r="B339" s="17"/>
      <c r="C339" s="255"/>
      <c r="D339" s="255"/>
      <c r="E339" s="358"/>
      <c r="F339" s="358"/>
      <c r="G339" s="18">
        <v>505580.85298000003</v>
      </c>
      <c r="H339" s="18">
        <v>327605.05353000009</v>
      </c>
      <c r="I339" s="18">
        <v>328651.64222000004</v>
      </c>
      <c r="J339" s="16">
        <v>0.3194665890293038</v>
      </c>
      <c r="K339" s="16"/>
      <c r="L339" s="16"/>
      <c r="M339" s="16"/>
      <c r="O339" s="291"/>
      <c r="P339" s="291"/>
      <c r="Q339" s="291"/>
    </row>
    <row r="340" spans="1:17" s="20" customFormat="1" x14ac:dyDescent="0.2">
      <c r="A340" s="17"/>
      <c r="B340" s="17"/>
      <c r="C340" s="255"/>
      <c r="D340" s="255"/>
      <c r="E340" s="358"/>
      <c r="F340" s="358"/>
      <c r="G340" s="17"/>
      <c r="H340" s="255"/>
      <c r="I340" s="255"/>
      <c r="J340" s="358"/>
      <c r="K340" s="358"/>
      <c r="L340" s="358"/>
      <c r="M340" s="358"/>
      <c r="O340" s="291"/>
      <c r="P340" s="291"/>
      <c r="Q340" s="291"/>
    </row>
    <row r="341" spans="1:17" s="21" customFormat="1" x14ac:dyDescent="0.2">
      <c r="A341" s="86" t="s">
        <v>256</v>
      </c>
      <c r="B341" s="86"/>
      <c r="C341" s="86"/>
      <c r="D341" s="86"/>
      <c r="E341" s="86"/>
      <c r="F341" s="86"/>
      <c r="G341" s="86">
        <v>491249.14088000002</v>
      </c>
      <c r="H341" s="86">
        <v>318026.82179000007</v>
      </c>
      <c r="I341" s="86">
        <v>318738.56436000002</v>
      </c>
      <c r="J341" s="16">
        <v>0.22379954181030826</v>
      </c>
      <c r="K341" s="16"/>
      <c r="L341" s="16"/>
      <c r="M341" s="16"/>
      <c r="O341" s="291"/>
      <c r="P341" s="291"/>
      <c r="Q341" s="291"/>
    </row>
    <row r="342" spans="1:17" x14ac:dyDescent="0.2">
      <c r="A342" s="83"/>
      <c r="B342" s="88"/>
      <c r="C342" s="88"/>
      <c r="E342" s="88"/>
      <c r="F342" s="88"/>
      <c r="G342" s="88"/>
      <c r="I342" s="92"/>
      <c r="J342" s="12"/>
      <c r="K342" s="12"/>
      <c r="L342" s="12"/>
      <c r="M342" s="12"/>
      <c r="O342" s="291"/>
      <c r="P342" s="291"/>
      <c r="Q342" s="291"/>
    </row>
    <row r="343" spans="1:17" s="20" customFormat="1" x14ac:dyDescent="0.2">
      <c r="A343" s="91" t="s">
        <v>178</v>
      </c>
      <c r="B343" s="21">
        <v>986995.02188999997</v>
      </c>
      <c r="C343" s="21">
        <v>606472.52656999999</v>
      </c>
      <c r="D343" s="21">
        <v>663737.87775490014</v>
      </c>
      <c r="E343" s="16">
        <v>9.4423652640579263</v>
      </c>
      <c r="F343" s="21"/>
      <c r="G343" s="21">
        <v>411503.44731999998</v>
      </c>
      <c r="H343" s="21">
        <v>264387.68311000004</v>
      </c>
      <c r="I343" s="21">
        <v>270169.83329000004</v>
      </c>
      <c r="J343" s="16">
        <v>2.1869968040811898</v>
      </c>
      <c r="K343" s="16"/>
      <c r="L343" s="16"/>
      <c r="M343" s="16"/>
      <c r="O343" s="291"/>
      <c r="P343" s="291"/>
      <c r="Q343" s="291"/>
    </row>
    <row r="344" spans="1:17" x14ac:dyDescent="0.2">
      <c r="A344" s="83" t="s">
        <v>179</v>
      </c>
      <c r="B344" s="88">
        <v>1269.9269999999999</v>
      </c>
      <c r="C344" s="88">
        <v>1047.0260000000001</v>
      </c>
      <c r="D344" s="88">
        <v>136.49939999999998</v>
      </c>
      <c r="E344" s="12">
        <v>-86.963131765591299</v>
      </c>
      <c r="F344" s="88"/>
      <c r="G344" s="88">
        <v>464.32227</v>
      </c>
      <c r="H344" s="88">
        <v>369.25309999999996</v>
      </c>
      <c r="I344" s="88">
        <v>66.640349999999998</v>
      </c>
      <c r="J344" s="12">
        <v>-81.952663362880372</v>
      </c>
      <c r="K344" s="12"/>
      <c r="L344" s="12"/>
      <c r="M344" s="12"/>
      <c r="O344" s="291"/>
      <c r="P344" s="291"/>
      <c r="Q344" s="291"/>
    </row>
    <row r="345" spans="1:17" x14ac:dyDescent="0.2">
      <c r="A345" s="83" t="s">
        <v>180</v>
      </c>
      <c r="B345" s="88">
        <v>0</v>
      </c>
      <c r="C345" s="88">
        <v>0</v>
      </c>
      <c r="D345" s="88">
        <v>0</v>
      </c>
      <c r="E345" s="12" t="s">
        <v>526</v>
      </c>
      <c r="F345" s="93"/>
      <c r="G345" s="88">
        <v>0</v>
      </c>
      <c r="H345" s="88">
        <v>0</v>
      </c>
      <c r="I345" s="88">
        <v>0</v>
      </c>
      <c r="J345" s="12" t="s">
        <v>526</v>
      </c>
      <c r="K345" s="12"/>
      <c r="L345" s="12"/>
      <c r="M345" s="12"/>
      <c r="O345" s="291"/>
      <c r="P345" s="291"/>
      <c r="Q345" s="291"/>
    </row>
    <row r="346" spans="1:17" x14ac:dyDescent="0.2">
      <c r="A346" s="83" t="s">
        <v>384</v>
      </c>
      <c r="B346" s="88">
        <v>211410.353</v>
      </c>
      <c r="C346" s="88">
        <v>138036.253</v>
      </c>
      <c r="D346" s="88">
        <v>83840.45</v>
      </c>
      <c r="E346" s="12">
        <v>-39.262006771510961</v>
      </c>
      <c r="F346" s="93"/>
      <c r="G346" s="88">
        <v>63824.085999999996</v>
      </c>
      <c r="H346" s="88">
        <v>43049.534719999996</v>
      </c>
      <c r="I346" s="88">
        <v>24483.75215</v>
      </c>
      <c r="J346" s="12">
        <v>-43.12655802380759</v>
      </c>
      <c r="K346" s="12"/>
      <c r="L346" s="12"/>
      <c r="M346" s="12"/>
      <c r="O346" s="291"/>
      <c r="P346" s="291"/>
      <c r="Q346" s="291"/>
    </row>
    <row r="347" spans="1:17" x14ac:dyDescent="0.2">
      <c r="A347" s="83" t="s">
        <v>385</v>
      </c>
      <c r="B347" s="88">
        <v>11.811</v>
      </c>
      <c r="C347" s="88">
        <v>3.411</v>
      </c>
      <c r="D347" s="88">
        <v>9</v>
      </c>
      <c r="E347" s="12">
        <v>163.85224274406329</v>
      </c>
      <c r="F347" s="93"/>
      <c r="G347" s="88">
        <v>33.5608</v>
      </c>
      <c r="H347" s="88">
        <v>11.178600000000001</v>
      </c>
      <c r="I347" s="88">
        <v>13.380979999999999</v>
      </c>
      <c r="J347" s="12">
        <v>19.701751561018341</v>
      </c>
      <c r="K347" s="12"/>
      <c r="L347" s="12"/>
      <c r="M347" s="12"/>
      <c r="O347" s="291"/>
      <c r="P347" s="291"/>
      <c r="Q347" s="291"/>
    </row>
    <row r="348" spans="1:17" x14ac:dyDescent="0.2">
      <c r="A348" s="83" t="s">
        <v>181</v>
      </c>
      <c r="B348" s="88">
        <v>774302.93088999996</v>
      </c>
      <c r="C348" s="88">
        <v>467385.83656999998</v>
      </c>
      <c r="D348" s="88">
        <v>579751.9283549001</v>
      </c>
      <c r="E348" s="12">
        <v>24.041398560452777</v>
      </c>
      <c r="F348" s="93"/>
      <c r="G348" s="88">
        <v>347181.47824999999</v>
      </c>
      <c r="H348" s="88">
        <v>220957.71669000006</v>
      </c>
      <c r="I348" s="88">
        <v>245606.05981000004</v>
      </c>
      <c r="J348" s="12">
        <v>11.155230733390127</v>
      </c>
      <c r="K348" s="12"/>
      <c r="L348" s="12"/>
      <c r="M348" s="12"/>
      <c r="O348" s="291"/>
      <c r="P348" s="291"/>
      <c r="Q348" s="291"/>
    </row>
    <row r="349" spans="1:17" x14ac:dyDescent="0.2">
      <c r="A349" s="83"/>
      <c r="B349" s="88"/>
      <c r="C349" s="88"/>
      <c r="D349" s="88"/>
      <c r="E349" s="12"/>
      <c r="F349" s="88"/>
      <c r="G349" s="88"/>
      <c r="H349" s="88"/>
      <c r="I349" s="94"/>
      <c r="J349" s="12"/>
      <c r="K349" s="12"/>
      <c r="L349" s="12"/>
      <c r="M349" s="12"/>
      <c r="O349" s="291"/>
      <c r="P349" s="291"/>
      <c r="Q349" s="291"/>
    </row>
    <row r="350" spans="1:17" s="20" customFormat="1" x14ac:dyDescent="0.2">
      <c r="A350" s="91" t="s">
        <v>320</v>
      </c>
      <c r="B350" s="21">
        <v>19563.502601000004</v>
      </c>
      <c r="C350" s="21">
        <v>13517.2913441</v>
      </c>
      <c r="D350" s="21">
        <v>13177.403392400001</v>
      </c>
      <c r="E350" s="16">
        <v>-2.514467899283332</v>
      </c>
      <c r="F350" s="21"/>
      <c r="G350" s="21">
        <v>70558.77784000001</v>
      </c>
      <c r="H350" s="21">
        <v>47360.977980000003</v>
      </c>
      <c r="I350" s="21">
        <v>44065.291129999998</v>
      </c>
      <c r="J350" s="16">
        <v>-6.958654551837455</v>
      </c>
      <c r="K350" s="16"/>
      <c r="L350" s="16"/>
      <c r="M350" s="16"/>
      <c r="O350" s="291"/>
      <c r="P350" s="291"/>
      <c r="Q350" s="291"/>
    </row>
    <row r="351" spans="1:17" x14ac:dyDescent="0.2">
      <c r="A351" s="83" t="s">
        <v>174</v>
      </c>
      <c r="B351" s="13">
        <v>28.681000000000001</v>
      </c>
      <c r="C351" s="93">
        <v>19.654</v>
      </c>
      <c r="D351" s="93">
        <v>3.948</v>
      </c>
      <c r="E351" s="12">
        <v>-79.912486007937318</v>
      </c>
      <c r="F351" s="13"/>
      <c r="G351" s="93">
        <v>384.62003999999996</v>
      </c>
      <c r="H351" s="93">
        <v>352.90203999999994</v>
      </c>
      <c r="I351" s="93">
        <v>73.517649999999989</v>
      </c>
      <c r="J351" s="12">
        <v>-79.167689141156558</v>
      </c>
      <c r="K351" s="12"/>
      <c r="L351" s="12"/>
      <c r="M351" s="12"/>
      <c r="O351" s="291"/>
      <c r="P351" s="291"/>
      <c r="Q351" s="291"/>
    </row>
    <row r="352" spans="1:17" x14ac:dyDescent="0.2">
      <c r="A352" s="83" t="s">
        <v>175</v>
      </c>
      <c r="B352" s="13">
        <v>14610.913961700002</v>
      </c>
      <c r="C352" s="93">
        <v>9771.8984772000003</v>
      </c>
      <c r="D352" s="93">
        <v>10123.128942400001</v>
      </c>
      <c r="E352" s="12">
        <v>3.5942909765128945</v>
      </c>
      <c r="F352" s="93"/>
      <c r="G352" s="93">
        <v>50963.75910000001</v>
      </c>
      <c r="H352" s="93">
        <v>33455.2238</v>
      </c>
      <c r="I352" s="93">
        <v>31802.939459999994</v>
      </c>
      <c r="J352" s="12">
        <v>-4.9387932655228752</v>
      </c>
      <c r="K352" s="12"/>
      <c r="L352" s="12"/>
      <c r="M352" s="12"/>
      <c r="O352" s="291"/>
      <c r="P352" s="291"/>
      <c r="Q352" s="291"/>
    </row>
    <row r="353" spans="1:18" x14ac:dyDescent="0.2">
      <c r="A353" s="83" t="s">
        <v>176</v>
      </c>
      <c r="B353" s="13">
        <v>485.60187810000002</v>
      </c>
      <c r="C353" s="93">
        <v>309.30611569999996</v>
      </c>
      <c r="D353" s="93">
        <v>366.59143999999998</v>
      </c>
      <c r="E353" s="12">
        <v>18.520592187566635</v>
      </c>
      <c r="F353" s="93"/>
      <c r="G353" s="93">
        <v>5910.7661799999996</v>
      </c>
      <c r="H353" s="93">
        <v>3835.7886700000004</v>
      </c>
      <c r="I353" s="93">
        <v>4252.7128400000001</v>
      </c>
      <c r="J353" s="12">
        <v>10.869320650034652</v>
      </c>
      <c r="K353" s="12"/>
      <c r="L353" s="12"/>
      <c r="M353" s="12"/>
      <c r="O353" s="291"/>
      <c r="P353" s="291"/>
      <c r="Q353" s="291"/>
    </row>
    <row r="354" spans="1:18" x14ac:dyDescent="0.2">
      <c r="A354" s="83" t="s">
        <v>177</v>
      </c>
      <c r="B354" s="13">
        <v>4438.3057612000002</v>
      </c>
      <c r="C354" s="93">
        <v>3416.4327512</v>
      </c>
      <c r="D354" s="93">
        <v>2683.7350100000003</v>
      </c>
      <c r="E354" s="12">
        <v>-21.44628021560338</v>
      </c>
      <c r="F354" s="93"/>
      <c r="G354" s="93">
        <v>13299.632520000001</v>
      </c>
      <c r="H354" s="93">
        <v>9717.063470000001</v>
      </c>
      <c r="I354" s="93">
        <v>7936.121180000001</v>
      </c>
      <c r="J354" s="12">
        <v>-18.32798865108164</v>
      </c>
      <c r="K354" s="12"/>
      <c r="L354" s="12"/>
      <c r="M354" s="12"/>
      <c r="O354" s="291"/>
      <c r="P354" s="291"/>
      <c r="Q354" s="291"/>
    </row>
    <row r="355" spans="1:18" x14ac:dyDescent="0.2">
      <c r="A355" s="83"/>
      <c r="B355" s="93"/>
      <c r="C355" s="93"/>
      <c r="D355" s="93"/>
      <c r="E355" s="12"/>
      <c r="F355" s="93"/>
      <c r="G355" s="93"/>
      <c r="H355" s="93"/>
      <c r="I355" s="93"/>
      <c r="J355" s="12"/>
      <c r="K355" s="12"/>
      <c r="L355" s="12"/>
      <c r="M355" s="12"/>
      <c r="O355" s="291"/>
      <c r="P355" s="291"/>
      <c r="Q355" s="291"/>
    </row>
    <row r="356" spans="1:18" s="20" customFormat="1" x14ac:dyDescent="0.2">
      <c r="A356" s="91" t="s">
        <v>182</v>
      </c>
      <c r="B356" s="21">
        <v>3459.7904280000002</v>
      </c>
      <c r="C356" s="21">
        <v>2509.267468</v>
      </c>
      <c r="D356" s="21">
        <v>1178.1528230000001</v>
      </c>
      <c r="E356" s="16">
        <v>-53.047937773686542</v>
      </c>
      <c r="F356" s="21"/>
      <c r="G356" s="21">
        <v>7950.4817100000018</v>
      </c>
      <c r="H356" s="21">
        <v>5508.9199600000002</v>
      </c>
      <c r="I356" s="21">
        <v>3901.2738500000005</v>
      </c>
      <c r="J356" s="16">
        <v>-29.182600612697954</v>
      </c>
      <c r="K356" s="16"/>
      <c r="L356" s="16"/>
      <c r="M356" s="16"/>
      <c r="O356" s="291"/>
      <c r="P356" s="291"/>
      <c r="Q356" s="291"/>
    </row>
    <row r="357" spans="1:18" x14ac:dyDescent="0.2">
      <c r="A357" s="83" t="s">
        <v>183</v>
      </c>
      <c r="B357" s="93">
        <v>113.807648</v>
      </c>
      <c r="C357" s="93">
        <v>79.240367999999989</v>
      </c>
      <c r="D357" s="93">
        <v>64.275490000000005</v>
      </c>
      <c r="E357" s="12">
        <v>-18.885422137363108</v>
      </c>
      <c r="F357" s="93"/>
      <c r="G357" s="93">
        <v>1794.2612900000001</v>
      </c>
      <c r="H357" s="93">
        <v>1184.52764</v>
      </c>
      <c r="I357" s="93">
        <v>1205.3272899999999</v>
      </c>
      <c r="J357" s="12">
        <v>1.7559446734396005</v>
      </c>
      <c r="K357" s="12"/>
      <c r="L357" s="12"/>
      <c r="M357" s="12"/>
      <c r="O357" s="291"/>
      <c r="P357" s="291"/>
      <c r="Q357" s="291"/>
    </row>
    <row r="358" spans="1:18" x14ac:dyDescent="0.2">
      <c r="A358" s="83" t="s">
        <v>184</v>
      </c>
      <c r="B358" s="93">
        <v>1.5490500000000003</v>
      </c>
      <c r="C358" s="93">
        <v>0.93520999999999987</v>
      </c>
      <c r="D358" s="93">
        <v>0.99099999999999999</v>
      </c>
      <c r="E358" s="12">
        <v>5.9655050737267743</v>
      </c>
      <c r="F358" s="93"/>
      <c r="G358" s="93">
        <v>643.34418000000005</v>
      </c>
      <c r="H358" s="93">
        <v>292.27352999999999</v>
      </c>
      <c r="I358" s="93">
        <v>296.03933000000001</v>
      </c>
      <c r="J358" s="12">
        <v>1.2884505825758481</v>
      </c>
      <c r="K358" s="12"/>
      <c r="L358" s="12"/>
      <c r="M358" s="12"/>
      <c r="O358" s="291"/>
      <c r="P358" s="291"/>
      <c r="Q358" s="291"/>
    </row>
    <row r="359" spans="1:18" x14ac:dyDescent="0.2">
      <c r="A359" s="83" t="s">
        <v>387</v>
      </c>
      <c r="B359" s="93">
        <v>3344.4337300000002</v>
      </c>
      <c r="C359" s="93">
        <v>2429.0918900000001</v>
      </c>
      <c r="D359" s="93">
        <v>1112.8863330000001</v>
      </c>
      <c r="E359" s="12">
        <v>-54.185087127354407</v>
      </c>
      <c r="F359" s="93"/>
      <c r="G359" s="93">
        <v>5512.8762400000014</v>
      </c>
      <c r="H359" s="93">
        <v>4032.11879</v>
      </c>
      <c r="I359" s="93">
        <v>2399.9072300000003</v>
      </c>
      <c r="J359" s="12">
        <v>-40.480244878896535</v>
      </c>
      <c r="K359" s="12"/>
      <c r="L359" s="12"/>
      <c r="M359" s="12"/>
      <c r="O359" s="291"/>
      <c r="P359" s="291"/>
      <c r="Q359" s="291"/>
    </row>
    <row r="360" spans="1:18" x14ac:dyDescent="0.2">
      <c r="A360" s="83"/>
      <c r="B360" s="88"/>
      <c r="C360" s="88"/>
      <c r="D360" s="88"/>
      <c r="E360" s="12"/>
      <c r="F360" s="88"/>
      <c r="G360" s="88"/>
      <c r="H360" s="88"/>
      <c r="I360" s="93"/>
      <c r="J360" s="12"/>
      <c r="K360" s="12"/>
      <c r="L360" s="12"/>
      <c r="M360" s="12"/>
      <c r="O360" s="291"/>
      <c r="P360" s="291"/>
      <c r="Q360" s="291"/>
    </row>
    <row r="361" spans="1:18" s="20" customFormat="1" x14ac:dyDescent="0.2">
      <c r="A361" s="91" t="s">
        <v>346</v>
      </c>
      <c r="B361" s="21"/>
      <c r="C361" s="21"/>
      <c r="D361" s="21"/>
      <c r="E361" s="16"/>
      <c r="F361" s="21"/>
      <c r="G361" s="21">
        <v>1236.4340100000002</v>
      </c>
      <c r="H361" s="21">
        <v>769.24074000000007</v>
      </c>
      <c r="I361" s="21">
        <v>602.16608999999994</v>
      </c>
      <c r="J361" s="16">
        <v>-21.719422972839439</v>
      </c>
      <c r="K361" s="16"/>
      <c r="L361" s="16"/>
      <c r="M361" s="16"/>
      <c r="O361" s="291"/>
      <c r="P361" s="291"/>
      <c r="Q361" s="291"/>
    </row>
    <row r="362" spans="1:18" ht="22.5" x14ac:dyDescent="0.2">
      <c r="A362" s="95" t="s">
        <v>185</v>
      </c>
      <c r="B362" s="93">
        <v>7.5791832000000001</v>
      </c>
      <c r="C362" s="93">
        <v>5.9198025000000012</v>
      </c>
      <c r="D362" s="93">
        <v>4.2270772999999995</v>
      </c>
      <c r="E362" s="12">
        <v>-28.594285028934678</v>
      </c>
      <c r="F362" s="93"/>
      <c r="G362" s="93">
        <v>160.27185</v>
      </c>
      <c r="H362" s="93">
        <v>136.02895000000001</v>
      </c>
      <c r="I362" s="93">
        <v>117.04239</v>
      </c>
      <c r="J362" s="12">
        <v>-13.957734732202226</v>
      </c>
      <c r="K362" s="12"/>
      <c r="L362" s="12"/>
      <c r="M362" s="12"/>
      <c r="O362" s="291"/>
      <c r="P362" s="291"/>
      <c r="Q362" s="291"/>
    </row>
    <row r="363" spans="1:18" x14ac:dyDescent="0.2">
      <c r="A363" s="83" t="s">
        <v>186</v>
      </c>
      <c r="B363" s="93">
        <v>244.8142239</v>
      </c>
      <c r="C363" s="93">
        <v>155.53369050000003</v>
      </c>
      <c r="D363" s="93">
        <v>674.25489999999979</v>
      </c>
      <c r="E363" s="12">
        <v>333.51051327364962</v>
      </c>
      <c r="F363" s="93"/>
      <c r="G363" s="93">
        <v>1076.1621600000001</v>
      </c>
      <c r="H363" s="93">
        <v>633.21179000000006</v>
      </c>
      <c r="I363" s="93">
        <v>485.12369999999993</v>
      </c>
      <c r="J363" s="12">
        <v>-23.386818176585138</v>
      </c>
      <c r="K363" s="12"/>
      <c r="L363" s="12"/>
      <c r="M363" s="12"/>
      <c r="O363" s="291"/>
      <c r="P363" s="291"/>
      <c r="Q363" s="291"/>
    </row>
    <row r="364" spans="1:18" x14ac:dyDescent="0.2">
      <c r="A364" s="83"/>
      <c r="B364" s="88"/>
      <c r="C364" s="88"/>
      <c r="D364" s="88"/>
      <c r="E364" s="12"/>
      <c r="F364" s="88"/>
      <c r="G364" s="88"/>
      <c r="H364" s="88"/>
      <c r="J364" s="12"/>
      <c r="K364" s="12"/>
      <c r="L364" s="12"/>
      <c r="M364" s="12"/>
      <c r="O364" s="291"/>
      <c r="P364" s="291"/>
      <c r="Q364" s="291"/>
    </row>
    <row r="365" spans="1:18" s="21" customFormat="1" x14ac:dyDescent="0.2">
      <c r="A365" s="86" t="s">
        <v>373</v>
      </c>
      <c r="B365" s="86"/>
      <c r="C365" s="86"/>
      <c r="D365" s="86"/>
      <c r="E365" s="16"/>
      <c r="F365" s="86"/>
      <c r="G365" s="86">
        <v>14331.712100000001</v>
      </c>
      <c r="H365" s="86">
        <v>9578.2317400000011</v>
      </c>
      <c r="I365" s="86">
        <v>9913.0778599999976</v>
      </c>
      <c r="J365" s="16">
        <v>3.4959074815619005</v>
      </c>
      <c r="K365" s="16"/>
      <c r="L365" s="16"/>
      <c r="M365" s="16"/>
      <c r="O365" s="291"/>
      <c r="P365" s="291"/>
      <c r="Q365" s="291"/>
    </row>
    <row r="366" spans="1:18" x14ac:dyDescent="0.2">
      <c r="A366" s="83" t="s">
        <v>187</v>
      </c>
      <c r="B366" s="93">
        <v>5</v>
      </c>
      <c r="C366" s="93">
        <v>2</v>
      </c>
      <c r="D366" s="93">
        <v>14</v>
      </c>
      <c r="E366" s="12">
        <v>600</v>
      </c>
      <c r="F366" s="93"/>
      <c r="G366" s="93">
        <v>165.58294000000001</v>
      </c>
      <c r="H366" s="93">
        <v>38.897940000000006</v>
      </c>
      <c r="I366" s="93">
        <v>211.93475000000001</v>
      </c>
      <c r="J366" s="12">
        <v>444.84826188739032</v>
      </c>
      <c r="K366" s="12"/>
      <c r="L366" s="12"/>
      <c r="M366" s="12"/>
      <c r="O366" s="291"/>
      <c r="P366" s="291"/>
      <c r="Q366" s="291"/>
    </row>
    <row r="367" spans="1:18" x14ac:dyDescent="0.2">
      <c r="A367" s="83" t="s">
        <v>188</v>
      </c>
      <c r="B367" s="93">
        <v>5</v>
      </c>
      <c r="C367" s="93">
        <v>3</v>
      </c>
      <c r="D367" s="93">
        <v>4</v>
      </c>
      <c r="E367" s="12">
        <v>33.333333333333314</v>
      </c>
      <c r="F367" s="93"/>
      <c r="G367" s="93">
        <v>314.87482999999997</v>
      </c>
      <c r="H367" s="93">
        <v>164.33915999999999</v>
      </c>
      <c r="I367" s="93">
        <v>100</v>
      </c>
      <c r="J367" s="12">
        <v>-39.150230535436592</v>
      </c>
      <c r="K367" s="12"/>
      <c r="L367" s="12"/>
      <c r="M367" s="12"/>
      <c r="O367" s="291"/>
      <c r="P367" s="291"/>
      <c r="Q367" s="291"/>
    </row>
    <row r="368" spans="1:18" ht="11.25" customHeight="1" x14ac:dyDescent="0.2">
      <c r="A368" s="95" t="s">
        <v>189</v>
      </c>
      <c r="B368" s="93">
        <v>0</v>
      </c>
      <c r="C368" s="93">
        <v>0</v>
      </c>
      <c r="D368" s="93">
        <v>0</v>
      </c>
      <c r="E368" s="12" t="s">
        <v>526</v>
      </c>
      <c r="F368" s="93"/>
      <c r="G368" s="93">
        <v>0</v>
      </c>
      <c r="H368" s="93">
        <v>0</v>
      </c>
      <c r="I368" s="93">
        <v>0</v>
      </c>
      <c r="J368" s="12" t="s">
        <v>526</v>
      </c>
      <c r="K368" s="12"/>
      <c r="L368" s="12"/>
      <c r="M368" s="12"/>
      <c r="O368" s="291"/>
      <c r="P368" s="291"/>
      <c r="Q368" s="291"/>
      <c r="R368" s="22"/>
    </row>
    <row r="369" spans="1:22" ht="12.75" x14ac:dyDescent="0.2">
      <c r="A369" s="83" t="s">
        <v>190</v>
      </c>
      <c r="B369" s="93"/>
      <c r="C369" s="93"/>
      <c r="D369" s="93"/>
      <c r="E369" s="12"/>
      <c r="F369" s="88"/>
      <c r="G369" s="93">
        <v>13851.254330000002</v>
      </c>
      <c r="H369" s="93">
        <v>9374.9946400000008</v>
      </c>
      <c r="I369" s="93">
        <v>9601.1431099999973</v>
      </c>
      <c r="J369" s="12">
        <v>2.4122517258313536</v>
      </c>
      <c r="K369" s="12"/>
      <c r="L369" s="12"/>
      <c r="M369" s="12"/>
      <c r="O369" s="291"/>
      <c r="P369" s="291"/>
      <c r="Q369" s="291"/>
      <c r="R369" s="246"/>
    </row>
    <row r="370" spans="1:22" ht="12.75" x14ac:dyDescent="0.2">
      <c r="B370" s="93"/>
      <c r="C370" s="93"/>
      <c r="D370" s="93"/>
      <c r="F370" s="88"/>
      <c r="G370" s="88"/>
      <c r="H370" s="88"/>
      <c r="I370" s="93"/>
      <c r="O370" s="291"/>
      <c r="P370" s="291"/>
      <c r="Q370" s="291"/>
      <c r="R370" s="246"/>
    </row>
    <row r="371" spans="1:22" ht="12.75" x14ac:dyDescent="0.2">
      <c r="A371" s="96"/>
      <c r="B371" s="96"/>
      <c r="C371" s="97"/>
      <c r="D371" s="97"/>
      <c r="E371" s="97"/>
      <c r="F371" s="97"/>
      <c r="G371" s="97"/>
      <c r="H371" s="97"/>
      <c r="I371" s="97"/>
      <c r="J371" s="97"/>
      <c r="K371" s="88"/>
      <c r="L371" s="88"/>
      <c r="M371" s="88"/>
      <c r="O371" s="291"/>
      <c r="P371" s="291"/>
      <c r="Q371" s="291"/>
      <c r="R371" s="246"/>
    </row>
    <row r="372" spans="1:22" ht="12.75" x14ac:dyDescent="0.2">
      <c r="A372" s="9" t="s">
        <v>412</v>
      </c>
      <c r="B372" s="88"/>
      <c r="C372" s="88"/>
      <c r="E372" s="88"/>
      <c r="F372" s="88"/>
      <c r="G372" s="88"/>
      <c r="I372" s="92"/>
      <c r="J372" s="88"/>
      <c r="K372" s="88"/>
      <c r="L372" s="88"/>
      <c r="M372" s="88"/>
      <c r="O372" s="291"/>
      <c r="P372" s="291"/>
      <c r="Q372" s="291"/>
      <c r="R372" s="22"/>
    </row>
    <row r="373" spans="1:22" ht="20.100000000000001" customHeight="1" x14ac:dyDescent="0.2">
      <c r="A373" s="404" t="s">
        <v>200</v>
      </c>
      <c r="B373" s="404"/>
      <c r="C373" s="404"/>
      <c r="D373" s="404"/>
      <c r="E373" s="404"/>
      <c r="F373" s="404"/>
      <c r="G373" s="404"/>
      <c r="H373" s="404"/>
      <c r="I373" s="404"/>
      <c r="J373" s="404"/>
      <c r="K373" s="357"/>
      <c r="L373" s="357"/>
      <c r="M373" s="357"/>
      <c r="N373" s="108"/>
      <c r="O373" s="291"/>
      <c r="P373" s="291"/>
      <c r="Q373" s="291"/>
      <c r="R373" s="246"/>
      <c r="S373" s="108"/>
    </row>
    <row r="374" spans="1:22" ht="20.100000000000001" customHeight="1" x14ac:dyDescent="0.2">
      <c r="A374" s="405" t="s">
        <v>224</v>
      </c>
      <c r="B374" s="405"/>
      <c r="C374" s="405"/>
      <c r="D374" s="405"/>
      <c r="E374" s="405"/>
      <c r="F374" s="405"/>
      <c r="G374" s="405"/>
      <c r="H374" s="405"/>
      <c r="I374" s="405"/>
      <c r="J374" s="405"/>
      <c r="K374" s="357"/>
      <c r="L374" s="357"/>
      <c r="M374" s="357"/>
      <c r="N374" s="108"/>
      <c r="O374" s="291"/>
      <c r="P374" s="291"/>
      <c r="Q374" s="291"/>
      <c r="R374" s="246"/>
      <c r="S374" s="108"/>
      <c r="T374" s="108"/>
    </row>
    <row r="375" spans="1:22" s="20" customFormat="1" ht="12.75" x14ac:dyDescent="0.2">
      <c r="A375" s="17"/>
      <c r="B375" s="406" t="s">
        <v>100</v>
      </c>
      <c r="C375" s="406"/>
      <c r="D375" s="406"/>
      <c r="E375" s="406"/>
      <c r="F375" s="358"/>
      <c r="G375" s="406" t="s">
        <v>422</v>
      </c>
      <c r="H375" s="406"/>
      <c r="I375" s="406"/>
      <c r="J375" s="406"/>
      <c r="K375" s="358"/>
      <c r="L375" s="358"/>
      <c r="M375" s="358"/>
      <c r="N375" s="108"/>
      <c r="O375" s="291"/>
      <c r="P375" s="291"/>
      <c r="Q375" s="291"/>
      <c r="R375" s="22"/>
      <c r="S375" s="22"/>
      <c r="T375" s="108"/>
    </row>
    <row r="376" spans="1:22" s="20" customFormat="1" ht="12.75" x14ac:dyDescent="0.2">
      <c r="A376" s="17" t="s">
        <v>257</v>
      </c>
      <c r="B376" s="410">
        <v>2019</v>
      </c>
      <c r="C376" s="407" t="s">
        <v>512</v>
      </c>
      <c r="D376" s="407"/>
      <c r="E376" s="407"/>
      <c r="F376" s="358"/>
      <c r="G376" s="410">
        <v>2019</v>
      </c>
      <c r="H376" s="407" t="s">
        <v>512</v>
      </c>
      <c r="I376" s="407"/>
      <c r="J376" s="407"/>
      <c r="K376" s="358"/>
      <c r="L376" s="358"/>
      <c r="M376" s="358"/>
      <c r="N376" s="108"/>
      <c r="O376" s="291"/>
      <c r="P376" s="291"/>
      <c r="Q376" s="291"/>
      <c r="R376" s="246"/>
      <c r="S376" s="246"/>
      <c r="T376" s="27"/>
      <c r="U376" s="27"/>
    </row>
    <row r="377" spans="1:22" s="20" customFormat="1" ht="12.75" x14ac:dyDescent="0.2">
      <c r="A377" s="123"/>
      <c r="B377" s="411"/>
      <c r="C377" s="256">
        <v>2019</v>
      </c>
      <c r="D377" s="256">
        <v>2020</v>
      </c>
      <c r="E377" s="359" t="s">
        <v>524</v>
      </c>
      <c r="F377" s="125"/>
      <c r="G377" s="411"/>
      <c r="H377" s="256">
        <v>2019</v>
      </c>
      <c r="I377" s="256">
        <v>2020</v>
      </c>
      <c r="J377" s="359" t="s">
        <v>524</v>
      </c>
      <c r="K377" s="358"/>
      <c r="L377" s="358"/>
      <c r="M377" s="358"/>
      <c r="N377" s="108"/>
      <c r="O377" s="291"/>
      <c r="P377" s="291"/>
      <c r="Q377" s="291"/>
      <c r="R377" s="246"/>
      <c r="S377" s="246"/>
      <c r="T377" s="263"/>
      <c r="U377" s="263"/>
    </row>
    <row r="378" spans="1:22" ht="12.75" x14ac:dyDescent="0.2">
      <c r="A378" s="9"/>
      <c r="B378" s="9"/>
      <c r="C378" s="9"/>
      <c r="D378" s="9"/>
      <c r="E378" s="9"/>
      <c r="F378" s="9"/>
      <c r="G378" s="9"/>
      <c r="H378" s="9"/>
      <c r="I378" s="9"/>
      <c r="J378" s="9"/>
      <c r="K378" s="9"/>
      <c r="L378" s="9"/>
      <c r="M378" s="9"/>
      <c r="N378" s="108"/>
      <c r="O378" s="291"/>
      <c r="P378" s="291"/>
      <c r="Q378" s="291"/>
      <c r="R378" s="246"/>
      <c r="S378" s="246"/>
      <c r="T378" s="263"/>
      <c r="U378" s="263"/>
    </row>
    <row r="379" spans="1:22" s="21" customFormat="1" ht="12.75" x14ac:dyDescent="0.2">
      <c r="A379" s="86" t="s">
        <v>406</v>
      </c>
      <c r="B379" s="86"/>
      <c r="C379" s="86"/>
      <c r="D379" s="86"/>
      <c r="E379" s="86"/>
      <c r="F379" s="86"/>
      <c r="G379" s="86">
        <v>6345887</v>
      </c>
      <c r="H379" s="86">
        <v>4296461</v>
      </c>
      <c r="I379" s="86">
        <v>4144645</v>
      </c>
      <c r="J379" s="16">
        <v>-3.5335128143837409</v>
      </c>
      <c r="K379" s="16"/>
      <c r="L379" s="16"/>
      <c r="M379" s="16"/>
      <c r="N379" s="108"/>
      <c r="O379" s="291"/>
      <c r="P379" s="291"/>
      <c r="Q379" s="291"/>
      <c r="R379" s="219"/>
      <c r="S379" s="22"/>
      <c r="T379" s="27"/>
      <c r="U379" s="27"/>
    </row>
    <row r="380" spans="1:22" ht="12.75" x14ac:dyDescent="0.2">
      <c r="A380" s="9"/>
      <c r="B380" s="11"/>
      <c r="C380" s="11"/>
      <c r="D380" s="11"/>
      <c r="E380" s="12"/>
      <c r="F380" s="12"/>
      <c r="G380" s="11"/>
      <c r="H380" s="11"/>
      <c r="I380" s="11"/>
      <c r="J380" s="12"/>
      <c r="K380" s="12"/>
      <c r="L380" s="12"/>
      <c r="M380" s="12"/>
      <c r="N380" s="108"/>
      <c r="O380" s="291"/>
      <c r="P380" s="291"/>
      <c r="Q380" s="291"/>
      <c r="R380" s="220"/>
      <c r="S380" s="246"/>
      <c r="T380" s="27"/>
      <c r="U380" s="27"/>
    </row>
    <row r="381" spans="1:22" s="20" customFormat="1" ht="12.75" x14ac:dyDescent="0.2">
      <c r="A381" s="17" t="s">
        <v>254</v>
      </c>
      <c r="B381" s="18"/>
      <c r="C381" s="18"/>
      <c r="D381" s="18"/>
      <c r="E381" s="16"/>
      <c r="F381" s="16"/>
      <c r="G381" s="18">
        <v>1384781</v>
      </c>
      <c r="H381" s="18">
        <v>917663</v>
      </c>
      <c r="I381" s="18">
        <v>1004503</v>
      </c>
      <c r="J381" s="16">
        <v>9.4631689411036604</v>
      </c>
      <c r="K381" s="12"/>
      <c r="L381" s="16"/>
      <c r="M381" s="16"/>
      <c r="N381" s="108"/>
      <c r="O381" s="291"/>
      <c r="P381" s="291"/>
      <c r="Q381" s="291"/>
      <c r="R381" s="219"/>
      <c r="S381" s="22"/>
      <c r="T381" s="27"/>
      <c r="U381" s="27"/>
    </row>
    <row r="382" spans="1:22" ht="12.75" x14ac:dyDescent="0.2">
      <c r="A382" s="17"/>
      <c r="B382" s="11"/>
      <c r="C382" s="11"/>
      <c r="D382" s="11"/>
      <c r="E382" s="12"/>
      <c r="F382" s="12"/>
      <c r="G382" s="11"/>
      <c r="H382" s="11"/>
      <c r="I382" s="11"/>
      <c r="J382" s="12"/>
      <c r="K382" s="12"/>
      <c r="L382" s="12"/>
      <c r="M382" s="12"/>
      <c r="N382" s="108"/>
      <c r="O382" s="291"/>
      <c r="P382" s="291"/>
      <c r="Q382" s="291"/>
      <c r="R382" s="220"/>
      <c r="S382" s="246"/>
      <c r="T382" s="263"/>
      <c r="U382" s="263"/>
    </row>
    <row r="383" spans="1:22" ht="12.75" x14ac:dyDescent="0.2">
      <c r="A383" s="9" t="s">
        <v>77</v>
      </c>
      <c r="B383" s="11">
        <v>2409228.0258109001</v>
      </c>
      <c r="C383" s="11">
        <v>1468854.5769078999</v>
      </c>
      <c r="D383" s="11">
        <v>1765682.6211171001</v>
      </c>
      <c r="E383" s="12">
        <v>20.208130122319929</v>
      </c>
      <c r="F383" s="12"/>
      <c r="G383" s="93">
        <v>457854.84879999998</v>
      </c>
      <c r="H383" s="93">
        <v>283253.76187999995</v>
      </c>
      <c r="I383" s="93">
        <v>339032.45253000007</v>
      </c>
      <c r="J383" s="12">
        <v>19.692127045299628</v>
      </c>
      <c r="K383" s="12"/>
      <c r="L383" s="12"/>
      <c r="M383" s="12"/>
      <c r="N383" s="108"/>
      <c r="O383" s="291"/>
      <c r="P383" s="291"/>
      <c r="Q383" s="291"/>
      <c r="R383" s="220"/>
      <c r="S383" s="246"/>
      <c r="T383" s="263"/>
      <c r="U383" s="263"/>
      <c r="V383" s="22"/>
    </row>
    <row r="384" spans="1:22" ht="12.75" x14ac:dyDescent="0.2">
      <c r="A384" s="9" t="s">
        <v>407</v>
      </c>
      <c r="B384" s="11">
        <v>1144211.3390000004</v>
      </c>
      <c r="C384" s="11">
        <v>784759.14900000009</v>
      </c>
      <c r="D384" s="11">
        <v>701467.99276699999</v>
      </c>
      <c r="E384" s="12">
        <v>-10.613594800281845</v>
      </c>
      <c r="F384" s="12"/>
      <c r="G384" s="93">
        <v>285480.14273000002</v>
      </c>
      <c r="H384" s="93">
        <v>199683.82961000002</v>
      </c>
      <c r="I384" s="93">
        <v>171306.33847000002</v>
      </c>
      <c r="J384" s="12">
        <v>-14.211211391239701</v>
      </c>
      <c r="K384" s="12"/>
      <c r="L384" s="12"/>
      <c r="M384" s="12"/>
      <c r="N384" s="108"/>
      <c r="O384" s="291"/>
      <c r="P384" s="291"/>
      <c r="Q384" s="291"/>
      <c r="R384" s="220"/>
      <c r="S384" s="246"/>
      <c r="T384" s="193"/>
      <c r="U384" s="193"/>
      <c r="V384" s="246"/>
    </row>
    <row r="385" spans="1:22" ht="12.75" x14ac:dyDescent="0.2">
      <c r="A385" s="9" t="s">
        <v>295</v>
      </c>
      <c r="B385" s="11">
        <v>12067.4</v>
      </c>
      <c r="C385" s="11">
        <v>6999.89</v>
      </c>
      <c r="D385" s="11">
        <v>12203.893282500001</v>
      </c>
      <c r="E385" s="12">
        <v>74.344072299707562</v>
      </c>
      <c r="F385" s="12"/>
      <c r="G385" s="93">
        <v>3084.8897999999999</v>
      </c>
      <c r="H385" s="93">
        <v>1805.36671</v>
      </c>
      <c r="I385" s="93">
        <v>3924.56376</v>
      </c>
      <c r="J385" s="12">
        <v>117.38319080891881</v>
      </c>
      <c r="K385" s="12"/>
      <c r="L385" s="12"/>
      <c r="M385" s="12"/>
      <c r="N385" s="108"/>
      <c r="O385" s="291"/>
      <c r="P385" s="291"/>
      <c r="Q385" s="291"/>
      <c r="R385" s="220"/>
      <c r="S385" s="246"/>
      <c r="T385" s="263"/>
      <c r="U385" s="28"/>
      <c r="V385" s="246"/>
    </row>
    <row r="386" spans="1:22" ht="12.75" x14ac:dyDescent="0.2">
      <c r="A386" s="9" t="s">
        <v>78</v>
      </c>
      <c r="B386" s="11">
        <v>52110.485612999997</v>
      </c>
      <c r="C386" s="11">
        <v>52110.171037</v>
      </c>
      <c r="D386" s="11">
        <v>23422.047496200001</v>
      </c>
      <c r="E386" s="12">
        <v>-55.052829361144205</v>
      </c>
      <c r="F386" s="12"/>
      <c r="G386" s="93">
        <v>15486.633300000003</v>
      </c>
      <c r="H386" s="93">
        <v>15485.734930000002</v>
      </c>
      <c r="I386" s="93">
        <v>5894.3714199999995</v>
      </c>
      <c r="J386" s="12">
        <v>-61.936766665293817</v>
      </c>
      <c r="K386" s="12"/>
      <c r="L386" s="12"/>
      <c r="M386" s="12"/>
      <c r="N386" s="111"/>
      <c r="O386" s="291"/>
      <c r="P386" s="291"/>
      <c r="Q386" s="291"/>
      <c r="R386" s="246"/>
      <c r="S386" s="246"/>
      <c r="T386" s="27"/>
      <c r="U386" s="27"/>
      <c r="V386" s="246"/>
    </row>
    <row r="387" spans="1:22" ht="12.75" x14ac:dyDescent="0.2">
      <c r="A387" s="10" t="s">
        <v>30</v>
      </c>
      <c r="B387" s="11">
        <v>76868.927140399988</v>
      </c>
      <c r="C387" s="11">
        <v>48197.369394899993</v>
      </c>
      <c r="D387" s="11">
        <v>68837.576776100002</v>
      </c>
      <c r="E387" s="12">
        <v>42.82434423357563</v>
      </c>
      <c r="F387" s="12"/>
      <c r="G387" s="93">
        <v>30882.361290000004</v>
      </c>
      <c r="H387" s="93">
        <v>18857.179609999999</v>
      </c>
      <c r="I387" s="93">
        <v>26621.15812</v>
      </c>
      <c r="J387" s="12">
        <v>41.172533064715282</v>
      </c>
      <c r="K387" s="12"/>
      <c r="L387" s="12"/>
      <c r="M387" s="12"/>
      <c r="N387" s="111"/>
      <c r="O387" s="291"/>
      <c r="P387" s="291"/>
      <c r="Q387" s="291"/>
      <c r="R387" s="246"/>
      <c r="S387" s="246"/>
      <c r="T387" s="263"/>
      <c r="U387" s="263"/>
      <c r="V387" s="22"/>
    </row>
    <row r="388" spans="1:22" ht="12.75" x14ac:dyDescent="0.2">
      <c r="A388" s="10" t="s">
        <v>464</v>
      </c>
      <c r="B388" s="11">
        <v>259889.9121895</v>
      </c>
      <c r="C388" s="11">
        <v>179311.26462630005</v>
      </c>
      <c r="D388" s="11">
        <v>167840.20178199999</v>
      </c>
      <c r="E388" s="12">
        <v>-6.397290693480258</v>
      </c>
      <c r="F388" s="16"/>
      <c r="G388" s="93">
        <v>88490.172679999989</v>
      </c>
      <c r="H388" s="93">
        <v>57374.017950000009</v>
      </c>
      <c r="I388" s="93">
        <v>61778.830179999997</v>
      </c>
      <c r="J388" s="12">
        <v>7.6773640532525889</v>
      </c>
      <c r="K388" s="12"/>
      <c r="L388" s="12"/>
      <c r="M388" s="12"/>
      <c r="N388" s="111"/>
      <c r="O388" s="291"/>
      <c r="P388" s="291"/>
      <c r="Q388" s="291"/>
      <c r="R388" s="246"/>
      <c r="S388" s="246"/>
      <c r="T388" s="263"/>
      <c r="U388" s="263"/>
      <c r="V388" s="22"/>
    </row>
    <row r="389" spans="1:22" ht="12.75" x14ac:dyDescent="0.2">
      <c r="A389" s="10" t="s">
        <v>423</v>
      </c>
      <c r="B389" s="11">
        <v>17275.016449900002</v>
      </c>
      <c r="C389" s="11">
        <v>16645.655388400002</v>
      </c>
      <c r="D389" s="11">
        <v>30973.968828200002</v>
      </c>
      <c r="E389" s="12">
        <v>86.078397668770037</v>
      </c>
      <c r="F389" s="16"/>
      <c r="G389" s="93">
        <v>28115.645329999999</v>
      </c>
      <c r="H389" s="93">
        <v>26335.843570000001</v>
      </c>
      <c r="I389" s="93">
        <v>40340.720420000005</v>
      </c>
      <c r="J389" s="12">
        <v>53.17800742845165</v>
      </c>
      <c r="K389" s="12"/>
      <c r="L389" s="12"/>
      <c r="M389" s="12"/>
      <c r="N389" s="111"/>
      <c r="O389" s="291"/>
      <c r="P389" s="291"/>
      <c r="Q389" s="291"/>
      <c r="R389" s="246"/>
      <c r="S389" s="246"/>
      <c r="T389" s="263"/>
      <c r="U389" s="263"/>
      <c r="V389" s="22"/>
    </row>
    <row r="390" spans="1:22" ht="12.75" x14ac:dyDescent="0.2">
      <c r="A390" s="10" t="s">
        <v>477</v>
      </c>
      <c r="B390" s="11">
        <v>32303.042740000001</v>
      </c>
      <c r="C390" s="11">
        <v>19370.860146200001</v>
      </c>
      <c r="D390" s="11">
        <v>16394.867165299998</v>
      </c>
      <c r="E390" s="12">
        <v>-15.363246435310231</v>
      </c>
      <c r="F390" s="16"/>
      <c r="G390" s="93">
        <v>14572.432200000001</v>
      </c>
      <c r="H390" s="93">
        <v>8647.9725600000002</v>
      </c>
      <c r="I390" s="93">
        <v>7407.2257099999997</v>
      </c>
      <c r="J390" s="12">
        <v>-14.347257017661036</v>
      </c>
      <c r="K390" s="12"/>
      <c r="L390" s="12"/>
      <c r="M390" s="12"/>
      <c r="N390" s="111"/>
      <c r="O390" s="291"/>
      <c r="P390" s="291"/>
      <c r="Q390" s="291"/>
      <c r="R390" s="246"/>
      <c r="S390" s="246"/>
      <c r="T390" s="263"/>
      <c r="U390" s="263"/>
      <c r="V390" s="22"/>
    </row>
    <row r="391" spans="1:22" ht="12.75" x14ac:dyDescent="0.2">
      <c r="A391" s="10" t="s">
        <v>368</v>
      </c>
      <c r="B391" s="11">
        <v>2565.9854588000003</v>
      </c>
      <c r="C391" s="11">
        <v>1432.4272348</v>
      </c>
      <c r="D391" s="11">
        <v>2264.6837313999999</v>
      </c>
      <c r="E391" s="12">
        <v>58.101136056394694</v>
      </c>
      <c r="F391" s="16"/>
      <c r="G391" s="93">
        <v>17259.141150000003</v>
      </c>
      <c r="H391" s="93">
        <v>9530.5458700000017</v>
      </c>
      <c r="I391" s="93">
        <v>14218.27961</v>
      </c>
      <c r="J391" s="12">
        <v>49.186413915239854</v>
      </c>
      <c r="K391" s="12"/>
      <c r="L391" s="12"/>
      <c r="M391" s="12"/>
      <c r="N391" s="111"/>
      <c r="O391" s="291"/>
      <c r="P391" s="291"/>
      <c r="Q391" s="291"/>
      <c r="R391" s="246"/>
      <c r="S391" s="246"/>
      <c r="T391" s="263"/>
      <c r="U391" s="263"/>
      <c r="V391" s="22"/>
    </row>
    <row r="392" spans="1:22" ht="12.75" x14ac:dyDescent="0.2">
      <c r="A392" s="10" t="s">
        <v>478</v>
      </c>
      <c r="B392" s="11">
        <v>6982.3063093999999</v>
      </c>
      <c r="C392" s="11">
        <v>3620.7493786</v>
      </c>
      <c r="D392" s="11">
        <v>5029.7483000000002</v>
      </c>
      <c r="E392" s="12">
        <v>38.914566407929726</v>
      </c>
      <c r="F392" s="16"/>
      <c r="G392" s="93">
        <v>6973.4129800000001</v>
      </c>
      <c r="H392" s="93">
        <v>3985.7315199999989</v>
      </c>
      <c r="I392" s="93">
        <v>4629.8661700000011</v>
      </c>
      <c r="J392" s="12">
        <v>16.161014528143696</v>
      </c>
      <c r="K392" s="12"/>
      <c r="L392" s="12"/>
      <c r="M392" s="12"/>
      <c r="N392" s="111"/>
      <c r="O392" s="291"/>
      <c r="P392" s="291"/>
      <c r="Q392" s="291"/>
      <c r="R392" s="246"/>
      <c r="S392" s="246"/>
      <c r="T392" s="263"/>
      <c r="U392" s="263"/>
      <c r="V392" s="22"/>
    </row>
    <row r="393" spans="1:22" ht="12.75" x14ac:dyDescent="0.2">
      <c r="A393" s="10" t="s">
        <v>170</v>
      </c>
      <c r="B393" s="11">
        <v>5544.2012769000003</v>
      </c>
      <c r="C393" s="11">
        <v>4943.8472769</v>
      </c>
      <c r="D393" s="11">
        <v>1751.8251438</v>
      </c>
      <c r="E393" s="12">
        <v>-64.565548940288707</v>
      </c>
      <c r="F393" s="16"/>
      <c r="G393" s="93">
        <v>8273.3230299999996</v>
      </c>
      <c r="H393" s="93">
        <v>7707.5799800000004</v>
      </c>
      <c r="I393" s="93">
        <v>1922.4114999999999</v>
      </c>
      <c r="J393" s="12">
        <v>-75.058169944543351</v>
      </c>
      <c r="K393" s="12"/>
      <c r="L393" s="12"/>
      <c r="M393" s="12"/>
      <c r="N393" s="111"/>
      <c r="O393" s="291"/>
      <c r="P393" s="291"/>
      <c r="Q393" s="291"/>
      <c r="R393" s="246"/>
      <c r="S393" s="246"/>
      <c r="T393" s="263"/>
      <c r="U393" s="263"/>
      <c r="V393" s="22"/>
    </row>
    <row r="394" spans="1:22" ht="12.75" x14ac:dyDescent="0.2">
      <c r="A394" s="10" t="s">
        <v>367</v>
      </c>
      <c r="B394" s="11">
        <v>3161.1563955000001</v>
      </c>
      <c r="C394" s="11">
        <v>1671.839457</v>
      </c>
      <c r="D394" s="11">
        <v>1399.5492198999998</v>
      </c>
      <c r="E394" s="12">
        <v>-16.286865102981011</v>
      </c>
      <c r="F394" s="16"/>
      <c r="G394" s="93">
        <v>5694.2380700000003</v>
      </c>
      <c r="H394" s="93">
        <v>3151.1338300000002</v>
      </c>
      <c r="I394" s="93">
        <v>2257.4727200000002</v>
      </c>
      <c r="J394" s="12">
        <v>-28.359985903867496</v>
      </c>
      <c r="K394" s="12"/>
      <c r="L394" s="12"/>
      <c r="M394" s="12"/>
      <c r="N394" s="111"/>
      <c r="O394" s="291"/>
      <c r="P394" s="291"/>
      <c r="Q394" s="291"/>
      <c r="R394" s="246"/>
      <c r="S394" s="246"/>
      <c r="T394" s="263"/>
      <c r="U394" s="263"/>
      <c r="V394" s="22"/>
    </row>
    <row r="395" spans="1:22" ht="12.75" x14ac:dyDescent="0.2">
      <c r="A395" s="10" t="s">
        <v>98</v>
      </c>
      <c r="B395" s="11">
        <v>2106.3764679999999</v>
      </c>
      <c r="C395" s="11">
        <v>1992.4736680000001</v>
      </c>
      <c r="D395" s="11">
        <v>2171.0429052</v>
      </c>
      <c r="E395" s="12">
        <v>8.9621880613982512</v>
      </c>
      <c r="F395" s="16"/>
      <c r="G395" s="93">
        <v>2665.4012200000002</v>
      </c>
      <c r="H395" s="93">
        <v>2516.8205200000002</v>
      </c>
      <c r="I395" s="93">
        <v>2505.6011400000002</v>
      </c>
      <c r="J395" s="12">
        <v>-0.44577592684279921</v>
      </c>
      <c r="K395" s="12"/>
      <c r="L395" s="12"/>
      <c r="M395" s="12"/>
      <c r="N395" s="111"/>
      <c r="O395" s="291"/>
      <c r="P395" s="291"/>
      <c r="Q395" s="291"/>
      <c r="R395" s="246"/>
      <c r="S395" s="246"/>
      <c r="T395" s="263"/>
      <c r="U395" s="263"/>
      <c r="V395" s="22"/>
    </row>
    <row r="396" spans="1:22" ht="12.75" x14ac:dyDescent="0.2">
      <c r="A396" s="9" t="s">
        <v>79</v>
      </c>
      <c r="B396" s="11"/>
      <c r="C396" s="11"/>
      <c r="D396" s="11"/>
      <c r="E396" s="12"/>
      <c r="F396" s="12"/>
      <c r="G396" s="93">
        <v>419948.35742000001</v>
      </c>
      <c r="H396" s="93">
        <v>279327.48146000004</v>
      </c>
      <c r="I396" s="93">
        <v>322663.70824999979</v>
      </c>
      <c r="J396" s="12">
        <v>15.514487354945601</v>
      </c>
      <c r="K396" s="12"/>
      <c r="L396" s="12"/>
      <c r="M396" s="12"/>
      <c r="N396" s="111"/>
      <c r="O396" s="291"/>
      <c r="P396" s="291"/>
      <c r="Q396" s="291"/>
      <c r="R396" s="246"/>
      <c r="S396" s="246"/>
      <c r="T396" s="263"/>
      <c r="U396" s="263"/>
      <c r="V396" s="246"/>
    </row>
    <row r="397" spans="1:22" ht="12.75" x14ac:dyDescent="0.2">
      <c r="A397" s="9"/>
      <c r="B397" s="11"/>
      <c r="C397" s="11"/>
      <c r="D397" s="11"/>
      <c r="E397" s="12"/>
      <c r="F397" s="12"/>
      <c r="G397" s="11"/>
      <c r="H397" s="11"/>
      <c r="I397" s="11"/>
      <c r="J397" s="12"/>
      <c r="K397" s="12"/>
      <c r="L397" s="12"/>
      <c r="M397" s="12"/>
      <c r="N397" s="111"/>
      <c r="O397" s="291"/>
      <c r="P397" s="291"/>
      <c r="Q397" s="291"/>
      <c r="R397" s="246"/>
      <c r="S397" s="246"/>
      <c r="T397" s="263"/>
      <c r="U397" s="263"/>
      <c r="V397" s="246"/>
    </row>
    <row r="398" spans="1:22" s="20" customFormat="1" ht="12.75" x14ac:dyDescent="0.2">
      <c r="A398" s="17" t="s">
        <v>255</v>
      </c>
      <c r="B398" s="18"/>
      <c r="C398" s="18"/>
      <c r="D398" s="18"/>
      <c r="E398" s="16"/>
      <c r="F398" s="16"/>
      <c r="G398" s="18">
        <v>4961107.0000000009</v>
      </c>
      <c r="H398" s="18">
        <v>3378798</v>
      </c>
      <c r="I398" s="18">
        <v>3140141</v>
      </c>
      <c r="J398" s="16">
        <v>-7.0633698729548229</v>
      </c>
      <c r="K398" s="12"/>
      <c r="L398" s="16"/>
      <c r="M398" s="16"/>
      <c r="N398" s="179"/>
      <c r="O398" s="291"/>
      <c r="P398" s="291"/>
      <c r="Q398" s="291"/>
      <c r="R398" s="22"/>
      <c r="S398" s="22"/>
      <c r="T398" s="27"/>
      <c r="U398" s="27"/>
      <c r="V398" s="22"/>
    </row>
    <row r="399" spans="1:22" ht="12.75" x14ac:dyDescent="0.2">
      <c r="A399" s="9"/>
      <c r="B399" s="11"/>
      <c r="C399" s="11"/>
      <c r="D399" s="11"/>
      <c r="E399" s="12"/>
      <c r="F399" s="12"/>
      <c r="G399" s="11"/>
      <c r="H399" s="11"/>
      <c r="I399" s="11"/>
      <c r="J399" s="12"/>
      <c r="K399" s="12"/>
      <c r="L399" s="12"/>
      <c r="M399" s="12"/>
      <c r="N399" s="13"/>
      <c r="O399" s="291"/>
      <c r="P399" s="291"/>
      <c r="Q399" s="291"/>
      <c r="R399" s="246"/>
      <c r="S399" s="246"/>
      <c r="T399" s="263"/>
      <c r="U399" s="263"/>
    </row>
    <row r="400" spans="1:22" ht="11.25" customHeight="1" x14ac:dyDescent="0.2">
      <c r="A400" s="9" t="s">
        <v>80</v>
      </c>
      <c r="B400" s="206">
        <v>291.43365</v>
      </c>
      <c r="C400" s="206">
        <v>286.89765</v>
      </c>
      <c r="D400" s="206">
        <v>231.9165476</v>
      </c>
      <c r="E400" s="12">
        <v>-19.164012810840376</v>
      </c>
      <c r="F400" s="12"/>
      <c r="G400" s="207">
        <v>145.09414999999998</v>
      </c>
      <c r="H400" s="207">
        <v>139.97751</v>
      </c>
      <c r="I400" s="207">
        <v>141.93481</v>
      </c>
      <c r="J400" s="12">
        <v>1.3982960548448062</v>
      </c>
      <c r="K400" s="12"/>
      <c r="L400" s="12"/>
      <c r="M400" s="12"/>
      <c r="N400" s="13"/>
      <c r="O400" s="291"/>
      <c r="P400" s="291"/>
      <c r="Q400" s="291"/>
      <c r="R400" s="246"/>
      <c r="S400" s="246"/>
      <c r="T400" s="263"/>
      <c r="U400" s="263"/>
      <c r="V400" s="13"/>
    </row>
    <row r="401" spans="1:23" ht="12.75" x14ac:dyDescent="0.2">
      <c r="A401" s="9" t="s">
        <v>81</v>
      </c>
      <c r="B401" s="206">
        <v>126063.94815659999</v>
      </c>
      <c r="C401" s="206">
        <v>82700.6291795</v>
      </c>
      <c r="D401" s="206">
        <v>114698.47579059999</v>
      </c>
      <c r="E401" s="12">
        <v>38.691176752294496</v>
      </c>
      <c r="F401" s="12"/>
      <c r="G401" s="207">
        <v>59590.758910000004</v>
      </c>
      <c r="H401" s="207">
        <v>39034.874680000001</v>
      </c>
      <c r="I401" s="207">
        <v>58326.315169999994</v>
      </c>
      <c r="J401" s="12">
        <v>49.421038617767607</v>
      </c>
      <c r="K401" s="12"/>
      <c r="L401" s="12"/>
      <c r="M401" s="12"/>
      <c r="O401" s="291"/>
      <c r="P401" s="291"/>
      <c r="Q401" s="291"/>
      <c r="R401" s="246"/>
      <c r="S401" s="246"/>
      <c r="T401" s="263"/>
      <c r="U401" s="263"/>
    </row>
    <row r="402" spans="1:23" ht="12.75" x14ac:dyDescent="0.2">
      <c r="A402" s="9" t="s">
        <v>82</v>
      </c>
      <c r="B402" s="206">
        <v>27380.79</v>
      </c>
      <c r="C402" s="206">
        <v>18160.400000000001</v>
      </c>
      <c r="D402" s="206">
        <v>17415.810283799998</v>
      </c>
      <c r="E402" s="12">
        <v>-4.1000733254774389</v>
      </c>
      <c r="F402" s="12"/>
      <c r="G402" s="207">
        <v>9821.5001899999988</v>
      </c>
      <c r="H402" s="207">
        <v>6444.9366300000002</v>
      </c>
      <c r="I402" s="207">
        <v>6419.0656100000006</v>
      </c>
      <c r="J402" s="12">
        <v>-0.4014162044600198</v>
      </c>
      <c r="K402" s="12"/>
      <c r="L402" s="12"/>
      <c r="M402" s="12"/>
      <c r="N402" s="13"/>
      <c r="O402" s="291"/>
      <c r="P402" s="291"/>
      <c r="Q402" s="291"/>
      <c r="R402" s="246"/>
      <c r="S402" s="246"/>
    </row>
    <row r="403" spans="1:23" ht="12.75" x14ac:dyDescent="0.2">
      <c r="A403" s="9" t="s">
        <v>83</v>
      </c>
      <c r="B403" s="206">
        <v>15282.8480244</v>
      </c>
      <c r="C403" s="206">
        <v>10013.639764399999</v>
      </c>
      <c r="D403" s="206">
        <v>8612.233068399999</v>
      </c>
      <c r="E403" s="12">
        <v>-13.994978139539356</v>
      </c>
      <c r="F403" s="12"/>
      <c r="G403" s="207">
        <v>4700.7308200000007</v>
      </c>
      <c r="H403" s="207">
        <v>3090.4137500000002</v>
      </c>
      <c r="I403" s="207">
        <v>2958.9704299999999</v>
      </c>
      <c r="J403" s="12">
        <v>-4.2532596161274512</v>
      </c>
      <c r="K403" s="12"/>
      <c r="L403" s="12"/>
      <c r="M403" s="12"/>
      <c r="O403" s="291"/>
      <c r="P403" s="291"/>
      <c r="Q403" s="291"/>
      <c r="R403" s="246"/>
      <c r="S403" s="246"/>
    </row>
    <row r="404" spans="1:23" ht="12.75" x14ac:dyDescent="0.2">
      <c r="A404" s="9" t="s">
        <v>475</v>
      </c>
      <c r="B404" s="206">
        <v>919206.62967000005</v>
      </c>
      <c r="C404" s="206">
        <v>592935.13936999999</v>
      </c>
      <c r="D404" s="206">
        <v>689942.86832999997</v>
      </c>
      <c r="E404" s="12">
        <v>16.360597056715463</v>
      </c>
      <c r="F404" s="12"/>
      <c r="G404" s="207">
        <v>327127.29305000004</v>
      </c>
      <c r="H404" s="207">
        <v>211759.19566</v>
      </c>
      <c r="I404" s="207">
        <v>247713.06161000003</v>
      </c>
      <c r="J404" s="12">
        <v>16.978656269420028</v>
      </c>
      <c r="K404" s="12"/>
      <c r="L404" s="12"/>
      <c r="M404" s="12"/>
      <c r="N404" s="13"/>
      <c r="O404" s="291"/>
      <c r="P404" s="291"/>
      <c r="Q404" s="291"/>
      <c r="R404" s="246"/>
      <c r="S404" s="246"/>
    </row>
    <row r="405" spans="1:23" ht="12.75" x14ac:dyDescent="0.2">
      <c r="A405" s="9" t="s">
        <v>409</v>
      </c>
      <c r="B405" s="206">
        <v>31582.546839999999</v>
      </c>
      <c r="C405" s="206">
        <v>20881.494999999999</v>
      </c>
      <c r="D405" s="206">
        <v>22278.279190000001</v>
      </c>
      <c r="E405" s="12">
        <v>6.6891005169888587</v>
      </c>
      <c r="F405" s="12"/>
      <c r="G405" s="207">
        <v>27476.0602</v>
      </c>
      <c r="H405" s="207">
        <v>17913.48977</v>
      </c>
      <c r="I405" s="207">
        <v>18944.199230000002</v>
      </c>
      <c r="J405" s="12">
        <v>5.753817225084461</v>
      </c>
      <c r="K405" s="12"/>
      <c r="L405" s="12"/>
      <c r="M405" s="12"/>
      <c r="O405" s="291"/>
      <c r="P405" s="291"/>
      <c r="Q405" s="291"/>
      <c r="R405" s="246"/>
      <c r="S405" s="246"/>
    </row>
    <row r="406" spans="1:23" x14ac:dyDescent="0.2">
      <c r="A406" s="9" t="s">
        <v>408</v>
      </c>
      <c r="B406" s="206">
        <v>66081.634310299996</v>
      </c>
      <c r="C406" s="206">
        <v>44220.711853700006</v>
      </c>
      <c r="D406" s="206">
        <v>46965.0049937</v>
      </c>
      <c r="E406" s="12">
        <v>6.2058999617175488</v>
      </c>
      <c r="F406" s="12"/>
      <c r="G406" s="207">
        <v>68085.28532000001</v>
      </c>
      <c r="H406" s="207">
        <v>45237.827960000002</v>
      </c>
      <c r="I406" s="207">
        <v>50205.233820000001</v>
      </c>
      <c r="J406" s="12">
        <v>10.980646251168949</v>
      </c>
      <c r="K406" s="12"/>
      <c r="L406" s="12"/>
      <c r="M406" s="12"/>
      <c r="O406" s="291"/>
      <c r="P406" s="291"/>
      <c r="Q406" s="291"/>
      <c r="R406" s="13"/>
      <c r="S406" s="13"/>
    </row>
    <row r="407" spans="1:23" x14ac:dyDescent="0.2">
      <c r="A407" s="9" t="s">
        <v>84</v>
      </c>
      <c r="B407" s="206">
        <v>5173.43</v>
      </c>
      <c r="C407" s="206">
        <v>3710.53</v>
      </c>
      <c r="D407" s="206">
        <v>2698.0074651999998</v>
      </c>
      <c r="E407" s="12">
        <v>-27.287814269120588</v>
      </c>
      <c r="F407" s="12"/>
      <c r="G407" s="207">
        <v>3636.1770699999997</v>
      </c>
      <c r="H407" s="207">
        <v>2595.78728</v>
      </c>
      <c r="I407" s="207">
        <v>2231.7171200000003</v>
      </c>
      <c r="J407" s="12">
        <v>-14.025423531623119</v>
      </c>
      <c r="K407" s="12"/>
      <c r="L407" s="12"/>
      <c r="M407" s="12"/>
      <c r="O407" s="291"/>
      <c r="P407" s="291"/>
      <c r="Q407" s="291"/>
      <c r="R407" s="13"/>
      <c r="S407" s="13"/>
    </row>
    <row r="408" spans="1:23" x14ac:dyDescent="0.2">
      <c r="A408" s="9" t="s">
        <v>85</v>
      </c>
      <c r="B408" s="206">
        <v>26481.621137300001</v>
      </c>
      <c r="C408" s="206">
        <v>18649.5139571</v>
      </c>
      <c r="D408" s="206">
        <v>61588.973111300002</v>
      </c>
      <c r="E408" s="12">
        <v>230.24438734958375</v>
      </c>
      <c r="F408" s="12"/>
      <c r="G408" s="207">
        <v>24648.159690000004</v>
      </c>
      <c r="H408" s="207">
        <v>17634.203510000003</v>
      </c>
      <c r="I408" s="207">
        <v>58853.828100000006</v>
      </c>
      <c r="J408" s="12">
        <v>233.74815066994768</v>
      </c>
      <c r="K408" s="12"/>
      <c r="L408" s="12"/>
      <c r="M408" s="12"/>
      <c r="O408" s="291"/>
      <c r="P408" s="291"/>
      <c r="Q408" s="291"/>
    </row>
    <row r="409" spans="1:23" x14ac:dyDescent="0.2">
      <c r="A409" s="9" t="s">
        <v>86</v>
      </c>
      <c r="B409" s="206">
        <v>203605.16035939995</v>
      </c>
      <c r="C409" s="206">
        <v>139801.73467209993</v>
      </c>
      <c r="D409" s="206">
        <v>124937.00245339998</v>
      </c>
      <c r="E409" s="12">
        <v>-10.63272373090696</v>
      </c>
      <c r="F409" s="12"/>
      <c r="G409" s="207">
        <v>184226.54353999996</v>
      </c>
      <c r="H409" s="207">
        <v>125895.49824000002</v>
      </c>
      <c r="I409" s="207">
        <v>113522.58595000001</v>
      </c>
      <c r="J409" s="12">
        <v>-9.8279227319256393</v>
      </c>
      <c r="K409" s="12"/>
      <c r="L409" s="12"/>
      <c r="M409" s="12"/>
      <c r="O409" s="291"/>
      <c r="P409" s="291"/>
      <c r="Q409" s="291"/>
    </row>
    <row r="410" spans="1:23" x14ac:dyDescent="0.2">
      <c r="A410" s="9" t="s">
        <v>3</v>
      </c>
      <c r="B410" s="206">
        <v>484287.04432229995</v>
      </c>
      <c r="C410" s="206">
        <v>264510.00045609998</v>
      </c>
      <c r="D410" s="206">
        <v>280816.47395379998</v>
      </c>
      <c r="E410" s="12">
        <v>6.1647852518174773</v>
      </c>
      <c r="F410" s="12"/>
      <c r="G410" s="207">
        <v>142156.13679000005</v>
      </c>
      <c r="H410" s="207">
        <v>96022.111349999992</v>
      </c>
      <c r="I410" s="207">
        <v>111239.13883999999</v>
      </c>
      <c r="J410" s="12">
        <v>15.847420220259508</v>
      </c>
      <c r="K410" s="12"/>
      <c r="L410" s="12"/>
      <c r="M410" s="12"/>
      <c r="O410" s="291"/>
      <c r="P410" s="291"/>
      <c r="Q410" s="291"/>
    </row>
    <row r="411" spans="1:23" x14ac:dyDescent="0.2">
      <c r="A411" s="9" t="s">
        <v>63</v>
      </c>
      <c r="B411" s="206">
        <v>13492.038989399998</v>
      </c>
      <c r="C411" s="206">
        <v>10665.810268899999</v>
      </c>
      <c r="D411" s="206">
        <v>9825.6410953999984</v>
      </c>
      <c r="E411" s="12">
        <v>-7.8772184420888891</v>
      </c>
      <c r="F411" s="12"/>
      <c r="G411" s="207">
        <v>32402.758109999999</v>
      </c>
      <c r="H411" s="207">
        <v>25185.25171</v>
      </c>
      <c r="I411" s="207">
        <v>24627.921620000001</v>
      </c>
      <c r="J411" s="12">
        <v>-2.2129224532574625</v>
      </c>
      <c r="K411" s="12"/>
      <c r="L411" s="12"/>
      <c r="M411" s="12"/>
      <c r="O411" s="291"/>
      <c r="P411" s="291"/>
      <c r="Q411" s="291"/>
    </row>
    <row r="412" spans="1:23" x14ac:dyDescent="0.2">
      <c r="A412" s="9" t="s">
        <v>64</v>
      </c>
      <c r="B412" s="206">
        <v>2546.2289999999998</v>
      </c>
      <c r="C412" s="206">
        <v>1954.854</v>
      </c>
      <c r="D412" s="206">
        <v>7252.9344999999994</v>
      </c>
      <c r="E412" s="12">
        <v>271.02180009351076</v>
      </c>
      <c r="F412" s="16"/>
      <c r="G412" s="207">
        <v>8487.8483500000002</v>
      </c>
      <c r="H412" s="207">
        <v>6541.3998899999997</v>
      </c>
      <c r="I412" s="207">
        <v>23833.940710000003</v>
      </c>
      <c r="J412" s="12">
        <v>264.35535375899491</v>
      </c>
      <c r="K412" s="12"/>
      <c r="L412" s="12"/>
      <c r="M412" s="12"/>
      <c r="O412" s="291"/>
      <c r="P412" s="291"/>
      <c r="Q412" s="291"/>
    </row>
    <row r="413" spans="1:23" x14ac:dyDescent="0.2">
      <c r="A413" s="9" t="s">
        <v>66</v>
      </c>
      <c r="B413" s="206">
        <v>43539.6803162</v>
      </c>
      <c r="C413" s="206">
        <v>31131.753225600001</v>
      </c>
      <c r="D413" s="206">
        <v>33838.769843400005</v>
      </c>
      <c r="E413" s="12">
        <v>8.6953555046620039</v>
      </c>
      <c r="F413" s="12"/>
      <c r="G413" s="207">
        <v>173287.15538999997</v>
      </c>
      <c r="H413" s="207">
        <v>121840.78622999997</v>
      </c>
      <c r="I413" s="207">
        <v>129533.77317</v>
      </c>
      <c r="J413" s="12">
        <v>6.3139669219451093</v>
      </c>
      <c r="K413" s="12"/>
      <c r="L413" s="12"/>
      <c r="M413" s="12"/>
      <c r="O413" s="291"/>
      <c r="P413" s="291"/>
      <c r="Q413" s="291"/>
    </row>
    <row r="414" spans="1:23" x14ac:dyDescent="0.2">
      <c r="A414" s="9"/>
      <c r="B414" s="206"/>
      <c r="C414" s="206"/>
      <c r="D414" s="206"/>
      <c r="E414" s="12"/>
      <c r="F414" s="12"/>
      <c r="G414" s="207"/>
      <c r="H414" s="207"/>
      <c r="I414" s="207"/>
      <c r="J414" s="12"/>
      <c r="K414" s="12"/>
      <c r="L414" s="12"/>
      <c r="M414" s="12"/>
      <c r="O414" s="291"/>
      <c r="P414" s="291"/>
      <c r="Q414" s="291"/>
    </row>
    <row r="415" spans="1:23" s="20" customFormat="1" ht="11.25" customHeight="1" x14ac:dyDescent="0.2">
      <c r="A415" s="17" t="s">
        <v>68</v>
      </c>
      <c r="B415" s="18">
        <v>472019.79980430007</v>
      </c>
      <c r="C415" s="18">
        <v>320915.60554229992</v>
      </c>
      <c r="D415" s="18">
        <v>262122.03243320005</v>
      </c>
      <c r="E415" s="16">
        <v>-18.320571543957001</v>
      </c>
      <c r="F415" s="16"/>
      <c r="G415" s="18">
        <v>1575213.3033800002</v>
      </c>
      <c r="H415" s="18">
        <v>1069035.4914199999</v>
      </c>
      <c r="I415" s="18">
        <v>875617.75571000006</v>
      </c>
      <c r="J415" s="16">
        <v>-18.092732866434872</v>
      </c>
      <c r="K415" s="12"/>
      <c r="L415" s="16"/>
      <c r="M415" s="16"/>
      <c r="O415" s="291"/>
      <c r="P415" s="291"/>
      <c r="Q415" s="291"/>
      <c r="R415" s="179"/>
      <c r="S415" s="19"/>
      <c r="T415" s="19"/>
      <c r="U415" s="179"/>
      <c r="V415" s="179"/>
      <c r="W415" s="179"/>
    </row>
    <row r="416" spans="1:23" s="20" customFormat="1" ht="11.25" customHeight="1" x14ac:dyDescent="0.2">
      <c r="A416" s="17" t="s">
        <v>451</v>
      </c>
      <c r="B416" s="18">
        <v>101422.48714070002</v>
      </c>
      <c r="C416" s="18">
        <v>70763.836649000004</v>
      </c>
      <c r="D416" s="18">
        <v>56088.715491899995</v>
      </c>
      <c r="E416" s="16">
        <v>-20.738164932875208</v>
      </c>
      <c r="F416" s="16"/>
      <c r="G416" s="18">
        <v>265238.98647</v>
      </c>
      <c r="H416" s="18">
        <v>183825.91675</v>
      </c>
      <c r="I416" s="18">
        <v>153289.69503</v>
      </c>
      <c r="J416" s="16">
        <v>-16.611488880280532</v>
      </c>
      <c r="K416" s="12"/>
      <c r="L416" s="16"/>
      <c r="M416" s="16"/>
      <c r="O416" s="291"/>
      <c r="P416" s="291"/>
      <c r="Q416" s="291"/>
    </row>
    <row r="417" spans="1:22" ht="11.25" customHeight="1" x14ac:dyDescent="0.2">
      <c r="A417" s="9" t="s">
        <v>452</v>
      </c>
      <c r="B417" s="11">
        <v>99185.389748400019</v>
      </c>
      <c r="C417" s="11">
        <v>69198.2805334</v>
      </c>
      <c r="D417" s="11">
        <v>54733.304463699998</v>
      </c>
      <c r="E417" s="12">
        <v>-20.903664019105477</v>
      </c>
      <c r="F417" s="12"/>
      <c r="G417" s="11">
        <v>248202.76851000002</v>
      </c>
      <c r="H417" s="11">
        <v>172119.72393000001</v>
      </c>
      <c r="I417" s="11">
        <v>143780.45221000002</v>
      </c>
      <c r="J417" s="12">
        <v>-16.464860082813857</v>
      </c>
      <c r="K417" s="12"/>
      <c r="L417" s="12"/>
      <c r="M417" s="12"/>
      <c r="O417" s="291"/>
      <c r="P417" s="291"/>
      <c r="Q417" s="291"/>
      <c r="R417" s="246"/>
    </row>
    <row r="418" spans="1:22" ht="11.25" customHeight="1" x14ac:dyDescent="0.2">
      <c r="A418" s="341" t="s">
        <v>453</v>
      </c>
      <c r="B418" s="206">
        <v>98297.031340400019</v>
      </c>
      <c r="C418" s="206">
        <v>68696.947768400001</v>
      </c>
      <c r="D418" s="206">
        <v>54256.432053699995</v>
      </c>
      <c r="E418" s="12">
        <v>-21.020607441517967</v>
      </c>
      <c r="F418" s="12"/>
      <c r="G418" s="207">
        <v>247282.27376000001</v>
      </c>
      <c r="H418" s="207">
        <v>171595.63740000001</v>
      </c>
      <c r="I418" s="207">
        <v>143247.77666</v>
      </c>
      <c r="J418" s="12">
        <v>-16.520152359071574</v>
      </c>
      <c r="K418" s="12"/>
      <c r="L418" s="12"/>
      <c r="M418" s="12"/>
      <c r="O418" s="291"/>
      <c r="P418" s="291"/>
      <c r="Q418" s="291"/>
      <c r="R418" s="246"/>
    </row>
    <row r="419" spans="1:22" ht="11.25" customHeight="1" x14ac:dyDescent="0.2">
      <c r="A419" s="341" t="s">
        <v>460</v>
      </c>
      <c r="B419" s="206">
        <v>888.35840800000005</v>
      </c>
      <c r="C419" s="206">
        <v>501.33276499999999</v>
      </c>
      <c r="D419" s="206">
        <v>476.87241000000006</v>
      </c>
      <c r="E419" s="12">
        <v>-4.8790657039940299</v>
      </c>
      <c r="F419" s="12"/>
      <c r="G419" s="207">
        <v>920.49474999999995</v>
      </c>
      <c r="H419" s="207">
        <v>524.08653000000004</v>
      </c>
      <c r="I419" s="207">
        <v>532.67554999999993</v>
      </c>
      <c r="J419" s="12">
        <v>1.6388553241389161</v>
      </c>
      <c r="K419" s="12"/>
      <c r="L419" s="12"/>
      <c r="M419" s="12"/>
      <c r="O419" s="291"/>
      <c r="P419" s="291"/>
      <c r="Q419" s="291"/>
      <c r="R419" s="246"/>
    </row>
    <row r="420" spans="1:22" ht="11.25" customHeight="1" x14ac:dyDescent="0.2">
      <c r="A420" s="9" t="s">
        <v>454</v>
      </c>
      <c r="B420" s="206">
        <v>2237.0973923000001</v>
      </c>
      <c r="C420" s="206">
        <v>1565.5561156000001</v>
      </c>
      <c r="D420" s="206">
        <v>1355.4110281999999</v>
      </c>
      <c r="E420" s="12">
        <v>-13.423031298974678</v>
      </c>
      <c r="F420" s="12"/>
      <c r="G420" s="207">
        <v>17036.217960000002</v>
      </c>
      <c r="H420" s="207">
        <v>11706.19282</v>
      </c>
      <c r="I420" s="207">
        <v>9509.2428199999995</v>
      </c>
      <c r="J420" s="12">
        <v>-18.767416817588355</v>
      </c>
      <c r="K420" s="12"/>
      <c r="L420" s="12"/>
      <c r="M420" s="12"/>
      <c r="O420" s="291"/>
      <c r="P420" s="291"/>
      <c r="Q420" s="291"/>
      <c r="R420" s="246"/>
    </row>
    <row r="421" spans="1:22" s="20" customFormat="1" ht="11.25" customHeight="1" x14ac:dyDescent="0.2">
      <c r="A421" s="17" t="s">
        <v>450</v>
      </c>
      <c r="B421" s="18">
        <v>135954.7944633</v>
      </c>
      <c r="C421" s="18">
        <v>90957.684685899992</v>
      </c>
      <c r="D421" s="18">
        <v>71057.142994600013</v>
      </c>
      <c r="E421" s="16">
        <v>-21.878900897732407</v>
      </c>
      <c r="F421" s="16"/>
      <c r="G421" s="18">
        <v>224564.19569000002</v>
      </c>
      <c r="H421" s="18">
        <v>152397.48948999998</v>
      </c>
      <c r="I421" s="18">
        <v>102904.11977</v>
      </c>
      <c r="J421" s="16">
        <v>-32.476499373861174</v>
      </c>
      <c r="K421" s="12"/>
      <c r="L421" s="16"/>
      <c r="M421" s="16"/>
      <c r="O421" s="291"/>
      <c r="P421" s="291"/>
      <c r="Q421" s="291"/>
      <c r="R421" s="22"/>
    </row>
    <row r="422" spans="1:22" ht="11.25" customHeight="1" x14ac:dyDescent="0.2">
      <c r="A422" s="9" t="s">
        <v>447</v>
      </c>
      <c r="B422" s="11">
        <v>130122.24870610001</v>
      </c>
      <c r="C422" s="11">
        <v>87214.62746399999</v>
      </c>
      <c r="D422" s="11">
        <v>66598.207789000007</v>
      </c>
      <c r="E422" s="12">
        <v>-23.638717809704474</v>
      </c>
      <c r="F422" s="12"/>
      <c r="G422" s="11">
        <v>208417.79072000002</v>
      </c>
      <c r="H422" s="11">
        <v>141959.42400999999</v>
      </c>
      <c r="I422" s="11">
        <v>91475.971430000005</v>
      </c>
      <c r="J422" s="12">
        <v>-35.561888851030972</v>
      </c>
      <c r="K422" s="12"/>
      <c r="L422" s="12"/>
      <c r="M422" s="12"/>
      <c r="O422" s="291"/>
      <c r="P422" s="291"/>
      <c r="Q422" s="291"/>
    </row>
    <row r="423" spans="1:22" ht="11.25" customHeight="1" x14ac:dyDescent="0.2">
      <c r="A423" s="341" t="s">
        <v>458</v>
      </c>
      <c r="B423" s="206">
        <v>11949.3876568</v>
      </c>
      <c r="C423" s="206">
        <v>7870.2112835999997</v>
      </c>
      <c r="D423" s="206">
        <v>6031.8040900000015</v>
      </c>
      <c r="E423" s="12">
        <v>-23.359057684142286</v>
      </c>
      <c r="F423" s="12"/>
      <c r="G423" s="207">
        <v>17227.720500000007</v>
      </c>
      <c r="H423" s="207">
        <v>10724.885549999997</v>
      </c>
      <c r="I423" s="207">
        <v>8544.1408300000003</v>
      </c>
      <c r="J423" s="12">
        <v>-20.333501088037238</v>
      </c>
      <c r="K423" s="12"/>
      <c r="L423" s="12"/>
      <c r="M423" s="12"/>
      <c r="O423" s="291"/>
      <c r="P423" s="291"/>
      <c r="Q423" s="291"/>
    </row>
    <row r="424" spans="1:22" ht="11.25" customHeight="1" x14ac:dyDescent="0.2">
      <c r="A424" s="341" t="s">
        <v>459</v>
      </c>
      <c r="B424" s="206">
        <v>118172.86104930002</v>
      </c>
      <c r="C424" s="206">
        <v>79344.416180399989</v>
      </c>
      <c r="D424" s="206">
        <v>60566.403699000002</v>
      </c>
      <c r="E424" s="12">
        <v>-23.6664574337603</v>
      </c>
      <c r="F424" s="12"/>
      <c r="G424" s="207">
        <v>191190.07022000002</v>
      </c>
      <c r="H424" s="207">
        <v>131234.53845999998</v>
      </c>
      <c r="I424" s="207">
        <v>82931.830600000001</v>
      </c>
      <c r="J424" s="12">
        <v>-36.806399006556148</v>
      </c>
      <c r="K424" s="12"/>
      <c r="L424" s="12"/>
      <c r="M424" s="12"/>
      <c r="O424" s="291"/>
      <c r="P424" s="291"/>
      <c r="Q424" s="291"/>
    </row>
    <row r="425" spans="1:22" ht="11.25" customHeight="1" x14ac:dyDescent="0.2">
      <c r="A425" s="9" t="s">
        <v>449</v>
      </c>
      <c r="B425" s="206">
        <v>5832.5457571999996</v>
      </c>
      <c r="C425" s="206">
        <v>3743.0572218999996</v>
      </c>
      <c r="D425" s="206">
        <v>4458.9352055999998</v>
      </c>
      <c r="E425" s="12">
        <v>19.125488638311978</v>
      </c>
      <c r="F425" s="12"/>
      <c r="G425" s="207">
        <v>16146.40497</v>
      </c>
      <c r="H425" s="207">
        <v>10438.065479999997</v>
      </c>
      <c r="I425" s="207">
        <v>11428.14834</v>
      </c>
      <c r="J425" s="12">
        <v>9.485309915875348</v>
      </c>
      <c r="K425" s="12"/>
      <c r="L425" s="12"/>
      <c r="M425" s="12"/>
      <c r="O425" s="291"/>
      <c r="P425" s="291"/>
      <c r="Q425" s="291"/>
    </row>
    <row r="426" spans="1:22" s="20" customFormat="1" ht="11.25" customHeight="1" x14ac:dyDescent="0.2">
      <c r="A426" s="17" t="s">
        <v>433</v>
      </c>
      <c r="B426" s="18">
        <v>231051.23406200003</v>
      </c>
      <c r="C426" s="18">
        <v>156550.78887809996</v>
      </c>
      <c r="D426" s="18">
        <v>132297.12131810002</v>
      </c>
      <c r="E426" s="16">
        <v>-15.492523374561429</v>
      </c>
      <c r="F426" s="16"/>
      <c r="G426" s="18">
        <v>1071017.13011</v>
      </c>
      <c r="H426" s="18">
        <v>723143.64430000004</v>
      </c>
      <c r="I426" s="18">
        <v>609706.92876000004</v>
      </c>
      <c r="J426" s="16">
        <v>-15.686608937814313</v>
      </c>
      <c r="K426" s="12"/>
      <c r="L426" s="16"/>
      <c r="M426" s="16"/>
      <c r="O426" s="291"/>
      <c r="P426" s="291"/>
      <c r="Q426" s="291"/>
    </row>
    <row r="427" spans="1:22" ht="11.25" customHeight="1" x14ac:dyDescent="0.2">
      <c r="A427" s="9" t="s">
        <v>457</v>
      </c>
      <c r="B427" s="11">
        <v>229279.77479840003</v>
      </c>
      <c r="C427" s="11">
        <v>155341.78794499996</v>
      </c>
      <c r="D427" s="11">
        <v>131726.92138840002</v>
      </c>
      <c r="E427" s="12">
        <v>-15.201876371450666</v>
      </c>
      <c r="F427" s="12"/>
      <c r="G427" s="11">
        <v>1062160.4645</v>
      </c>
      <c r="H427" s="11">
        <v>717058.17269000004</v>
      </c>
      <c r="I427" s="11">
        <v>606402.05927000009</v>
      </c>
      <c r="J427" s="12">
        <v>-15.431957633908596</v>
      </c>
      <c r="K427" s="12"/>
      <c r="L427" s="12"/>
      <c r="M427" s="12"/>
      <c r="O427" s="291"/>
      <c r="P427" s="291"/>
      <c r="Q427" s="291"/>
    </row>
    <row r="428" spans="1:22" ht="11.25" customHeight="1" x14ac:dyDescent="0.2">
      <c r="A428" s="341" t="s">
        <v>69</v>
      </c>
      <c r="B428" s="206">
        <v>227286.63785240002</v>
      </c>
      <c r="C428" s="206">
        <v>153912.57461899996</v>
      </c>
      <c r="D428" s="206">
        <v>130491.19235930001</v>
      </c>
      <c r="E428" s="12">
        <v>-15.217328615077733</v>
      </c>
      <c r="F428" s="12"/>
      <c r="G428" s="207">
        <v>1059829.2512099999</v>
      </c>
      <c r="H428" s="207">
        <v>715404.35571999999</v>
      </c>
      <c r="I428" s="207">
        <v>605038.75477000012</v>
      </c>
      <c r="J428" s="12">
        <v>-15.427023901598318</v>
      </c>
      <c r="K428" s="12"/>
      <c r="L428" s="12"/>
      <c r="M428" s="12"/>
      <c r="O428" s="291"/>
      <c r="P428" s="291"/>
      <c r="Q428" s="291"/>
      <c r="S428" s="338"/>
      <c r="T428" s="338"/>
    </row>
    <row r="429" spans="1:22" ht="11.25" customHeight="1" x14ac:dyDescent="0.2">
      <c r="A429" s="341" t="s">
        <v>456</v>
      </c>
      <c r="B429" s="206">
        <v>1993.1369459999999</v>
      </c>
      <c r="C429" s="206">
        <v>1429.2133260000003</v>
      </c>
      <c r="D429" s="206">
        <v>1235.7290291000002</v>
      </c>
      <c r="E429" s="12">
        <v>-13.53781785966919</v>
      </c>
      <c r="F429" s="12"/>
      <c r="G429" s="207">
        <v>2331.2132900000001</v>
      </c>
      <c r="H429" s="207">
        <v>1653.8169700000001</v>
      </c>
      <c r="I429" s="207">
        <v>1363.3045000000002</v>
      </c>
      <c r="J429" s="12">
        <v>-17.566180252703532</v>
      </c>
      <c r="K429" s="12"/>
      <c r="L429" s="12"/>
      <c r="M429" s="12"/>
      <c r="O429" s="291"/>
      <c r="P429" s="291"/>
      <c r="Q429" s="291"/>
    </row>
    <row r="430" spans="1:22" ht="11.25" customHeight="1" x14ac:dyDescent="0.2">
      <c r="A430" s="9" t="s">
        <v>448</v>
      </c>
      <c r="B430" s="206">
        <v>1771.4592636</v>
      </c>
      <c r="C430" s="206">
        <v>1209.0009330999999</v>
      </c>
      <c r="D430" s="206">
        <v>570.19992969999987</v>
      </c>
      <c r="E430" s="12">
        <v>-52.837097632509682</v>
      </c>
      <c r="F430" s="12"/>
      <c r="G430" s="207">
        <v>8856.66561</v>
      </c>
      <c r="H430" s="207">
        <v>6085.4716099999996</v>
      </c>
      <c r="I430" s="207">
        <v>3304.869490000001</v>
      </c>
      <c r="J430" s="12">
        <v>-45.692467210441869</v>
      </c>
      <c r="K430" s="12"/>
      <c r="L430" s="12"/>
      <c r="M430" s="12"/>
      <c r="O430" s="291"/>
      <c r="P430" s="291"/>
      <c r="Q430" s="291"/>
    </row>
    <row r="431" spans="1:22" s="20" customFormat="1" ht="11.25" customHeight="1" x14ac:dyDescent="0.2">
      <c r="A431" s="17" t="s">
        <v>71</v>
      </c>
      <c r="B431" s="293">
        <v>3591.2841382999995</v>
      </c>
      <c r="C431" s="293">
        <v>2643.2953293</v>
      </c>
      <c r="D431" s="293">
        <v>2679.0526286000004</v>
      </c>
      <c r="E431" s="16">
        <v>1.3527546053459645</v>
      </c>
      <c r="F431" s="16"/>
      <c r="G431" s="294">
        <v>14392.991110000001</v>
      </c>
      <c r="H431" s="294">
        <v>9668.4408800000019</v>
      </c>
      <c r="I431" s="294">
        <v>9717.0121500000005</v>
      </c>
      <c r="J431" s="16">
        <v>0.50236920929486928</v>
      </c>
      <c r="K431" s="12"/>
      <c r="L431" s="16"/>
      <c r="M431" s="16"/>
      <c r="O431" s="291"/>
      <c r="P431" s="291"/>
      <c r="Q431" s="291"/>
      <c r="R431" s="22"/>
      <c r="S431" s="179"/>
      <c r="T431" s="179"/>
      <c r="U431" s="179"/>
      <c r="V431" s="179"/>
    </row>
    <row r="432" spans="1:22" x14ac:dyDescent="0.2">
      <c r="A432" s="84"/>
      <c r="B432" s="90"/>
      <c r="C432" s="90"/>
      <c r="D432" s="90"/>
      <c r="E432" s="90"/>
      <c r="F432" s="90"/>
      <c r="G432" s="90"/>
      <c r="H432" s="90"/>
      <c r="I432" s="90"/>
      <c r="J432" s="84"/>
      <c r="K432" s="12"/>
      <c r="L432" s="9"/>
      <c r="M432" s="9"/>
      <c r="O432" s="174"/>
    </row>
    <row r="433" spans="1:22" x14ac:dyDescent="0.2">
      <c r="A433" s="9" t="s">
        <v>483</v>
      </c>
      <c r="B433" s="9"/>
      <c r="C433" s="9"/>
      <c r="D433" s="9"/>
      <c r="E433" s="9"/>
      <c r="F433" s="9"/>
      <c r="G433" s="9"/>
      <c r="H433" s="9"/>
      <c r="I433" s="9"/>
      <c r="J433" s="9"/>
      <c r="K433" s="12"/>
      <c r="L433" s="9"/>
      <c r="M433" s="9"/>
      <c r="O433" s="174"/>
    </row>
    <row r="434" spans="1:22" s="20" customFormat="1" ht="11.25" customHeight="1" x14ac:dyDescent="0.2">
      <c r="A434" s="17"/>
      <c r="B434" s="293"/>
      <c r="C434" s="293"/>
      <c r="D434" s="293"/>
      <c r="E434" s="16"/>
      <c r="F434" s="16"/>
      <c r="G434" s="294"/>
      <c r="H434" s="294"/>
      <c r="I434" s="294"/>
      <c r="J434" s="16"/>
      <c r="K434" s="12"/>
      <c r="L434" s="16"/>
      <c r="M434" s="16"/>
      <c r="O434" s="291"/>
      <c r="P434" s="281"/>
      <c r="Q434" s="292"/>
      <c r="R434" s="22"/>
      <c r="S434" s="179"/>
      <c r="T434" s="179"/>
      <c r="U434" s="179"/>
      <c r="V434" s="179"/>
    </row>
    <row r="435" spans="1:22" ht="20.100000000000001" customHeight="1" x14ac:dyDescent="0.2">
      <c r="A435" s="404" t="s">
        <v>480</v>
      </c>
      <c r="B435" s="404"/>
      <c r="C435" s="404"/>
      <c r="D435" s="404"/>
      <c r="E435" s="404"/>
      <c r="F435" s="404"/>
      <c r="G435" s="404"/>
      <c r="H435" s="404"/>
      <c r="I435" s="404"/>
      <c r="J435" s="404"/>
      <c r="K435" s="12"/>
      <c r="L435" s="357"/>
      <c r="M435" s="357"/>
      <c r="N435" s="108"/>
      <c r="O435" s="177"/>
      <c r="P435" s="167"/>
      <c r="Q435" s="167"/>
      <c r="R435" s="246"/>
      <c r="S435" s="108"/>
    </row>
    <row r="436" spans="1:22" ht="20.100000000000001" customHeight="1" x14ac:dyDescent="0.2">
      <c r="A436" s="405" t="s">
        <v>224</v>
      </c>
      <c r="B436" s="405"/>
      <c r="C436" s="405"/>
      <c r="D436" s="405"/>
      <c r="E436" s="405"/>
      <c r="F436" s="405"/>
      <c r="G436" s="405"/>
      <c r="H436" s="405"/>
      <c r="I436" s="405"/>
      <c r="J436" s="405"/>
      <c r="K436" s="12"/>
      <c r="L436" s="357"/>
      <c r="M436" s="357"/>
      <c r="N436" s="108"/>
      <c r="O436" s="177"/>
      <c r="P436" s="167"/>
      <c r="Q436" s="167"/>
      <c r="R436" s="246"/>
      <c r="S436" s="108"/>
      <c r="T436" s="108"/>
    </row>
    <row r="437" spans="1:22" s="20" customFormat="1" ht="12.75" x14ac:dyDescent="0.2">
      <c r="A437" s="17"/>
      <c r="B437" s="408" t="s">
        <v>100</v>
      </c>
      <c r="C437" s="408"/>
      <c r="D437" s="408"/>
      <c r="E437" s="408"/>
      <c r="F437" s="358"/>
      <c r="G437" s="408" t="s">
        <v>422</v>
      </c>
      <c r="H437" s="408"/>
      <c r="I437" s="408"/>
      <c r="J437" s="408"/>
      <c r="K437" s="12"/>
      <c r="L437" s="358"/>
      <c r="M437" s="358"/>
      <c r="N437" s="108"/>
      <c r="O437" s="26"/>
      <c r="P437" s="26"/>
      <c r="Q437" s="22"/>
      <c r="R437" s="22"/>
      <c r="S437" s="22"/>
      <c r="T437" s="108"/>
    </row>
    <row r="438" spans="1:22" s="20" customFormat="1" ht="12.75" x14ac:dyDescent="0.2">
      <c r="A438" s="17" t="s">
        <v>257</v>
      </c>
      <c r="B438" s="410">
        <v>2019</v>
      </c>
      <c r="C438" s="409" t="s">
        <v>512</v>
      </c>
      <c r="D438" s="409"/>
      <c r="E438" s="409"/>
      <c r="F438" s="358"/>
      <c r="G438" s="410">
        <v>2019</v>
      </c>
      <c r="H438" s="409" t="s">
        <v>512</v>
      </c>
      <c r="I438" s="409"/>
      <c r="J438" s="409"/>
      <c r="K438" s="12"/>
      <c r="L438" s="358"/>
      <c r="M438" s="358"/>
      <c r="N438" s="108"/>
      <c r="O438" s="111"/>
      <c r="P438" s="111"/>
      <c r="Q438" s="246"/>
      <c r="R438" s="246"/>
      <c r="S438" s="246"/>
      <c r="T438" s="27"/>
      <c r="U438" s="27"/>
    </row>
    <row r="439" spans="1:22" s="20" customFormat="1" ht="12.75" x14ac:dyDescent="0.2">
      <c r="A439" s="123"/>
      <c r="B439" s="414"/>
      <c r="C439" s="256">
        <v>2019</v>
      </c>
      <c r="D439" s="256">
        <v>2020</v>
      </c>
      <c r="E439" s="359" t="s">
        <v>524</v>
      </c>
      <c r="F439" s="125"/>
      <c r="G439" s="414"/>
      <c r="H439" s="256">
        <v>2019</v>
      </c>
      <c r="I439" s="256">
        <v>2020</v>
      </c>
      <c r="J439" s="359" t="s">
        <v>524</v>
      </c>
      <c r="K439" s="12"/>
      <c r="L439" s="358"/>
      <c r="M439" s="358"/>
      <c r="N439" s="108"/>
      <c r="O439" s="111"/>
      <c r="P439" s="111"/>
      <c r="Q439" s="246"/>
      <c r="R439" s="246"/>
      <c r="S439" s="246"/>
      <c r="T439" s="263"/>
      <c r="U439" s="263"/>
    </row>
    <row r="440" spans="1:22" s="20" customFormat="1" ht="11.25" customHeight="1" x14ac:dyDescent="0.2">
      <c r="A440" s="17" t="s">
        <v>261</v>
      </c>
      <c r="B440" s="293"/>
      <c r="C440" s="293"/>
      <c r="D440" s="293"/>
      <c r="E440" s="16"/>
      <c r="F440" s="16"/>
      <c r="G440" s="294"/>
      <c r="H440" s="294"/>
      <c r="I440" s="294"/>
      <c r="J440" s="16"/>
      <c r="K440" s="12"/>
      <c r="L440" s="16"/>
      <c r="M440" s="16"/>
      <c r="O440" s="291"/>
      <c r="P440" s="281"/>
      <c r="Q440" s="292"/>
      <c r="R440" s="22"/>
      <c r="S440" s="179"/>
      <c r="T440" s="179"/>
      <c r="U440" s="179"/>
      <c r="V440" s="179"/>
    </row>
    <row r="441" spans="1:22" s="20" customFormat="1" ht="11.25" customHeight="1" x14ac:dyDescent="0.2">
      <c r="A441" s="17" t="s">
        <v>465</v>
      </c>
      <c r="B441" s="293">
        <v>226944.3375999</v>
      </c>
      <c r="C441" s="293">
        <v>173667.11068610006</v>
      </c>
      <c r="D441" s="293">
        <v>97246.517021000021</v>
      </c>
      <c r="E441" s="16">
        <v>-44.004068106613914</v>
      </c>
      <c r="F441" s="16"/>
      <c r="G441" s="294">
        <v>221981.54914999998</v>
      </c>
      <c r="H441" s="294">
        <v>167372.45035</v>
      </c>
      <c r="I441" s="294">
        <v>97019.889720000006</v>
      </c>
      <c r="J441" s="16">
        <v>-42.033536871141344</v>
      </c>
      <c r="K441" s="12"/>
      <c r="L441" s="16"/>
      <c r="M441" s="16"/>
      <c r="O441" s="291"/>
      <c r="P441" s="281"/>
      <c r="Q441" s="292"/>
      <c r="R441" s="22"/>
      <c r="S441" s="179"/>
      <c r="T441" s="179"/>
      <c r="U441" s="179"/>
      <c r="V441" s="179"/>
    </row>
    <row r="442" spans="1:22" s="20" customFormat="1" ht="11.25" customHeight="1" x14ac:dyDescent="0.2">
      <c r="A442" s="17"/>
      <c r="B442" s="293"/>
      <c r="C442" s="293"/>
      <c r="D442" s="293"/>
      <c r="E442" s="343"/>
      <c r="F442" s="16"/>
      <c r="G442" s="294"/>
      <c r="H442" s="294"/>
      <c r="I442" s="294"/>
      <c r="J442" s="343"/>
      <c r="K442" s="346"/>
      <c r="L442" s="343"/>
      <c r="M442" s="343"/>
      <c r="O442" s="291"/>
      <c r="P442" s="281"/>
      <c r="Q442" s="292"/>
      <c r="R442" s="22"/>
      <c r="S442" s="179"/>
      <c r="T442" s="179"/>
      <c r="U442" s="179"/>
      <c r="V442" s="179"/>
    </row>
    <row r="443" spans="1:22" s="20" customFormat="1" ht="11.25" customHeight="1" x14ac:dyDescent="0.2">
      <c r="A443" s="17" t="s">
        <v>10</v>
      </c>
      <c r="B443" s="293"/>
      <c r="C443" s="293"/>
      <c r="D443" s="293"/>
      <c r="E443" s="16"/>
      <c r="F443" s="16"/>
      <c r="G443" s="294"/>
      <c r="H443" s="294"/>
      <c r="I443" s="294"/>
      <c r="J443" s="16"/>
      <c r="K443" s="12"/>
      <c r="L443" s="16"/>
      <c r="M443" s="16"/>
      <c r="O443" s="291"/>
      <c r="P443" s="281"/>
      <c r="Q443" s="292"/>
      <c r="R443" s="22"/>
      <c r="S443" s="179"/>
      <c r="T443" s="179"/>
      <c r="U443" s="179"/>
      <c r="V443" s="179"/>
    </row>
    <row r="444" spans="1:22" s="20" customFormat="1" ht="11.25" customHeight="1" x14ac:dyDescent="0.2">
      <c r="A444" s="17" t="s">
        <v>351</v>
      </c>
      <c r="B444" s="294">
        <v>225683.33587490005</v>
      </c>
      <c r="C444" s="294">
        <v>159122.11816300001</v>
      </c>
      <c r="D444" s="294">
        <v>160282.18891179998</v>
      </c>
      <c r="E444" s="16">
        <v>0.72904431023953009</v>
      </c>
      <c r="F444" s="12"/>
      <c r="G444" s="294">
        <v>212312.35867000005</v>
      </c>
      <c r="H444" s="294">
        <v>152009.28138000003</v>
      </c>
      <c r="I444" s="294">
        <v>101376.04035000002</v>
      </c>
      <c r="J444" s="16">
        <v>-33.309308859519319</v>
      </c>
      <c r="K444" s="12"/>
      <c r="L444" s="16"/>
      <c r="M444" s="16"/>
      <c r="O444" s="291"/>
      <c r="P444" s="281"/>
      <c r="Q444" s="292"/>
      <c r="R444" s="22"/>
      <c r="S444" s="179"/>
      <c r="T444" s="179"/>
      <c r="U444" s="179"/>
      <c r="V444" s="179"/>
    </row>
    <row r="445" spans="1:22" s="20" customFormat="1" ht="11.25" customHeight="1" x14ac:dyDescent="0.2">
      <c r="A445" s="9" t="s">
        <v>352</v>
      </c>
      <c r="B445" s="206">
        <v>1879.4558007000003</v>
      </c>
      <c r="C445" s="206">
        <v>1012.2266018</v>
      </c>
      <c r="D445" s="206">
        <v>416.14765080000001</v>
      </c>
      <c r="E445" s="12">
        <v>-58.887896241811653</v>
      </c>
      <c r="F445" s="12"/>
      <c r="G445" s="207">
        <v>2024.9544000000001</v>
      </c>
      <c r="H445" s="207">
        <v>1358.2873200000001</v>
      </c>
      <c r="I445" s="207">
        <v>551.60515999999996</v>
      </c>
      <c r="J445" s="16">
        <v>-59.389655496452704</v>
      </c>
      <c r="K445" s="12"/>
      <c r="L445" s="16"/>
      <c r="M445" s="16"/>
      <c r="O445" s="291"/>
      <c r="P445" s="281"/>
      <c r="Q445" s="292"/>
      <c r="R445" s="22"/>
      <c r="S445" s="179"/>
      <c r="T445" s="179"/>
      <c r="U445" s="179"/>
      <c r="V445" s="179"/>
    </row>
    <row r="446" spans="1:22" s="20" customFormat="1" ht="11.25" customHeight="1" x14ac:dyDescent="0.2">
      <c r="A446" s="9" t="s">
        <v>353</v>
      </c>
      <c r="B446" s="206">
        <v>17229.239878600001</v>
      </c>
      <c r="C446" s="206">
        <v>14695.1250569</v>
      </c>
      <c r="D446" s="206">
        <v>68572.940623200004</v>
      </c>
      <c r="E446" s="12">
        <v>366.63733964619797</v>
      </c>
      <c r="F446" s="12"/>
      <c r="G446" s="207">
        <v>40273.638319999998</v>
      </c>
      <c r="H446" s="207">
        <v>30241.969369999999</v>
      </c>
      <c r="I446" s="207">
        <v>18223.016629999998</v>
      </c>
      <c r="J446" s="16">
        <v>-39.742625861934734</v>
      </c>
      <c r="K446" s="12"/>
      <c r="L446" s="16"/>
      <c r="M446" s="16"/>
      <c r="O446" s="291"/>
      <c r="P446" s="281"/>
      <c r="Q446" s="292"/>
      <c r="R446" s="22"/>
      <c r="S446" s="179"/>
      <c r="T446" s="179"/>
      <c r="U446" s="179"/>
      <c r="V446" s="179"/>
    </row>
    <row r="447" spans="1:22" s="20" customFormat="1" ht="11.25" customHeight="1" x14ac:dyDescent="0.2">
      <c r="A447" s="9" t="s">
        <v>330</v>
      </c>
      <c r="B447" s="206">
        <v>206574.64019560005</v>
      </c>
      <c r="C447" s="206">
        <v>143414.7665043</v>
      </c>
      <c r="D447" s="206">
        <v>91293.100637799973</v>
      </c>
      <c r="E447" s="12">
        <v>-36.343304902941966</v>
      </c>
      <c r="F447" s="12"/>
      <c r="G447" s="207">
        <v>170013.76595000006</v>
      </c>
      <c r="H447" s="207">
        <v>120409.02469000002</v>
      </c>
      <c r="I447" s="207">
        <v>82601.41856000002</v>
      </c>
      <c r="J447" s="16">
        <v>-31.399312657284511</v>
      </c>
      <c r="K447" s="12"/>
      <c r="L447" s="16"/>
      <c r="M447" s="16"/>
      <c r="O447" s="291"/>
      <c r="P447" s="281"/>
      <c r="Q447" s="292"/>
      <c r="R447" s="22"/>
      <c r="S447" s="179"/>
      <c r="T447" s="179"/>
      <c r="U447" s="179"/>
      <c r="V447" s="179"/>
    </row>
    <row r="448" spans="1:22" x14ac:dyDescent="0.2">
      <c r="B448" s="206"/>
      <c r="C448" s="206"/>
      <c r="D448" s="206"/>
      <c r="E448" s="12"/>
      <c r="F448" s="12"/>
      <c r="G448" s="207"/>
      <c r="H448" s="207"/>
      <c r="I448" s="207"/>
      <c r="J448" s="12"/>
      <c r="K448" s="12"/>
      <c r="L448" s="12"/>
      <c r="M448" s="12"/>
      <c r="O448" s="174"/>
    </row>
    <row r="449" spans="1:18" x14ac:dyDescent="0.2">
      <c r="A449" s="9" t="s">
        <v>79</v>
      </c>
      <c r="B449" s="11"/>
      <c r="C449" s="11"/>
      <c r="D449" s="11"/>
      <c r="E449" s="12"/>
      <c r="F449" s="12"/>
      <c r="G449" s="207">
        <v>1885808.2872199998</v>
      </c>
      <c r="H449" s="207">
        <v>1271045.0226799999</v>
      </c>
      <c r="I449" s="207">
        <v>1217575.62803</v>
      </c>
      <c r="J449" s="12">
        <v>-4.2067270392404907</v>
      </c>
      <c r="K449" s="12"/>
      <c r="L449" s="12"/>
      <c r="M449" s="12"/>
      <c r="O449" s="174"/>
      <c r="P449" s="175"/>
      <c r="Q449" s="175"/>
      <c r="R449" s="13"/>
    </row>
    <row r="450" spans="1:18" x14ac:dyDescent="0.2">
      <c r="A450" s="84"/>
      <c r="B450" s="90"/>
      <c r="C450" s="90"/>
      <c r="D450" s="90"/>
      <c r="E450" s="90"/>
      <c r="F450" s="90"/>
      <c r="G450" s="90"/>
      <c r="H450" s="90"/>
      <c r="I450" s="90"/>
      <c r="J450" s="84"/>
      <c r="K450" s="9"/>
      <c r="L450" s="9"/>
      <c r="M450" s="9"/>
      <c r="O450" s="174"/>
    </row>
    <row r="451" spans="1:18" x14ac:dyDescent="0.2">
      <c r="A451" s="9" t="s">
        <v>466</v>
      </c>
      <c r="B451" s="9"/>
      <c r="C451" s="9"/>
      <c r="D451" s="9"/>
      <c r="E451" s="9"/>
      <c r="F451" s="9"/>
      <c r="G451" s="9"/>
      <c r="H451" s="9"/>
      <c r="I451" s="9"/>
      <c r="J451" s="9"/>
      <c r="K451" s="9"/>
      <c r="L451" s="9"/>
      <c r="M451" s="9"/>
      <c r="O451" s="174"/>
    </row>
    <row r="452" spans="1:18" x14ac:dyDescent="0.2">
      <c r="O452" s="174"/>
    </row>
    <row r="453" spans="1:18" ht="20.100000000000001" customHeight="1" x14ac:dyDescent="0.2">
      <c r="A453" s="404" t="s">
        <v>279</v>
      </c>
      <c r="B453" s="404"/>
      <c r="C453" s="404"/>
      <c r="D453" s="404"/>
      <c r="E453" s="404"/>
      <c r="F453" s="404"/>
      <c r="G453" s="404"/>
      <c r="H453" s="404"/>
      <c r="I453" s="404"/>
      <c r="J453" s="404"/>
      <c r="K453" s="357"/>
      <c r="L453" s="357"/>
      <c r="M453" s="357"/>
      <c r="O453" s="174"/>
    </row>
    <row r="454" spans="1:18" ht="20.100000000000001" customHeight="1" x14ac:dyDescent="0.2">
      <c r="A454" s="405" t="s">
        <v>225</v>
      </c>
      <c r="B454" s="405"/>
      <c r="C454" s="405"/>
      <c r="D454" s="405"/>
      <c r="E454" s="405"/>
      <c r="F454" s="405"/>
      <c r="G454" s="405"/>
      <c r="H454" s="405"/>
      <c r="I454" s="405"/>
      <c r="J454" s="405"/>
      <c r="K454" s="357"/>
      <c r="L454" s="357"/>
      <c r="M454" s="357"/>
      <c r="O454" s="174"/>
      <c r="P454" s="175"/>
      <c r="Q454" s="175"/>
    </row>
    <row r="455" spans="1:18" s="20" customFormat="1" ht="12.75" x14ac:dyDescent="0.2">
      <c r="A455" s="17"/>
      <c r="B455" s="408" t="s">
        <v>100</v>
      </c>
      <c r="C455" s="408"/>
      <c r="D455" s="408"/>
      <c r="E455" s="408"/>
      <c r="F455" s="358"/>
      <c r="G455" s="408" t="s">
        <v>422</v>
      </c>
      <c r="H455" s="408"/>
      <c r="I455" s="408"/>
      <c r="J455" s="408"/>
      <c r="K455" s="358"/>
      <c r="L455" s="358"/>
      <c r="M455" s="358"/>
      <c r="N455" s="91"/>
      <c r="O455" s="165"/>
      <c r="P455" s="165"/>
      <c r="Q455" s="165"/>
      <c r="R455" s="91"/>
    </row>
    <row r="456" spans="1:18" s="20" customFormat="1" ht="12.75" x14ac:dyDescent="0.2">
      <c r="A456" s="17" t="s">
        <v>257</v>
      </c>
      <c r="B456" s="410">
        <v>2019</v>
      </c>
      <c r="C456" s="409" t="s">
        <v>512</v>
      </c>
      <c r="D456" s="409"/>
      <c r="E456" s="409"/>
      <c r="F456" s="358"/>
      <c r="G456" s="410">
        <v>2019</v>
      </c>
      <c r="H456" s="409" t="s">
        <v>512</v>
      </c>
      <c r="I456" s="409"/>
      <c r="J456" s="409"/>
      <c r="K456" s="358"/>
      <c r="L456" s="358"/>
      <c r="M456" s="358"/>
      <c r="N456" s="91"/>
      <c r="O456" s="165"/>
      <c r="P456" s="171"/>
      <c r="Q456" s="171"/>
    </row>
    <row r="457" spans="1:18" s="20" customFormat="1" ht="12.75" x14ac:dyDescent="0.2">
      <c r="A457" s="123"/>
      <c r="B457" s="411"/>
      <c r="C457" s="256">
        <v>2019</v>
      </c>
      <c r="D457" s="256">
        <v>2020</v>
      </c>
      <c r="E457" s="359" t="s">
        <v>524</v>
      </c>
      <c r="F457" s="125"/>
      <c r="G457" s="411"/>
      <c r="H457" s="256">
        <v>2019</v>
      </c>
      <c r="I457" s="256">
        <v>2020</v>
      </c>
      <c r="J457" s="359" t="s">
        <v>524</v>
      </c>
      <c r="K457" s="358"/>
      <c r="L457" s="358"/>
      <c r="M457" s="358"/>
      <c r="O457" s="165"/>
      <c r="P457" s="171"/>
      <c r="Q457" s="171"/>
    </row>
    <row r="458" spans="1:18" s="20" customFormat="1" ht="12.75" x14ac:dyDescent="0.2">
      <c r="A458" s="17"/>
      <c r="B458" s="17"/>
      <c r="C458" s="255"/>
      <c r="D458" s="255"/>
      <c r="E458" s="358"/>
      <c r="F458" s="358"/>
      <c r="G458" s="17"/>
      <c r="H458" s="255"/>
      <c r="I458" s="255"/>
      <c r="J458" s="358"/>
      <c r="K458" s="358"/>
      <c r="L458" s="358"/>
      <c r="M458" s="358"/>
      <c r="O458" s="165"/>
      <c r="P458" s="171"/>
      <c r="Q458" s="171"/>
    </row>
    <row r="459" spans="1:18" s="20" customFormat="1" ht="12.75" x14ac:dyDescent="0.2">
      <c r="A459" s="17" t="s">
        <v>383</v>
      </c>
      <c r="B459" s="17"/>
      <c r="C459" s="255"/>
      <c r="D459" s="255"/>
      <c r="E459" s="358"/>
      <c r="F459" s="358"/>
      <c r="G459" s="18">
        <v>1820142.5198600001</v>
      </c>
      <c r="H459" s="18">
        <v>1136702.81653</v>
      </c>
      <c r="I459" s="18">
        <v>1325395.4273399997</v>
      </c>
      <c r="J459" s="16">
        <v>16.599995008899484</v>
      </c>
      <c r="K459" s="16"/>
      <c r="L459" s="16"/>
      <c r="M459" s="16"/>
      <c r="O459" s="165"/>
      <c r="P459" s="171"/>
      <c r="Q459" s="171"/>
    </row>
    <row r="460" spans="1:18" s="20" customFormat="1" ht="12.75" x14ac:dyDescent="0.2">
      <c r="A460" s="17"/>
      <c r="B460" s="17"/>
      <c r="C460" s="255"/>
      <c r="D460" s="255"/>
      <c r="E460" s="358"/>
      <c r="F460" s="358"/>
      <c r="G460" s="17"/>
      <c r="H460" s="255"/>
      <c r="I460" s="255"/>
      <c r="J460" s="358"/>
      <c r="K460" s="358"/>
      <c r="L460" s="358"/>
      <c r="M460" s="358"/>
      <c r="O460" s="165"/>
      <c r="P460" s="171"/>
      <c r="Q460" s="171"/>
    </row>
    <row r="461" spans="1:18" s="21" customFormat="1" ht="12.75" x14ac:dyDescent="0.2">
      <c r="A461" s="86" t="s">
        <v>256</v>
      </c>
      <c r="B461" s="86"/>
      <c r="C461" s="86"/>
      <c r="D461" s="86"/>
      <c r="E461" s="86"/>
      <c r="F461" s="86"/>
      <c r="G461" s="86">
        <v>1007059.3365100001</v>
      </c>
      <c r="H461" s="86">
        <v>683950.77445000003</v>
      </c>
      <c r="I461" s="86">
        <v>659006.07903999987</v>
      </c>
      <c r="J461" s="16">
        <v>-3.6471477687936726</v>
      </c>
      <c r="K461" s="16"/>
      <c r="L461" s="16"/>
      <c r="M461" s="16"/>
      <c r="O461" s="165"/>
      <c r="P461" s="201"/>
      <c r="Q461" s="201"/>
    </row>
    <row r="462" spans="1:18" ht="12.75" x14ac:dyDescent="0.2">
      <c r="A462" s="83"/>
      <c r="B462" s="199"/>
      <c r="C462" s="88"/>
      <c r="E462" s="88"/>
      <c r="F462" s="88"/>
      <c r="G462" s="88"/>
      <c r="I462" s="92"/>
      <c r="J462" s="12"/>
      <c r="K462" s="12"/>
      <c r="L462" s="12"/>
      <c r="M462" s="12"/>
      <c r="O462" s="165"/>
    </row>
    <row r="463" spans="1:18" s="20" customFormat="1" ht="12.75" x14ac:dyDescent="0.2">
      <c r="A463" s="91" t="s">
        <v>178</v>
      </c>
      <c r="B463" s="21">
        <v>1192929.4500243</v>
      </c>
      <c r="C463" s="21">
        <v>811631.07327130006</v>
      </c>
      <c r="D463" s="21">
        <v>776034.21712869999</v>
      </c>
      <c r="E463" s="16">
        <v>-4.385841956386173</v>
      </c>
      <c r="F463" s="21"/>
      <c r="G463" s="21">
        <v>443699.71101000009</v>
      </c>
      <c r="H463" s="21">
        <v>304946.69258999999</v>
      </c>
      <c r="I463" s="21">
        <v>254192.52285999997</v>
      </c>
      <c r="J463" s="16">
        <v>-16.643620332107972</v>
      </c>
      <c r="K463" s="16"/>
      <c r="L463" s="16"/>
      <c r="M463" s="16"/>
      <c r="O463" s="165"/>
      <c r="P463" s="171"/>
      <c r="Q463" s="171"/>
    </row>
    <row r="464" spans="1:18" ht="12.75" x14ac:dyDescent="0.2">
      <c r="A464" s="83" t="s">
        <v>179</v>
      </c>
      <c r="B464" s="93">
        <v>539253.48450170003</v>
      </c>
      <c r="C464" s="93">
        <v>323989.5786604</v>
      </c>
      <c r="D464" s="93">
        <v>354797.81247840001</v>
      </c>
      <c r="E464" s="12">
        <v>9.5090199954525758</v>
      </c>
      <c r="F464" s="93"/>
      <c r="G464" s="93">
        <v>171060.98197000002</v>
      </c>
      <c r="H464" s="93">
        <v>103998.78539</v>
      </c>
      <c r="I464" s="93">
        <v>97117.644109999994</v>
      </c>
      <c r="J464" s="12">
        <v>-6.616559274414044</v>
      </c>
      <c r="K464" s="12"/>
      <c r="L464" s="12"/>
      <c r="M464" s="12"/>
      <c r="O464" s="167"/>
    </row>
    <row r="465" spans="1:17" ht="12.75" x14ac:dyDescent="0.2">
      <c r="A465" s="83" t="s">
        <v>180</v>
      </c>
      <c r="B465" s="93">
        <v>86070.521999999997</v>
      </c>
      <c r="C465" s="93">
        <v>65680.122000000003</v>
      </c>
      <c r="D465" s="93">
        <v>86953.26</v>
      </c>
      <c r="E465" s="12">
        <v>32.389005002152686</v>
      </c>
      <c r="F465" s="93"/>
      <c r="G465" s="93">
        <v>27130.63264</v>
      </c>
      <c r="H465" s="93">
        <v>20447.58942</v>
      </c>
      <c r="I465" s="93">
        <v>22471.391370000001</v>
      </c>
      <c r="J465" s="12">
        <v>9.8975087401769599</v>
      </c>
      <c r="K465" s="12"/>
      <c r="L465" s="12"/>
      <c r="M465" s="12"/>
      <c r="O465" s="167"/>
    </row>
    <row r="466" spans="1:17" x14ac:dyDescent="0.2">
      <c r="A466" s="83" t="s">
        <v>384</v>
      </c>
      <c r="B466" s="93">
        <v>98589.407619899997</v>
      </c>
      <c r="C466" s="93">
        <v>75988.186642199988</v>
      </c>
      <c r="D466" s="93">
        <v>39964.922917000004</v>
      </c>
      <c r="E466" s="12">
        <v>-47.406400016913274</v>
      </c>
      <c r="F466" s="93"/>
      <c r="G466" s="93">
        <v>30729.526659999996</v>
      </c>
      <c r="H466" s="93">
        <v>23646.425470000002</v>
      </c>
      <c r="I466" s="93">
        <v>12480.88507</v>
      </c>
      <c r="J466" s="12">
        <v>-47.218724090732522</v>
      </c>
      <c r="K466" s="12"/>
      <c r="L466" s="12"/>
      <c r="M466" s="12"/>
      <c r="O466" s="175"/>
    </row>
    <row r="467" spans="1:17" x14ac:dyDescent="0.2">
      <c r="A467" s="83" t="s">
        <v>385</v>
      </c>
      <c r="B467" s="93">
        <v>37183.893149999996</v>
      </c>
      <c r="C467" s="93">
        <v>27274.687149999998</v>
      </c>
      <c r="D467" s="93">
        <v>30084.582999999999</v>
      </c>
      <c r="E467" s="12">
        <v>10.302211110788136</v>
      </c>
      <c r="F467" s="93"/>
      <c r="G467" s="93">
        <v>16018.977999999999</v>
      </c>
      <c r="H467" s="93">
        <v>12091.96278</v>
      </c>
      <c r="I467" s="93">
        <v>10658.873220000003</v>
      </c>
      <c r="J467" s="12">
        <v>-11.851587588164875</v>
      </c>
      <c r="K467" s="12"/>
      <c r="L467" s="12"/>
      <c r="M467" s="12"/>
      <c r="O467" s="14"/>
      <c r="P467" s="14"/>
      <c r="Q467" s="14"/>
    </row>
    <row r="468" spans="1:17" x14ac:dyDescent="0.2">
      <c r="A468" s="83" t="s">
        <v>386</v>
      </c>
      <c r="B468" s="93">
        <v>124869.57566500001</v>
      </c>
      <c r="C468" s="93">
        <v>95423.658615000008</v>
      </c>
      <c r="D468" s="93">
        <v>95265.565709999995</v>
      </c>
      <c r="E468" s="12">
        <v>-0.16567474701201945</v>
      </c>
      <c r="F468" s="93"/>
      <c r="G468" s="93">
        <v>56566.353579999995</v>
      </c>
      <c r="H468" s="93">
        <v>43215.887969999996</v>
      </c>
      <c r="I468" s="93">
        <v>35864.222500000003</v>
      </c>
      <c r="J468" s="12">
        <v>-17.011487708186024</v>
      </c>
      <c r="K468" s="12"/>
      <c r="L468" s="12"/>
      <c r="M468" s="12"/>
      <c r="O468" s="14"/>
      <c r="P468" s="14"/>
      <c r="Q468" s="14"/>
    </row>
    <row r="469" spans="1:17" x14ac:dyDescent="0.2">
      <c r="A469" s="83" t="s">
        <v>181</v>
      </c>
      <c r="B469" s="93">
        <v>306962.56708770001</v>
      </c>
      <c r="C469" s="93">
        <v>223274.84020370009</v>
      </c>
      <c r="D469" s="93">
        <v>168968.07302330001</v>
      </c>
      <c r="E469" s="12">
        <v>-24.32283329857249</v>
      </c>
      <c r="F469" s="93"/>
      <c r="G469" s="93">
        <v>142193.23816000004</v>
      </c>
      <c r="H469" s="93">
        <v>101546.04156000001</v>
      </c>
      <c r="I469" s="93">
        <v>75599.50658999999</v>
      </c>
      <c r="J469" s="12">
        <v>-25.551498188798547</v>
      </c>
      <c r="K469" s="12"/>
      <c r="L469" s="12"/>
      <c r="M469" s="12"/>
      <c r="O469" s="14"/>
      <c r="P469" s="14"/>
      <c r="Q469" s="14"/>
    </row>
    <row r="470" spans="1:17" x14ac:dyDescent="0.2">
      <c r="A470" s="83"/>
      <c r="B470" s="88"/>
      <c r="C470" s="88"/>
      <c r="D470" s="88"/>
      <c r="E470" s="12"/>
      <c r="F470" s="88"/>
      <c r="G470" s="88"/>
      <c r="H470" s="88"/>
      <c r="I470" s="94"/>
      <c r="J470" s="12"/>
      <c r="K470" s="12"/>
      <c r="L470" s="12"/>
      <c r="M470" s="12"/>
      <c r="O470" s="14"/>
      <c r="P470" s="14"/>
      <c r="Q470" s="14"/>
    </row>
    <row r="471" spans="1:17" s="20" customFormat="1" x14ac:dyDescent="0.2">
      <c r="A471" s="91" t="s">
        <v>320</v>
      </c>
      <c r="B471" s="21">
        <v>52769.8706829</v>
      </c>
      <c r="C471" s="21">
        <v>39240.296177900003</v>
      </c>
      <c r="D471" s="21">
        <v>49562.121017999991</v>
      </c>
      <c r="E471" s="16">
        <v>26.304146108645327</v>
      </c>
      <c r="F471" s="21"/>
      <c r="G471" s="21">
        <v>338359.85762000002</v>
      </c>
      <c r="H471" s="21">
        <v>235738.78573</v>
      </c>
      <c r="I471" s="21">
        <v>260249.74861999994</v>
      </c>
      <c r="J471" s="16">
        <v>10.397509605429647</v>
      </c>
      <c r="K471" s="16"/>
      <c r="L471" s="16"/>
      <c r="M471" s="16"/>
    </row>
    <row r="472" spans="1:17" x14ac:dyDescent="0.2">
      <c r="A472" s="83" t="s">
        <v>174</v>
      </c>
      <c r="B472" s="13">
        <v>9847.0426498000015</v>
      </c>
      <c r="C472" s="93">
        <v>7391.1479014999995</v>
      </c>
      <c r="D472" s="93">
        <v>8319.0501670999984</v>
      </c>
      <c r="E472" s="12">
        <v>12.554237555058066</v>
      </c>
      <c r="F472" s="13"/>
      <c r="G472" s="93">
        <v>73986.01112000001</v>
      </c>
      <c r="H472" s="93">
        <v>58236.751030000007</v>
      </c>
      <c r="I472" s="93">
        <v>61496.157549999989</v>
      </c>
      <c r="J472" s="12">
        <v>5.5968206714020425</v>
      </c>
      <c r="K472" s="12"/>
      <c r="L472" s="12"/>
      <c r="M472" s="12"/>
      <c r="O472" s="14"/>
      <c r="P472" s="14"/>
      <c r="Q472" s="14"/>
    </row>
    <row r="473" spans="1:17" x14ac:dyDescent="0.2">
      <c r="A473" s="83" t="s">
        <v>175</v>
      </c>
      <c r="B473" s="13">
        <v>7989.1025126000004</v>
      </c>
      <c r="C473" s="93">
        <v>6264.0639329999995</v>
      </c>
      <c r="D473" s="93">
        <v>6745.7533113999998</v>
      </c>
      <c r="E473" s="12">
        <v>7.6897264068840627</v>
      </c>
      <c r="F473" s="93"/>
      <c r="G473" s="93">
        <v>88033.624490000002</v>
      </c>
      <c r="H473" s="93">
        <v>61345.162710000004</v>
      </c>
      <c r="I473" s="93">
        <v>63739.182779999988</v>
      </c>
      <c r="J473" s="12">
        <v>3.9025409082658342</v>
      </c>
      <c r="K473" s="12"/>
      <c r="L473" s="12"/>
      <c r="M473" s="12"/>
      <c r="O473" s="14"/>
      <c r="P473" s="14"/>
      <c r="Q473" s="14"/>
    </row>
    <row r="474" spans="1:17" x14ac:dyDescent="0.2">
      <c r="A474" s="83" t="s">
        <v>176</v>
      </c>
      <c r="B474" s="13">
        <v>8667.4244074999988</v>
      </c>
      <c r="C474" s="93">
        <v>5822.6006778999999</v>
      </c>
      <c r="D474" s="93">
        <v>6472.3560256000001</v>
      </c>
      <c r="E474" s="12">
        <v>11.159194724896409</v>
      </c>
      <c r="F474" s="93"/>
      <c r="G474" s="93">
        <v>86988.711390000026</v>
      </c>
      <c r="H474" s="93">
        <v>56181.92239</v>
      </c>
      <c r="I474" s="93">
        <v>55187.288309999989</v>
      </c>
      <c r="J474" s="12">
        <v>-1.7703810010193735</v>
      </c>
      <c r="K474" s="12"/>
      <c r="L474" s="12"/>
      <c r="M474" s="12"/>
      <c r="O474" s="14"/>
      <c r="P474" s="14"/>
      <c r="Q474" s="14"/>
    </row>
    <row r="475" spans="1:17" x14ac:dyDescent="0.2">
      <c r="A475" s="83" t="s">
        <v>177</v>
      </c>
      <c r="B475" s="13">
        <v>26266.301113000001</v>
      </c>
      <c r="C475" s="93">
        <v>19762.4836655</v>
      </c>
      <c r="D475" s="93">
        <v>28024.961513899994</v>
      </c>
      <c r="E475" s="12">
        <v>41.808904124859907</v>
      </c>
      <c r="F475" s="93"/>
      <c r="G475" s="93">
        <v>89351.510620000015</v>
      </c>
      <c r="H475" s="93">
        <v>59974.949599999993</v>
      </c>
      <c r="I475" s="93">
        <v>79827.119979999989</v>
      </c>
      <c r="J475" s="12">
        <v>33.100770425657856</v>
      </c>
      <c r="K475" s="12"/>
      <c r="L475" s="12"/>
      <c r="M475" s="12"/>
      <c r="O475" s="14"/>
      <c r="P475" s="14"/>
      <c r="Q475" s="14"/>
    </row>
    <row r="476" spans="1:17" x14ac:dyDescent="0.2">
      <c r="A476" s="83"/>
      <c r="B476" s="93"/>
      <c r="C476" s="93"/>
      <c r="D476" s="93"/>
      <c r="E476" s="12"/>
      <c r="F476" s="93"/>
      <c r="G476" s="93"/>
      <c r="H476" s="93"/>
      <c r="I476" s="93"/>
      <c r="J476" s="12"/>
      <c r="K476" s="12"/>
      <c r="L476" s="12"/>
      <c r="M476" s="12"/>
      <c r="O476" s="14"/>
      <c r="P476" s="14"/>
      <c r="Q476" s="14"/>
    </row>
    <row r="477" spans="1:17" s="20" customFormat="1" x14ac:dyDescent="0.2">
      <c r="A477" s="91" t="s">
        <v>182</v>
      </c>
      <c r="B477" s="21">
        <v>3387.6848724000001</v>
      </c>
      <c r="C477" s="21">
        <v>1840.2409950000006</v>
      </c>
      <c r="D477" s="21">
        <v>2150.1464997000003</v>
      </c>
      <c r="E477" s="16">
        <v>16.840484781179413</v>
      </c>
      <c r="F477" s="21"/>
      <c r="G477" s="21">
        <v>181146.76602000001</v>
      </c>
      <c r="H477" s="21">
        <v>112332.06816</v>
      </c>
      <c r="I477" s="21">
        <v>112632.09169999999</v>
      </c>
      <c r="J477" s="16">
        <v>0.26708627813445673</v>
      </c>
      <c r="K477" s="16"/>
      <c r="L477" s="16"/>
      <c r="M477" s="16"/>
    </row>
    <row r="478" spans="1:17" x14ac:dyDescent="0.2">
      <c r="A478" s="83" t="s">
        <v>183</v>
      </c>
      <c r="B478" s="93">
        <v>1131.7783351</v>
      </c>
      <c r="C478" s="93">
        <v>864.58123370000021</v>
      </c>
      <c r="D478" s="93">
        <v>827.85081439999988</v>
      </c>
      <c r="E478" s="12">
        <v>-4.248347971053164</v>
      </c>
      <c r="F478" s="93"/>
      <c r="G478" s="93">
        <v>21887.332860000006</v>
      </c>
      <c r="H478" s="93">
        <v>15755.929620000003</v>
      </c>
      <c r="I478" s="93">
        <v>12598.781310000004</v>
      </c>
      <c r="J478" s="12">
        <v>-20.037842172082492</v>
      </c>
      <c r="K478" s="12"/>
      <c r="L478" s="12"/>
      <c r="M478" s="12"/>
      <c r="O478" s="14"/>
      <c r="P478" s="14"/>
      <c r="Q478" s="14"/>
    </row>
    <row r="479" spans="1:17" x14ac:dyDescent="0.2">
      <c r="A479" s="83" t="s">
        <v>184</v>
      </c>
      <c r="B479" s="93">
        <v>909.4136817000001</v>
      </c>
      <c r="C479" s="93">
        <v>124.25281790000003</v>
      </c>
      <c r="D479" s="93">
        <v>96.676561199999995</v>
      </c>
      <c r="E479" s="12">
        <v>-22.193667046001082</v>
      </c>
      <c r="F479" s="93"/>
      <c r="G479" s="93">
        <v>86336.030450000006</v>
      </c>
      <c r="H479" s="93">
        <v>50476.375519999994</v>
      </c>
      <c r="I479" s="93">
        <v>43271.310289999994</v>
      </c>
      <c r="J479" s="12">
        <v>-14.274133504584086</v>
      </c>
      <c r="K479" s="12"/>
      <c r="L479" s="12"/>
      <c r="M479" s="12"/>
      <c r="O479" s="14"/>
      <c r="P479" s="14"/>
      <c r="Q479" s="14"/>
    </row>
    <row r="480" spans="1:17" x14ac:dyDescent="0.2">
      <c r="A480" s="83" t="s">
        <v>387</v>
      </c>
      <c r="B480" s="93">
        <v>1346.4928556</v>
      </c>
      <c r="C480" s="93">
        <v>851.40694340000027</v>
      </c>
      <c r="D480" s="93">
        <v>1225.6191241000001</v>
      </c>
      <c r="E480" s="12">
        <v>43.952211524799708</v>
      </c>
      <c r="F480" s="93"/>
      <c r="G480" s="93">
        <v>72923.402709999995</v>
      </c>
      <c r="H480" s="93">
        <v>46099.763019999999</v>
      </c>
      <c r="I480" s="93">
        <v>56762.000099999997</v>
      </c>
      <c r="J480" s="12">
        <v>23.128615813869317</v>
      </c>
      <c r="K480" s="12"/>
      <c r="L480" s="12"/>
      <c r="M480" s="12"/>
      <c r="O480" s="14"/>
      <c r="P480" s="14"/>
      <c r="Q480" s="14"/>
    </row>
    <row r="481" spans="1:17" x14ac:dyDescent="0.2">
      <c r="A481" s="83"/>
      <c r="B481" s="88"/>
      <c r="C481" s="88"/>
      <c r="D481" s="88"/>
      <c r="E481" s="12"/>
      <c r="F481" s="88"/>
      <c r="G481" s="88"/>
      <c r="H481" s="88"/>
      <c r="I481" s="93"/>
      <c r="J481" s="12"/>
      <c r="K481" s="12"/>
      <c r="L481" s="12"/>
      <c r="M481" s="12"/>
      <c r="O481" s="14"/>
      <c r="P481" s="14"/>
      <c r="Q481" s="14"/>
    </row>
    <row r="482" spans="1:17" s="20" customFormat="1" x14ac:dyDescent="0.2">
      <c r="A482" s="91" t="s">
        <v>346</v>
      </c>
      <c r="B482" s="21"/>
      <c r="C482" s="21"/>
      <c r="D482" s="21"/>
      <c r="E482" s="16"/>
      <c r="F482" s="21"/>
      <c r="G482" s="21">
        <v>43853.001859999997</v>
      </c>
      <c r="H482" s="21">
        <v>30933.22797</v>
      </c>
      <c r="I482" s="21">
        <v>31931.71586</v>
      </c>
      <c r="J482" s="16">
        <v>3.2278813286746697</v>
      </c>
      <c r="K482" s="16"/>
      <c r="L482" s="16"/>
      <c r="M482" s="16"/>
    </row>
    <row r="483" spans="1:17" ht="22.5" x14ac:dyDescent="0.2">
      <c r="A483" s="95" t="s">
        <v>185</v>
      </c>
      <c r="B483" s="93">
        <v>828.4101435</v>
      </c>
      <c r="C483" s="93">
        <v>609.58642780000014</v>
      </c>
      <c r="D483" s="93">
        <v>486.90356859999997</v>
      </c>
      <c r="E483" s="12">
        <v>-20.125589023161666</v>
      </c>
      <c r="F483" s="93"/>
      <c r="G483" s="93">
        <v>17490.489379999999</v>
      </c>
      <c r="H483" s="93">
        <v>12512.910469999999</v>
      </c>
      <c r="I483" s="93">
        <v>15507.21054</v>
      </c>
      <c r="J483" s="12">
        <v>23.929685081491698</v>
      </c>
      <c r="K483" s="12"/>
      <c r="L483" s="12"/>
      <c r="M483" s="12"/>
    </row>
    <row r="484" spans="1:17" x14ac:dyDescent="0.2">
      <c r="A484" s="83" t="s">
        <v>186</v>
      </c>
      <c r="B484" s="93">
        <v>10399.7603089</v>
      </c>
      <c r="C484" s="93">
        <v>7422.1555557000001</v>
      </c>
      <c r="D484" s="93">
        <v>6748.6422500999997</v>
      </c>
      <c r="E484" s="12">
        <v>-9.0743625695470911</v>
      </c>
      <c r="F484" s="93"/>
      <c r="G484" s="93">
        <v>26362.512479999998</v>
      </c>
      <c r="H484" s="93">
        <v>18420.317500000001</v>
      </c>
      <c r="I484" s="93">
        <v>16424.50532</v>
      </c>
      <c r="J484" s="12">
        <v>-10.834841364705042</v>
      </c>
      <c r="K484" s="12"/>
      <c r="L484" s="12"/>
      <c r="M484" s="12"/>
    </row>
    <row r="485" spans="1:17" x14ac:dyDescent="0.2">
      <c r="A485" s="83"/>
      <c r="B485" s="88"/>
      <c r="C485" s="88"/>
      <c r="D485" s="88"/>
      <c r="E485" s="12"/>
      <c r="F485" s="88"/>
      <c r="G485" s="88"/>
      <c r="H485" s="88"/>
      <c r="J485" s="12"/>
      <c r="K485" s="12"/>
      <c r="L485" s="12"/>
      <c r="M485" s="12"/>
    </row>
    <row r="486" spans="1:17" s="21" customFormat="1" x14ac:dyDescent="0.2">
      <c r="A486" s="86" t="s">
        <v>373</v>
      </c>
      <c r="B486" s="86"/>
      <c r="C486" s="86"/>
      <c r="D486" s="86"/>
      <c r="E486" s="16"/>
      <c r="F486" s="86"/>
      <c r="G486" s="86">
        <v>813083.18335000006</v>
      </c>
      <c r="H486" s="86">
        <v>452752.04207999981</v>
      </c>
      <c r="I486" s="86">
        <v>666389.34829999984</v>
      </c>
      <c r="J486" s="16">
        <v>47.186381587264265</v>
      </c>
      <c r="K486" s="16"/>
      <c r="L486" s="16"/>
      <c r="M486" s="16"/>
      <c r="O486" s="201"/>
      <c r="P486" s="201"/>
      <c r="Q486" s="201"/>
    </row>
    <row r="487" spans="1:17" x14ac:dyDescent="0.2">
      <c r="A487" s="83" t="s">
        <v>187</v>
      </c>
      <c r="B487" s="93">
        <v>8004.2100000000009</v>
      </c>
      <c r="C487" s="93">
        <v>6717.21</v>
      </c>
      <c r="D487" s="93">
        <v>1500</v>
      </c>
      <c r="E487" s="12">
        <v>-77.669300200529676</v>
      </c>
      <c r="F487" s="93"/>
      <c r="G487" s="93">
        <v>91204.43614999998</v>
      </c>
      <c r="H487" s="93">
        <v>58639.362259999987</v>
      </c>
      <c r="I487" s="93">
        <v>30485.96587</v>
      </c>
      <c r="J487" s="12">
        <v>-48.011088976669228</v>
      </c>
      <c r="K487" s="12"/>
      <c r="L487" s="12"/>
      <c r="M487" s="12"/>
    </row>
    <row r="488" spans="1:17" x14ac:dyDescent="0.2">
      <c r="A488" s="83" t="s">
        <v>188</v>
      </c>
      <c r="B488" s="93">
        <v>144</v>
      </c>
      <c r="C488" s="93">
        <v>115</v>
      </c>
      <c r="D488" s="93">
        <v>30</v>
      </c>
      <c r="E488" s="12">
        <v>-73.913043478260875</v>
      </c>
      <c r="F488" s="93"/>
      <c r="G488" s="93">
        <v>5684.3929100000005</v>
      </c>
      <c r="H488" s="93">
        <v>3507.4375499999996</v>
      </c>
      <c r="I488" s="93">
        <v>3546.9573999999998</v>
      </c>
      <c r="J488" s="12">
        <v>1.1267442238565195</v>
      </c>
      <c r="K488" s="12"/>
      <c r="L488" s="12"/>
      <c r="M488" s="12"/>
    </row>
    <row r="489" spans="1:17" ht="11.25" customHeight="1" x14ac:dyDescent="0.2">
      <c r="A489" s="95" t="s">
        <v>189</v>
      </c>
      <c r="B489" s="93">
        <v>0</v>
      </c>
      <c r="C489" s="93">
        <v>0</v>
      </c>
      <c r="D489" s="93">
        <v>0</v>
      </c>
      <c r="E489" s="12" t="s">
        <v>526</v>
      </c>
      <c r="F489" s="93"/>
      <c r="G489" s="93">
        <v>0</v>
      </c>
      <c r="H489" s="93">
        <v>0</v>
      </c>
      <c r="I489" s="93">
        <v>0</v>
      </c>
      <c r="J489" s="12" t="s">
        <v>526</v>
      </c>
      <c r="K489" s="12"/>
      <c r="L489" s="12"/>
      <c r="M489" s="12"/>
    </row>
    <row r="490" spans="1:17" x14ac:dyDescent="0.2">
      <c r="A490" s="83" t="s">
        <v>190</v>
      </c>
      <c r="B490" s="88"/>
      <c r="C490" s="88"/>
      <c r="D490" s="88"/>
      <c r="E490" s="12"/>
      <c r="F490" s="88"/>
      <c r="G490" s="93">
        <v>716194.35429000005</v>
      </c>
      <c r="H490" s="93">
        <v>390605.24226999981</v>
      </c>
      <c r="I490" s="93">
        <v>632356.42502999981</v>
      </c>
      <c r="J490" s="12">
        <v>61.891433242181932</v>
      </c>
      <c r="K490" s="12"/>
      <c r="L490" s="12"/>
      <c r="M490" s="12"/>
    </row>
    <row r="491" spans="1:17" x14ac:dyDescent="0.2">
      <c r="B491" s="93"/>
      <c r="C491" s="93"/>
      <c r="D491" s="93"/>
      <c r="F491" s="88"/>
      <c r="G491" s="88"/>
      <c r="H491" s="88"/>
      <c r="I491" s="93"/>
    </row>
    <row r="492" spans="1:17" x14ac:dyDescent="0.2">
      <c r="A492" s="96"/>
      <c r="B492" s="96"/>
      <c r="C492" s="97"/>
      <c r="D492" s="97"/>
      <c r="E492" s="97"/>
      <c r="F492" s="97"/>
      <c r="G492" s="97"/>
      <c r="H492" s="97"/>
      <c r="I492" s="97"/>
      <c r="J492" s="97"/>
      <c r="K492" s="88"/>
      <c r="L492" s="88"/>
      <c r="M492" s="88"/>
    </row>
    <row r="493" spans="1:17" x14ac:dyDescent="0.2">
      <c r="A493" s="9" t="s">
        <v>414</v>
      </c>
      <c r="B493" s="88"/>
      <c r="C493" s="88"/>
      <c r="E493" s="88"/>
      <c r="F493" s="88"/>
      <c r="G493" s="88"/>
      <c r="I493" s="92"/>
      <c r="J493" s="88"/>
      <c r="K493" s="88"/>
      <c r="L493" s="88"/>
      <c r="M493" s="88"/>
    </row>
  </sheetData>
  <mergeCells count="98">
    <mergeCell ref="A435:J435"/>
    <mergeCell ref="A436:J436"/>
    <mergeCell ref="B437:E437"/>
    <mergeCell ref="G437:J437"/>
    <mergeCell ref="B438:B439"/>
    <mergeCell ref="C438:E438"/>
    <mergeCell ref="G438:G439"/>
    <mergeCell ref="H438:J438"/>
    <mergeCell ref="B297:B298"/>
    <mergeCell ref="G297:G298"/>
    <mergeCell ref="B336:B337"/>
    <mergeCell ref="G336:G337"/>
    <mergeCell ref="B376:B377"/>
    <mergeCell ref="G376:G377"/>
    <mergeCell ref="C98:E98"/>
    <mergeCell ref="H98:J98"/>
    <mergeCell ref="B97:E97"/>
    <mergeCell ref="G97:J97"/>
    <mergeCell ref="C4:E4"/>
    <mergeCell ref="H4:J4"/>
    <mergeCell ref="A42:J42"/>
    <mergeCell ref="B4:B5"/>
    <mergeCell ref="G4:G5"/>
    <mergeCell ref="B45:B46"/>
    <mergeCell ref="G45:G46"/>
    <mergeCell ref="B98:B99"/>
    <mergeCell ref="G98:G99"/>
    <mergeCell ref="B134:E134"/>
    <mergeCell ref="G134:J134"/>
    <mergeCell ref="C165:E165"/>
    <mergeCell ref="H165:J165"/>
    <mergeCell ref="C135:E135"/>
    <mergeCell ref="H135:J135"/>
    <mergeCell ref="A162:J162"/>
    <mergeCell ref="A163:J163"/>
    <mergeCell ref="B164:E164"/>
    <mergeCell ref="G164:J164"/>
    <mergeCell ref="B135:B136"/>
    <mergeCell ref="G135:G136"/>
    <mergeCell ref="B165:B166"/>
    <mergeCell ref="G165:G166"/>
    <mergeCell ref="H200:J200"/>
    <mergeCell ref="B199:E199"/>
    <mergeCell ref="C247:E247"/>
    <mergeCell ref="H247:J247"/>
    <mergeCell ref="A244:J244"/>
    <mergeCell ref="G199:J199"/>
    <mergeCell ref="B246:E246"/>
    <mergeCell ref="G246:J246"/>
    <mergeCell ref="B200:B201"/>
    <mergeCell ref="G200:G201"/>
    <mergeCell ref="B247:B248"/>
    <mergeCell ref="G247:G248"/>
    <mergeCell ref="A243:J243"/>
    <mergeCell ref="A1:J1"/>
    <mergeCell ref="A2:J2"/>
    <mergeCell ref="A95:J95"/>
    <mergeCell ref="A96:J96"/>
    <mergeCell ref="B3:E3"/>
    <mergeCell ref="G3:J3"/>
    <mergeCell ref="C45:E45"/>
    <mergeCell ref="H45:J45"/>
    <mergeCell ref="B44:E44"/>
    <mergeCell ref="G44:J44"/>
    <mergeCell ref="A43:J43"/>
    <mergeCell ref="A41:J41"/>
    <mergeCell ref="A132:J132"/>
    <mergeCell ref="A133:J133"/>
    <mergeCell ref="A333:J333"/>
    <mergeCell ref="A334:J334"/>
    <mergeCell ref="B335:E335"/>
    <mergeCell ref="G335:J335"/>
    <mergeCell ref="C297:E297"/>
    <mergeCell ref="H297:J297"/>
    <mergeCell ref="A294:J294"/>
    <mergeCell ref="A295:J295"/>
    <mergeCell ref="B296:E296"/>
    <mergeCell ref="G296:J296"/>
    <mergeCell ref="A245:J245"/>
    <mergeCell ref="A197:J197"/>
    <mergeCell ref="A198:J198"/>
    <mergeCell ref="C200:E200"/>
    <mergeCell ref="B455:E455"/>
    <mergeCell ref="G455:J455"/>
    <mergeCell ref="C336:E336"/>
    <mergeCell ref="H336:J336"/>
    <mergeCell ref="C456:E456"/>
    <mergeCell ref="H456:J456"/>
    <mergeCell ref="A373:J373"/>
    <mergeCell ref="C376:E376"/>
    <mergeCell ref="H376:J376"/>
    <mergeCell ref="B375:E375"/>
    <mergeCell ref="G375:J375"/>
    <mergeCell ref="A453:J453"/>
    <mergeCell ref="A454:J454"/>
    <mergeCell ref="A374:J374"/>
    <mergeCell ref="B456:B457"/>
    <mergeCell ref="G456:G457"/>
  </mergeCells>
  <phoneticPr fontId="0" type="noConversion"/>
  <printOptions horizontalCentered="1" verticalCentered="1"/>
  <pageMargins left="1.3385826771653544" right="0.78740157480314965" top="0.51181102362204722" bottom="0.78740157480314965" header="0" footer="0.59055118110236227"/>
  <pageSetup scale="70" orientation="landscape" horizontalDpi="4294967294" verticalDpi="4294967294" r:id="rId1"/>
  <headerFooter alignWithMargins="0">
    <oddFooter>&amp;C&amp;P</oddFooter>
  </headerFooter>
  <rowBreaks count="11" manualBreakCount="11">
    <brk id="41" max="9" man="1"/>
    <brk id="94" max="9" man="1"/>
    <brk id="131" max="16383" man="1"/>
    <brk id="161" max="16383" man="1"/>
    <brk id="196" max="16383" man="1"/>
    <brk id="243" max="16383" man="1"/>
    <brk id="293" max="16383" man="1"/>
    <brk id="332" max="9" man="1"/>
    <brk id="372" max="16383" man="1"/>
    <brk id="434" max="9" man="1"/>
    <brk id="452" max="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2">
    <tabColor rgb="FFFFFF00"/>
  </sheetPr>
  <dimension ref="B1:K5"/>
  <sheetViews>
    <sheetView workbookViewId="0"/>
  </sheetViews>
  <sheetFormatPr baseColWidth="10" defaultRowHeight="12.75" x14ac:dyDescent="0.2"/>
  <cols>
    <col min="1" max="1" width="1.42578125" customWidth="1"/>
    <col min="2" max="2" width="27.85546875" customWidth="1"/>
    <col min="3" max="3" width="38.140625" bestFit="1" customWidth="1"/>
    <col min="4" max="11" width="15.140625" customWidth="1"/>
  </cols>
  <sheetData>
    <row r="1" spans="2:11" x14ac:dyDescent="0.2">
      <c r="B1">
        <v>5</v>
      </c>
      <c r="C1">
        <v>6</v>
      </c>
      <c r="D1">
        <v>7</v>
      </c>
      <c r="E1">
        <v>8</v>
      </c>
      <c r="F1">
        <v>9</v>
      </c>
      <c r="G1">
        <v>10</v>
      </c>
      <c r="H1">
        <v>11</v>
      </c>
      <c r="I1">
        <v>12</v>
      </c>
      <c r="J1">
        <v>13</v>
      </c>
      <c r="K1">
        <v>14</v>
      </c>
    </row>
    <row r="2" spans="2:11" x14ac:dyDescent="0.2">
      <c r="B2" t="str">
        <f>_xlfn.CONCAT("Gráfico  Nº ",B1)</f>
        <v>Gráfico  Nº 5</v>
      </c>
      <c r="C2" t="str">
        <f t="shared" ref="C2:J2" si="0">_xlfn.CONCAT("Gráfico  Nº ",C1)</f>
        <v>Gráfico  Nº 6</v>
      </c>
      <c r="D2" t="str">
        <f t="shared" si="0"/>
        <v>Gráfico  Nº 7</v>
      </c>
      <c r="E2" t="str">
        <f t="shared" si="0"/>
        <v>Gráfico  Nº 8</v>
      </c>
      <c r="F2" t="str">
        <f t="shared" si="0"/>
        <v>Gráfico  Nº 9</v>
      </c>
      <c r="G2" t="str">
        <f t="shared" si="0"/>
        <v>Gráfico  Nº 10</v>
      </c>
      <c r="H2" t="str">
        <f t="shared" si="0"/>
        <v>Gráfico  Nº 11</v>
      </c>
      <c r="I2" t="str">
        <f t="shared" si="0"/>
        <v>Gráfico  Nº 12</v>
      </c>
      <c r="J2" t="str">
        <f t="shared" si="0"/>
        <v>Gráfico  Nº 13</v>
      </c>
      <c r="K2" t="str">
        <f t="shared" ref="K2" si="1">_xlfn.CONCAT("Gráfico  Nº ",K1)</f>
        <v>Gráfico  Nº 14</v>
      </c>
    </row>
    <row r="3" spans="2:11" x14ac:dyDescent="0.2">
      <c r="B3" t="s">
        <v>377</v>
      </c>
      <c r="C3" t="s">
        <v>378</v>
      </c>
      <c r="D3" s="105" t="s">
        <v>379</v>
      </c>
      <c r="E3" s="105" t="s">
        <v>380</v>
      </c>
      <c r="F3" t="s">
        <v>381</v>
      </c>
      <c r="G3" t="s">
        <v>229</v>
      </c>
      <c r="H3" t="s">
        <v>218</v>
      </c>
      <c r="I3" t="s">
        <v>150</v>
      </c>
      <c r="J3" t="s">
        <v>250</v>
      </c>
      <c r="K3" s="105" t="s">
        <v>461</v>
      </c>
    </row>
    <row r="4" spans="2:11" x14ac:dyDescent="0.2">
      <c r="B4" t="str">
        <f ca="1">"Participación enero - "&amp;LOWER(TEXT(TODAY()-20,"mmmm"))&amp;" "&amp;YEAR(TODAY())</f>
        <v>Participación enero - septiembre 2020</v>
      </c>
      <c r="C4" t="str">
        <f ca="1">"Participación enero - "&amp;LOWER(TEXT(TODAY()-20,"mmmm"))&amp;" "&amp;YEAR(TODAY())</f>
        <v>Participación enero - septiembre 2020</v>
      </c>
      <c r="D4" t="str">
        <f ca="1">"Participación enero - "&amp;LOWER(TEXT(TODAY()-20,"mmmm"))&amp;" "&amp;YEAR(TODAY())</f>
        <v>Participación enero - septiembre 2020</v>
      </c>
      <c r="E4" t="str">
        <f ca="1">"Participación enero - "&amp;LOWER(TEXT(TODAY()-20,"mmmm"))&amp;" "&amp;YEAR(TODAY())</f>
        <v>Participación enero - septiembre 2020</v>
      </c>
      <c r="F4" t="str">
        <f ca="1">"Miles de dólares  enero - "&amp;LOWER(TEXT(TODAY()-20,"mmmm"))&amp;" "&amp;YEAR(TODAY())</f>
        <v>Miles de dólares  enero - septiembre 2020</v>
      </c>
      <c r="G4" t="str">
        <f ca="1">"Miles de dólares  enero - "&amp;LOWER(TEXT(TODAY()-20,"mmmm"))&amp;" "&amp;YEAR(TODAY())</f>
        <v>Miles de dólares  enero - septiembre 2020</v>
      </c>
      <c r="H4" t="str">
        <f ca="1">"Miles de dólares  enero - "&amp;LOWER(TEXT(TODAY()-20,"mmmm"))&amp;" "&amp;YEAR(TODAY())</f>
        <v>Miles de dólares  enero - septiembre 2020</v>
      </c>
      <c r="I4" t="str">
        <f ca="1">"Miles de dólares  enero - "&amp;LOWER(TEXT(TODAY()-20,"mmmm"))&amp;" "&amp;YEAR(TODAY())</f>
        <v>Miles de dólares  enero - septiembre 2020</v>
      </c>
      <c r="J4" t="str">
        <f ca="1">"Millones de dólares  enero - "&amp;LOWER(TEXT(TODAY()-20,"mmmm"))&amp;" "&amp;YEAR(TODAY())</f>
        <v>Millones de dólares  enero - septiembre 2020</v>
      </c>
      <c r="K4" t="str">
        <f ca="1">"Millones de dólares  enero - "&amp;LOWER(TEXT(TODAY()-20,"mmmm"))&amp;" "&amp;YEAR(TODAY())</f>
        <v>Millones de dólares  enero - septiembre 2020</v>
      </c>
    </row>
    <row r="5" spans="2:11" s="224" customFormat="1" ht="114.75" x14ac:dyDescent="0.2">
      <c r="B5" s="254" t="str">
        <f ca="1">CONCATENATE(B2,CHAR(10),B3,CHAR(10),B4)</f>
        <v>Gráfico  Nº 5
Exportaciones silvoagropecuarias por clase
Participación enero - septiembre 2020</v>
      </c>
      <c r="C5" s="254" t="str">
        <f ca="1">CONCATENATE(C2,CHAR(10),C3,CHAR(10),C4)</f>
        <v>Gráfico  Nº 6
Exportaciones silvoagropecuarias por sector
Participación enero - septiembre 2020</v>
      </c>
      <c r="D5" s="254" t="str">
        <f ca="1">CONCATENATE(D2,CHAR(10),D3,CHAR(10),D4)</f>
        <v>Gráfico  Nº 7
Exportación de productos silvoagropecuarios por zona económica
Participación enero - septiembre 2020</v>
      </c>
      <c r="E5" s="254" t="str">
        <f ca="1">CONCATENATE(E2,CHAR(10),E3,CHAR(10),E4)</f>
        <v>Gráfico  Nº 8
Importación de productos silvoagropecuarios por zona económica
Participación enero - septiembre 2020</v>
      </c>
      <c r="F5" s="254" t="str">
        <f t="shared" ref="F5:G5" ca="1" si="2">CONCATENATE(F2,CHAR(10),F3,CHAR(10),F4)</f>
        <v>Gráfico  Nº 9
Exportación de productos silvoagropecuarios por país de  destino
Miles de dólares  enero - septiembre 2020</v>
      </c>
      <c r="G5" s="254" t="str">
        <f t="shared" ca="1" si="2"/>
        <v>Gráfico  Nº 10
Importación de productos silvoagropecuarios por país de origen
Miles de dólares  enero - septiembre 2020</v>
      </c>
      <c r="H5" s="254" t="str">
        <f t="shared" ref="H5" ca="1" si="3">CONCATENATE(H2,CHAR(10),H3,CHAR(10),H4)</f>
        <v>Gráfico  Nº 11
Principales productos silvoagropecuarios exportados
Miles de dólares  enero - septiembre 2020</v>
      </c>
      <c r="I5" s="254" t="str">
        <f t="shared" ref="I5:K5" ca="1" si="4">CONCATENATE(I2,CHAR(10),I3,CHAR(10),I4)</f>
        <v>Gráfico  Nº 12
Principales productos silvoagropecuarios importados
Miles de dólares  enero - septiembre 2020</v>
      </c>
      <c r="J5" s="254" t="str">
        <f t="shared" ca="1" si="4"/>
        <v>Gráfico  Nº 13
Principales rubros exportados
Millones de dólares  enero - septiembre 2020</v>
      </c>
      <c r="K5" s="254" t="str">
        <f t="shared" ca="1" si="4"/>
        <v>Gráfico  Nº 14
Principales rubros importados
Millones de dólares  enero - septiembre 2020</v>
      </c>
    </row>
  </sheetData>
  <pageMargins left="0.7" right="0.7" top="0.75" bottom="0.75" header="0.3" footer="0.3"/>
  <pageSetup orientation="portrait" horizontalDpi="4294967294" vertic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X52"/>
  <sheetViews>
    <sheetView workbookViewId="0">
      <selection sqref="A1:XFD1048576"/>
    </sheetView>
  </sheetViews>
  <sheetFormatPr baseColWidth="10" defaultColWidth="11.42578125" defaultRowHeight="12.75" x14ac:dyDescent="0.2"/>
  <cols>
    <col min="1" max="1" width="18.28515625" style="1" bestFit="1" customWidth="1"/>
    <col min="2" max="2" width="17.140625" style="1" bestFit="1" customWidth="1"/>
    <col min="3" max="3" width="10.28515625" style="1" customWidth="1"/>
    <col min="4" max="4" width="10.42578125" style="1" customWidth="1"/>
    <col min="5" max="5" width="10.28515625" style="1" bestFit="1" customWidth="1"/>
    <col min="6" max="6" width="13" style="1" bestFit="1" customWidth="1"/>
    <col min="7" max="12" width="13" style="1" customWidth="1"/>
    <col min="13" max="13" width="11.42578125" style="34"/>
    <col min="14" max="15" width="14.28515625" style="34" bestFit="1" customWidth="1"/>
    <col min="16" max="17" width="11.42578125" style="34"/>
    <col min="18" max="16384" width="11.42578125" style="1"/>
  </cols>
  <sheetData>
    <row r="1" spans="1:22" s="34" customFormat="1" ht="15.95" customHeight="1" x14ac:dyDescent="0.2">
      <c r="A1" s="369" t="s">
        <v>125</v>
      </c>
      <c r="B1" s="369"/>
      <c r="C1" s="369"/>
      <c r="D1" s="369"/>
      <c r="E1" s="369"/>
      <c r="F1" s="369"/>
      <c r="G1" s="353"/>
      <c r="H1" s="353"/>
      <c r="I1" s="353"/>
      <c r="J1" s="353"/>
      <c r="K1" s="353"/>
      <c r="L1" s="353"/>
      <c r="M1" s="132"/>
      <c r="N1" s="132"/>
      <c r="O1" s="132"/>
      <c r="P1" s="132"/>
      <c r="Q1" s="132"/>
      <c r="R1"/>
      <c r="S1"/>
      <c r="T1"/>
      <c r="U1"/>
      <c r="V1"/>
    </row>
    <row r="2" spans="1:22" s="34" customFormat="1" ht="15.95" customHeight="1" x14ac:dyDescent="0.2">
      <c r="A2" s="365" t="s">
        <v>126</v>
      </c>
      <c r="B2" s="365"/>
      <c r="C2" s="365"/>
      <c r="D2" s="365"/>
      <c r="E2" s="365"/>
      <c r="F2" s="365"/>
      <c r="G2" s="353"/>
      <c r="H2" s="353"/>
      <c r="I2" s="353"/>
      <c r="J2" s="353"/>
      <c r="K2" s="353"/>
      <c r="L2" s="353"/>
      <c r="M2" s="132"/>
      <c r="N2" s="132"/>
      <c r="O2" s="132"/>
      <c r="P2" s="132"/>
      <c r="Q2" s="132"/>
      <c r="R2"/>
      <c r="S2"/>
      <c r="T2"/>
      <c r="U2"/>
      <c r="V2"/>
    </row>
    <row r="3" spans="1:22" s="34" customFormat="1" ht="15.95" customHeight="1" x14ac:dyDescent="0.2">
      <c r="A3" s="365" t="s">
        <v>127</v>
      </c>
      <c r="B3" s="365"/>
      <c r="C3" s="365"/>
      <c r="D3" s="365"/>
      <c r="E3" s="365"/>
      <c r="F3" s="365"/>
      <c r="G3" s="353"/>
      <c r="H3" s="353"/>
      <c r="I3" s="353"/>
      <c r="J3" s="353"/>
      <c r="K3" s="353"/>
      <c r="L3" s="353"/>
      <c r="M3" s="132"/>
      <c r="N3" s="132"/>
      <c r="O3" s="132"/>
      <c r="P3" s="132"/>
      <c r="Q3" s="132"/>
      <c r="R3"/>
      <c r="S3"/>
      <c r="T3"/>
      <c r="U3"/>
      <c r="V3"/>
    </row>
    <row r="4" spans="1:22" s="34" customFormat="1" ht="15.95" customHeight="1" thickBot="1" x14ac:dyDescent="0.25">
      <c r="A4" s="365" t="s">
        <v>237</v>
      </c>
      <c r="B4" s="365"/>
      <c r="C4" s="365"/>
      <c r="D4" s="365"/>
      <c r="E4" s="365"/>
      <c r="F4" s="365"/>
      <c r="G4" s="353"/>
      <c r="H4" s="353"/>
      <c r="I4" s="353"/>
      <c r="J4" s="353"/>
      <c r="K4" s="353"/>
      <c r="L4" s="353"/>
      <c r="M4" s="355"/>
      <c r="N4" s="355"/>
      <c r="O4" s="355"/>
      <c r="P4" s="355"/>
      <c r="Q4" s="355"/>
      <c r="R4"/>
      <c r="S4"/>
      <c r="T4"/>
      <c r="U4"/>
      <c r="V4"/>
    </row>
    <row r="5" spans="1:22" s="34" customFormat="1" ht="13.5" thickTop="1" x14ac:dyDescent="0.2">
      <c r="A5" s="320" t="s">
        <v>128</v>
      </c>
      <c r="B5" s="316">
        <v>2019</v>
      </c>
      <c r="C5" s="368" t="s">
        <v>512</v>
      </c>
      <c r="D5" s="368"/>
      <c r="E5" s="318" t="s">
        <v>143</v>
      </c>
      <c r="F5" s="318" t="s">
        <v>134</v>
      </c>
      <c r="G5" s="353"/>
      <c r="H5" s="353"/>
      <c r="I5" s="353"/>
      <c r="J5" s="353"/>
      <c r="K5" s="353"/>
      <c r="L5" s="353"/>
      <c r="M5" s="36"/>
      <c r="N5" s="36"/>
      <c r="O5" s="36"/>
      <c r="P5" s="36"/>
      <c r="Q5" s="36"/>
      <c r="R5"/>
      <c r="S5"/>
      <c r="T5"/>
      <c r="U5"/>
      <c r="V5"/>
    </row>
    <row r="6" spans="1:22" s="34" customFormat="1" ht="13.5" thickBot="1" x14ac:dyDescent="0.25">
      <c r="A6" s="321"/>
      <c r="B6" s="317" t="s">
        <v>362</v>
      </c>
      <c r="C6" s="317">
        <v>2019</v>
      </c>
      <c r="D6" s="317">
        <v>2020</v>
      </c>
      <c r="E6" s="317" t="s">
        <v>513</v>
      </c>
      <c r="F6" s="319">
        <v>2020</v>
      </c>
      <c r="G6" s="353"/>
      <c r="H6" s="353"/>
      <c r="I6" s="353"/>
      <c r="J6" s="353"/>
      <c r="K6" s="353"/>
      <c r="L6" s="353"/>
      <c r="R6"/>
      <c r="S6"/>
      <c r="T6"/>
      <c r="U6"/>
      <c r="V6"/>
    </row>
    <row r="7" spans="1:22" s="115" customFormat="1" ht="13.5" thickTop="1" x14ac:dyDescent="0.2">
      <c r="A7" s="36" t="s">
        <v>439</v>
      </c>
      <c r="B7" s="301">
        <v>69889000</v>
      </c>
      <c r="C7" s="301">
        <v>47228873.791106865</v>
      </c>
      <c r="D7" s="301">
        <v>45379674.072828054</v>
      </c>
      <c r="E7" s="27">
        <v>-3.915400833942842E-2</v>
      </c>
      <c r="F7" s="281"/>
      <c r="G7" s="353"/>
      <c r="H7" s="353"/>
      <c r="I7" s="353"/>
      <c r="J7" s="353"/>
      <c r="K7" s="353"/>
      <c r="L7" s="353"/>
      <c r="M7" s="300"/>
    </row>
    <row r="8" spans="1:22" s="115" customFormat="1" x14ac:dyDescent="0.2">
      <c r="A8" s="36" t="s">
        <v>440</v>
      </c>
      <c r="B8" s="301">
        <v>36462000</v>
      </c>
      <c r="C8" s="301">
        <v>23685524.195213851</v>
      </c>
      <c r="D8" s="301">
        <v>24460865.795335241</v>
      </c>
      <c r="E8" s="27">
        <v>3.2734829667737053E-2</v>
      </c>
      <c r="F8" s="281"/>
      <c r="G8" s="353"/>
      <c r="H8" s="353"/>
      <c r="I8" s="353"/>
      <c r="J8" s="353"/>
      <c r="K8" s="353"/>
      <c r="L8" s="353"/>
    </row>
    <row r="9" spans="1:22" s="34" customFormat="1" x14ac:dyDescent="0.2">
      <c r="A9" s="36"/>
      <c r="B9" s="36"/>
      <c r="C9" s="36"/>
      <c r="D9" s="36"/>
      <c r="E9" s="36"/>
      <c r="F9" s="281"/>
      <c r="G9" s="353"/>
      <c r="H9" s="353"/>
      <c r="I9" s="353"/>
      <c r="J9" s="353"/>
      <c r="K9" s="353"/>
      <c r="L9" s="353"/>
      <c r="R9"/>
      <c r="S9"/>
      <c r="T9"/>
      <c r="U9"/>
      <c r="V9"/>
    </row>
    <row r="10" spans="1:22" s="34" customFormat="1" ht="15.95" customHeight="1" x14ac:dyDescent="0.2">
      <c r="A10" s="367" t="s">
        <v>130</v>
      </c>
      <c r="B10" s="367"/>
      <c r="C10" s="367"/>
      <c r="D10" s="367"/>
      <c r="E10" s="367"/>
      <c r="F10" s="367"/>
      <c r="G10" s="353"/>
      <c r="H10" s="353"/>
      <c r="I10" s="353"/>
      <c r="J10" s="353"/>
      <c r="K10" s="353"/>
      <c r="L10" s="353"/>
      <c r="R10"/>
      <c r="S10"/>
      <c r="T10"/>
      <c r="U10"/>
      <c r="V10"/>
    </row>
    <row r="11" spans="1:22" s="34" customFormat="1" ht="15.95" customHeight="1" x14ac:dyDescent="0.2">
      <c r="A11" s="326" t="s">
        <v>242</v>
      </c>
      <c r="B11" s="327">
        <v>16864518</v>
      </c>
      <c r="C11" s="327">
        <v>12225855</v>
      </c>
      <c r="D11" s="327">
        <v>10894587</v>
      </c>
      <c r="E11" s="328">
        <v>-0.10888956232508892</v>
      </c>
      <c r="F11" s="328">
        <v>0.24007636067451049</v>
      </c>
      <c r="G11" s="353"/>
      <c r="H11" s="349"/>
      <c r="I11" s="353"/>
      <c r="J11" s="353"/>
      <c r="K11" s="353"/>
      <c r="L11" s="353"/>
      <c r="M11" s="347"/>
      <c r="N11" s="348"/>
      <c r="O11" s="340"/>
      <c r="R11"/>
      <c r="S11"/>
      <c r="T11"/>
      <c r="U11"/>
      <c r="V11"/>
    </row>
    <row r="12" spans="1:22" s="34" customFormat="1" ht="15.95" customHeight="1" x14ac:dyDescent="0.2">
      <c r="A12" s="111" t="s">
        <v>265</v>
      </c>
      <c r="B12" s="322">
        <v>10390765</v>
      </c>
      <c r="C12" s="322">
        <v>7699002</v>
      </c>
      <c r="D12" s="322">
        <v>6965344</v>
      </c>
      <c r="E12" s="31">
        <v>-9.5292610652653417E-2</v>
      </c>
      <c r="F12" s="31">
        <v>0.63933988502730765</v>
      </c>
      <c r="G12" s="349"/>
      <c r="H12" s="349"/>
      <c r="I12" s="353"/>
      <c r="J12" s="353"/>
      <c r="K12" s="353"/>
      <c r="L12" s="353"/>
      <c r="R12"/>
      <c r="S12"/>
      <c r="T12"/>
      <c r="U12"/>
      <c r="V12"/>
    </row>
    <row r="13" spans="1:22" s="34" customFormat="1" ht="15.95" customHeight="1" x14ac:dyDescent="0.2">
      <c r="A13" s="111" t="s">
        <v>266</v>
      </c>
      <c r="B13" s="322">
        <v>1458627</v>
      </c>
      <c r="C13" s="322">
        <v>967387</v>
      </c>
      <c r="D13" s="322">
        <v>1087999</v>
      </c>
      <c r="E13" s="31">
        <v>0.1246781277813326</v>
      </c>
      <c r="F13" s="31">
        <v>9.9866016031631116E-2</v>
      </c>
      <c r="G13" s="349"/>
      <c r="H13" s="349"/>
      <c r="I13" s="353"/>
      <c r="J13" s="353"/>
      <c r="K13" s="353"/>
      <c r="L13" s="353"/>
      <c r="M13" s="33"/>
      <c r="N13" s="33"/>
      <c r="O13" s="33"/>
      <c r="P13" s="33"/>
      <c r="Q13" s="33"/>
      <c r="R13"/>
      <c r="S13"/>
      <c r="T13"/>
      <c r="U13"/>
      <c r="V13"/>
    </row>
    <row r="14" spans="1:22" s="34" customFormat="1" ht="15.95" customHeight="1" x14ac:dyDescent="0.2">
      <c r="A14" s="323" t="s">
        <v>267</v>
      </c>
      <c r="B14" s="324">
        <v>5015126</v>
      </c>
      <c r="C14" s="324">
        <v>3559466</v>
      </c>
      <c r="D14" s="324">
        <v>2841244</v>
      </c>
      <c r="E14" s="325">
        <v>-0.20177801951191554</v>
      </c>
      <c r="F14" s="325">
        <v>0.26079409894106126</v>
      </c>
      <c r="G14" s="349"/>
      <c r="H14" s="349"/>
      <c r="I14" s="353"/>
      <c r="J14" s="353"/>
      <c r="K14" s="353"/>
      <c r="L14" s="353"/>
      <c r="M14" s="33"/>
      <c r="N14" s="33"/>
      <c r="O14" s="33"/>
      <c r="P14" s="33"/>
      <c r="Q14" s="33"/>
      <c r="R14"/>
      <c r="S14"/>
      <c r="T14"/>
      <c r="U14"/>
      <c r="V14"/>
    </row>
    <row r="15" spans="1:22" s="34" customFormat="1" ht="15.95" customHeight="1" x14ac:dyDescent="0.2">
      <c r="A15" s="365" t="s">
        <v>132</v>
      </c>
      <c r="B15" s="365"/>
      <c r="C15" s="365"/>
      <c r="D15" s="365"/>
      <c r="E15" s="365"/>
      <c r="F15" s="365"/>
      <c r="G15" s="353"/>
      <c r="H15" s="353"/>
      <c r="I15" s="353"/>
      <c r="J15" s="353"/>
      <c r="K15" s="353"/>
      <c r="L15" s="353"/>
      <c r="R15"/>
      <c r="S15"/>
      <c r="T15"/>
      <c r="U15"/>
      <c r="V15"/>
    </row>
    <row r="16" spans="1:22" s="34" customFormat="1" ht="15.95" customHeight="1" x14ac:dyDescent="0.2">
      <c r="A16" s="330" t="s">
        <v>242</v>
      </c>
      <c r="B16" s="331">
        <v>6345887</v>
      </c>
      <c r="C16" s="331">
        <v>4296461</v>
      </c>
      <c r="D16" s="331">
        <v>4144645</v>
      </c>
      <c r="E16" s="332">
        <v>-3.5335128143837449E-2</v>
      </c>
      <c r="F16" s="333"/>
      <c r="G16" s="353"/>
      <c r="H16" s="353"/>
      <c r="I16" s="353"/>
      <c r="J16" s="353"/>
      <c r="K16" s="353"/>
      <c r="L16" s="353"/>
      <c r="M16" s="28"/>
      <c r="N16" s="28"/>
      <c r="O16" s="28"/>
      <c r="P16" s="28"/>
      <c r="Q16" s="28"/>
      <c r="R16"/>
      <c r="S16"/>
      <c r="T16"/>
      <c r="U16"/>
      <c r="V16"/>
    </row>
    <row r="17" spans="1:24" s="34" customFormat="1" ht="15.95" customHeight="1" x14ac:dyDescent="0.2">
      <c r="A17" s="111" t="s">
        <v>265</v>
      </c>
      <c r="B17" s="23">
        <v>3945433</v>
      </c>
      <c r="C17" s="23">
        <v>2640825</v>
      </c>
      <c r="D17" s="23">
        <v>2759130</v>
      </c>
      <c r="E17" s="31">
        <v>4.4798500468603564E-2</v>
      </c>
      <c r="F17" s="31">
        <v>0.66570960842243421</v>
      </c>
      <c r="G17" s="353"/>
      <c r="H17" s="353"/>
      <c r="I17" s="353"/>
      <c r="J17" s="353"/>
      <c r="K17" s="353"/>
      <c r="L17" s="353"/>
      <c r="M17" s="33"/>
      <c r="N17" s="33"/>
      <c r="O17" s="33"/>
      <c r="P17" s="33"/>
      <c r="Q17" s="33"/>
      <c r="R17"/>
      <c r="S17"/>
      <c r="T17"/>
      <c r="U17"/>
      <c r="V17"/>
    </row>
    <row r="18" spans="1:24" s="34" customFormat="1" ht="15.95" customHeight="1" x14ac:dyDescent="0.2">
      <c r="A18" s="111" t="s">
        <v>266</v>
      </c>
      <c r="B18" s="23">
        <v>2140374</v>
      </c>
      <c r="C18" s="23">
        <v>1471609</v>
      </c>
      <c r="D18" s="23">
        <v>1254932</v>
      </c>
      <c r="E18" s="31">
        <v>-0.14723815904904089</v>
      </c>
      <c r="F18" s="31">
        <v>0.30278395375237205</v>
      </c>
      <c r="G18" s="353"/>
      <c r="H18" s="353"/>
      <c r="I18" s="353"/>
      <c r="J18" s="353"/>
      <c r="K18" s="353"/>
      <c r="L18" s="353"/>
      <c r="M18" s="33"/>
      <c r="N18" s="33"/>
      <c r="O18" s="33"/>
      <c r="P18" s="33"/>
      <c r="Q18" s="33"/>
      <c r="R18"/>
      <c r="S18"/>
      <c r="T18"/>
      <c r="U18"/>
      <c r="V18"/>
    </row>
    <row r="19" spans="1:24" s="34" customFormat="1" ht="15.95" customHeight="1" x14ac:dyDescent="0.2">
      <c r="A19" s="323" t="s">
        <v>267</v>
      </c>
      <c r="B19" s="329">
        <v>260080</v>
      </c>
      <c r="C19" s="329">
        <v>184027</v>
      </c>
      <c r="D19" s="329">
        <v>130583</v>
      </c>
      <c r="E19" s="325">
        <v>-0.29041390665500172</v>
      </c>
      <c r="F19" s="325">
        <v>3.1506437825193717E-2</v>
      </c>
      <c r="G19" s="353"/>
      <c r="H19" s="353"/>
      <c r="I19" s="353"/>
      <c r="J19" s="353"/>
      <c r="K19" s="353"/>
      <c r="L19" s="353"/>
      <c r="M19" s="33"/>
      <c r="N19" s="33"/>
      <c r="O19" s="33"/>
      <c r="P19" s="33"/>
      <c r="Q19" s="33"/>
      <c r="R19"/>
      <c r="S19"/>
      <c r="T19"/>
      <c r="U19"/>
      <c r="V19"/>
    </row>
    <row r="20" spans="1:24" s="34" customFormat="1" ht="15.95" customHeight="1" x14ac:dyDescent="0.2">
      <c r="A20" s="365" t="s">
        <v>144</v>
      </c>
      <c r="B20" s="365"/>
      <c r="C20" s="365"/>
      <c r="D20" s="365"/>
      <c r="E20" s="365"/>
      <c r="F20" s="365"/>
      <c r="G20" s="353"/>
      <c r="H20" s="353"/>
      <c r="I20" s="353"/>
      <c r="J20" s="353"/>
      <c r="K20" s="353"/>
      <c r="L20" s="353"/>
      <c r="S20" s="30"/>
      <c r="T20" s="30"/>
      <c r="U20" s="30"/>
    </row>
    <row r="21" spans="1:24" s="34" customFormat="1" ht="15.95" customHeight="1" x14ac:dyDescent="0.2">
      <c r="A21" s="334" t="s">
        <v>242</v>
      </c>
      <c r="B21" s="335">
        <v>10518631</v>
      </c>
      <c r="C21" s="335">
        <v>7929394</v>
      </c>
      <c r="D21" s="335">
        <v>6749942</v>
      </c>
      <c r="E21" s="328">
        <v>-0.14874427982768923</v>
      </c>
      <c r="F21" s="336"/>
      <c r="G21" s="353"/>
      <c r="H21" s="353"/>
      <c r="I21" s="353"/>
      <c r="J21" s="353"/>
      <c r="K21" s="353"/>
      <c r="L21" s="353"/>
      <c r="M21" s="33"/>
      <c r="N21" s="33"/>
      <c r="O21" s="33"/>
      <c r="P21" s="33"/>
      <c r="Q21" s="33"/>
    </row>
    <row r="22" spans="1:24" s="34" customFormat="1" ht="15.95" customHeight="1" x14ac:dyDescent="0.2">
      <c r="A22" s="111" t="s">
        <v>265</v>
      </c>
      <c r="B22" s="23">
        <v>6445332</v>
      </c>
      <c r="C22" s="23">
        <v>5058177</v>
      </c>
      <c r="D22" s="23">
        <v>4206214</v>
      </c>
      <c r="E22" s="31">
        <v>-0.16843281680336611</v>
      </c>
      <c r="F22" s="31">
        <v>0.62314816927315819</v>
      </c>
      <c r="G22" s="353"/>
      <c r="H22" s="353"/>
      <c r="I22" s="353"/>
      <c r="J22" s="353"/>
      <c r="K22" s="353"/>
      <c r="L22" s="353"/>
      <c r="M22" s="33"/>
      <c r="N22" s="33"/>
      <c r="O22" s="33"/>
      <c r="P22" s="33"/>
      <c r="Q22" s="33"/>
    </row>
    <row r="23" spans="1:24" s="34" customFormat="1" ht="15.95" customHeight="1" x14ac:dyDescent="0.2">
      <c r="A23" s="111" t="s">
        <v>266</v>
      </c>
      <c r="B23" s="23">
        <v>-681747</v>
      </c>
      <c r="C23" s="23">
        <v>-504222</v>
      </c>
      <c r="D23" s="23">
        <v>-166933</v>
      </c>
      <c r="E23" s="31">
        <v>0.6689295588054468</v>
      </c>
      <c r="F23" s="31">
        <v>-2.4731027318456958E-2</v>
      </c>
      <c r="G23" s="353"/>
      <c r="H23" s="353"/>
      <c r="I23" s="353"/>
      <c r="J23" s="353"/>
      <c r="K23" s="353"/>
      <c r="L23" s="353"/>
      <c r="M23" s="33"/>
      <c r="N23" s="33"/>
      <c r="O23" s="33"/>
      <c r="P23" s="33"/>
      <c r="Q23" s="33"/>
    </row>
    <row r="24" spans="1:24" s="34" customFormat="1" ht="15.95" customHeight="1" thickBot="1" x14ac:dyDescent="0.25">
      <c r="A24" s="112" t="s">
        <v>267</v>
      </c>
      <c r="B24" s="64">
        <v>4755046</v>
      </c>
      <c r="C24" s="64">
        <v>3375439</v>
      </c>
      <c r="D24" s="64">
        <v>2710661</v>
      </c>
      <c r="E24" s="65">
        <v>-0.19694564173726736</v>
      </c>
      <c r="F24" s="65">
        <v>0.40158285804529875</v>
      </c>
      <c r="G24" s="353"/>
      <c r="H24" s="353"/>
      <c r="I24" s="353"/>
      <c r="J24" s="353"/>
      <c r="K24" s="353"/>
      <c r="L24" s="353"/>
      <c r="M24" s="33"/>
      <c r="N24" s="33"/>
      <c r="O24" s="33"/>
      <c r="P24" s="33"/>
      <c r="Q24" s="33"/>
    </row>
    <row r="25" spans="1:24" ht="27" customHeight="1" thickTop="1" x14ac:dyDescent="0.2">
      <c r="A25" s="366" t="s">
        <v>446</v>
      </c>
      <c r="B25" s="366"/>
      <c r="C25" s="366"/>
      <c r="D25" s="366"/>
      <c r="E25" s="366"/>
      <c r="F25" s="366"/>
      <c r="G25" s="354"/>
      <c r="H25" s="353"/>
      <c r="I25" s="353"/>
      <c r="J25" s="353"/>
      <c r="K25" s="353"/>
      <c r="L25" s="353"/>
      <c r="M25" s="33"/>
      <c r="N25" s="33"/>
      <c r="O25" s="33"/>
      <c r="P25" s="33"/>
      <c r="Q25" s="33"/>
      <c r="R25" s="37"/>
      <c r="S25" s="198"/>
      <c r="T25" s="25"/>
      <c r="U25" s="217" t="s">
        <v>372</v>
      </c>
    </row>
    <row r="26" spans="1:24" ht="33" customHeight="1" x14ac:dyDescent="0.2">
      <c r="H26" s="353"/>
      <c r="I26" s="353"/>
      <c r="J26" s="353"/>
      <c r="K26" s="353"/>
      <c r="L26" s="353"/>
      <c r="M26" s="33"/>
      <c r="N26" s="33"/>
      <c r="O26" s="33"/>
      <c r="P26" s="33"/>
      <c r="Q26" s="33"/>
      <c r="R26" s="34"/>
      <c r="S26" s="197"/>
      <c r="U26" s="105" t="s">
        <v>195</v>
      </c>
    </row>
    <row r="27" spans="1:24" x14ac:dyDescent="0.2">
      <c r="A27" s="7"/>
      <c r="B27" s="7"/>
      <c r="C27" s="7"/>
      <c r="D27" s="7"/>
      <c r="E27" s="7"/>
      <c r="F27" s="7"/>
      <c r="G27" s="7"/>
      <c r="H27" s="353"/>
      <c r="I27" s="353"/>
      <c r="J27" s="353"/>
      <c r="K27" s="353"/>
      <c r="L27" s="353"/>
      <c r="M27" s="33"/>
      <c r="N27" s="33"/>
      <c r="O27" s="33"/>
      <c r="P27" s="33"/>
      <c r="Q27" s="33"/>
      <c r="R27" s="34"/>
      <c r="S27" s="197"/>
      <c r="U27" s="192" t="s">
        <v>265</v>
      </c>
      <c r="V27" s="192" t="s">
        <v>266</v>
      </c>
      <c r="W27" s="192" t="s">
        <v>267</v>
      </c>
      <c r="X27" s="192" t="s">
        <v>192</v>
      </c>
    </row>
    <row r="28" spans="1:24" ht="15" x14ac:dyDescent="0.25">
      <c r="A28" s="7"/>
      <c r="B28" s="7"/>
      <c r="C28" s="7"/>
      <c r="D28" s="7"/>
      <c r="E28" s="7"/>
      <c r="F28" s="7"/>
      <c r="G28" s="7"/>
      <c r="H28" s="353"/>
      <c r="I28" s="353"/>
      <c r="J28" s="353"/>
      <c r="K28" s="353"/>
      <c r="L28" s="353"/>
      <c r="M28" s="33"/>
      <c r="N28" s="33"/>
      <c r="O28" s="33"/>
      <c r="P28" s="33"/>
      <c r="Q28" s="33"/>
      <c r="R28">
        <v>4</v>
      </c>
      <c r="S28" s="197" t="s">
        <v>514</v>
      </c>
      <c r="T28" s="110" t="s">
        <v>515</v>
      </c>
      <c r="U28" s="138">
        <v>4552453</v>
      </c>
      <c r="V28" s="138">
        <v>-158227</v>
      </c>
      <c r="W28" s="138">
        <v>2968510</v>
      </c>
      <c r="X28" s="138">
        <v>7362736</v>
      </c>
    </row>
    <row r="29" spans="1:24" ht="15" x14ac:dyDescent="0.25">
      <c r="A29" s="7"/>
      <c r="B29" s="7"/>
      <c r="C29" s="7"/>
      <c r="D29" s="7"/>
      <c r="E29" s="7"/>
      <c r="F29" s="7"/>
      <c r="G29" s="7"/>
      <c r="H29" s="353"/>
      <c r="I29" s="353"/>
      <c r="J29" s="353"/>
      <c r="K29" s="353"/>
      <c r="L29" s="353"/>
      <c r="M29" s="33"/>
      <c r="N29" s="33"/>
      <c r="O29" s="33"/>
      <c r="P29" s="33"/>
      <c r="Q29" s="33"/>
      <c r="R29">
        <v>3</v>
      </c>
      <c r="S29" s="197"/>
      <c r="T29" s="110" t="s">
        <v>516</v>
      </c>
      <c r="U29" s="138">
        <v>4341587</v>
      </c>
      <c r="V29" s="138">
        <v>-512611</v>
      </c>
      <c r="W29" s="138">
        <v>3086758</v>
      </c>
      <c r="X29" s="138">
        <v>6915734</v>
      </c>
    </row>
    <row r="30" spans="1:24" ht="15" x14ac:dyDescent="0.25">
      <c r="A30" s="7"/>
      <c r="B30" s="7"/>
      <c r="C30" s="7"/>
      <c r="D30" s="7"/>
      <c r="E30" s="7"/>
      <c r="F30" s="7"/>
      <c r="G30" s="7"/>
      <c r="H30" s="353"/>
      <c r="I30" s="353"/>
      <c r="J30" s="353"/>
      <c r="K30" s="353"/>
      <c r="L30" s="353"/>
      <c r="M30" s="33"/>
      <c r="R30">
        <v>2</v>
      </c>
      <c r="S30" s="197"/>
      <c r="T30" s="110" t="s">
        <v>517</v>
      </c>
      <c r="U30" s="138">
        <v>4966783</v>
      </c>
      <c r="V30" s="138">
        <v>-506522</v>
      </c>
      <c r="W30" s="138">
        <v>3954164</v>
      </c>
      <c r="X30" s="138">
        <v>8414425</v>
      </c>
    </row>
    <row r="31" spans="1:24" ht="15" x14ac:dyDescent="0.25">
      <c r="A31" s="7"/>
      <c r="B31" s="7"/>
      <c r="C31" s="7"/>
      <c r="D31" s="7"/>
      <c r="E31" s="7"/>
      <c r="F31" s="7"/>
      <c r="G31" s="7"/>
      <c r="H31" s="353"/>
      <c r="I31" s="353"/>
      <c r="J31" s="353"/>
      <c r="K31" s="353"/>
      <c r="L31" s="353"/>
      <c r="M31" s="33"/>
      <c r="R31">
        <v>1</v>
      </c>
      <c r="S31" s="197"/>
      <c r="T31" s="110" t="s">
        <v>518</v>
      </c>
      <c r="U31" s="138">
        <v>5058177</v>
      </c>
      <c r="V31" s="138">
        <v>-504222</v>
      </c>
      <c r="W31" s="138">
        <v>3375439</v>
      </c>
      <c r="X31" s="138">
        <v>7929394</v>
      </c>
    </row>
    <row r="32" spans="1:24" ht="15" x14ac:dyDescent="0.25">
      <c r="A32" s="7"/>
      <c r="B32" s="7"/>
      <c r="C32" s="7"/>
      <c r="D32" s="7"/>
      <c r="E32" s="7"/>
      <c r="F32" s="7"/>
      <c r="G32" s="7"/>
      <c r="H32" s="353"/>
      <c r="I32" s="353"/>
      <c r="J32" s="353"/>
      <c r="K32" s="353"/>
      <c r="L32" s="353"/>
      <c r="M32" s="33"/>
      <c r="R32">
        <v>0</v>
      </c>
      <c r="S32" s="197"/>
      <c r="T32" s="110" t="s">
        <v>519</v>
      </c>
      <c r="U32" s="138">
        <v>4206214</v>
      </c>
      <c r="V32" s="138">
        <v>-166933</v>
      </c>
      <c r="W32" s="138">
        <v>2710661</v>
      </c>
      <c r="X32" s="138">
        <v>6749942</v>
      </c>
    </row>
    <row r="33" spans="1:18" x14ac:dyDescent="0.2">
      <c r="A33" s="7"/>
      <c r="B33" s="7"/>
      <c r="C33" s="7"/>
      <c r="D33" s="7"/>
      <c r="E33" s="7"/>
      <c r="F33" s="7"/>
      <c r="G33" s="7"/>
      <c r="H33" s="353"/>
      <c r="I33" s="353"/>
      <c r="J33" s="353"/>
      <c r="K33" s="353"/>
      <c r="L33" s="353"/>
      <c r="M33" s="33"/>
    </row>
    <row r="34" spans="1:18" x14ac:dyDescent="0.2">
      <c r="A34" s="7"/>
      <c r="B34" s="7"/>
      <c r="C34" s="7"/>
      <c r="D34" s="7"/>
      <c r="E34" s="7"/>
      <c r="F34" s="7"/>
      <c r="G34" s="7"/>
      <c r="H34" s="353"/>
      <c r="I34" s="353"/>
      <c r="J34" s="353"/>
      <c r="K34" s="353"/>
      <c r="L34" s="353"/>
      <c r="M34" s="33"/>
    </row>
    <row r="35" spans="1:18" x14ac:dyDescent="0.2">
      <c r="A35" s="7"/>
      <c r="B35" s="7"/>
      <c r="C35" s="7"/>
      <c r="D35" s="7"/>
      <c r="E35" s="7"/>
      <c r="F35" s="7"/>
      <c r="G35" s="7"/>
      <c r="H35" s="353"/>
      <c r="I35" s="353"/>
      <c r="J35" s="353"/>
      <c r="K35" s="353"/>
      <c r="L35" s="353"/>
      <c r="M35" s="33"/>
      <c r="R35" s="6"/>
    </row>
    <row r="36" spans="1:18" x14ac:dyDescent="0.2">
      <c r="A36" s="7"/>
      <c r="B36" s="7"/>
      <c r="C36" s="7"/>
      <c r="D36" s="7"/>
      <c r="E36" s="7"/>
      <c r="F36" s="7"/>
      <c r="G36" s="7"/>
      <c r="H36" s="353"/>
      <c r="I36" s="353"/>
      <c r="J36" s="353"/>
      <c r="K36" s="353"/>
      <c r="L36" s="353"/>
      <c r="M36" s="33"/>
      <c r="R36" s="6"/>
    </row>
    <row r="37" spans="1:18" x14ac:dyDescent="0.2">
      <c r="A37" s="7"/>
      <c r="B37" s="7"/>
      <c r="C37" s="7"/>
      <c r="D37" s="7"/>
      <c r="E37" s="7"/>
      <c r="F37" s="7"/>
      <c r="G37" s="7"/>
      <c r="H37" s="353"/>
      <c r="I37" s="353"/>
      <c r="J37" s="353"/>
      <c r="K37" s="353"/>
      <c r="L37" s="353"/>
      <c r="M37" s="33"/>
      <c r="R37" s="6"/>
    </row>
    <row r="38" spans="1:18" x14ac:dyDescent="0.2">
      <c r="A38" s="7"/>
      <c r="B38" s="7"/>
      <c r="C38" s="7"/>
      <c r="D38" s="7"/>
      <c r="E38" s="7"/>
      <c r="F38" s="7"/>
      <c r="G38" s="7"/>
      <c r="H38" s="353"/>
      <c r="I38" s="353"/>
      <c r="J38" s="353"/>
      <c r="K38" s="353"/>
      <c r="L38" s="353"/>
      <c r="M38" s="33"/>
    </row>
    <row r="39" spans="1:18" x14ac:dyDescent="0.2">
      <c r="A39" s="7"/>
      <c r="B39" s="7"/>
      <c r="C39" s="7"/>
      <c r="D39" s="7"/>
      <c r="E39" s="7"/>
      <c r="F39" s="7"/>
      <c r="G39" s="7"/>
      <c r="H39" s="353"/>
      <c r="I39" s="353"/>
      <c r="J39" s="353"/>
      <c r="K39" s="353"/>
      <c r="L39" s="353"/>
      <c r="M39" s="33"/>
      <c r="R39" s="6"/>
    </row>
    <row r="40" spans="1:18" x14ac:dyDescent="0.2">
      <c r="A40" s="7"/>
      <c r="B40" s="7"/>
      <c r="C40" s="7"/>
      <c r="D40" s="7"/>
      <c r="E40" s="7"/>
      <c r="F40" s="7"/>
      <c r="G40" s="7"/>
      <c r="H40" s="353"/>
      <c r="I40" s="353"/>
      <c r="J40" s="353"/>
      <c r="K40" s="353"/>
      <c r="L40" s="353"/>
      <c r="M40" s="33"/>
      <c r="R40" s="6"/>
    </row>
    <row r="41" spans="1:18" x14ac:dyDescent="0.2">
      <c r="A41" s="7"/>
      <c r="B41" s="7"/>
      <c r="C41" s="7"/>
      <c r="D41" s="7"/>
      <c r="E41" s="7"/>
      <c r="F41" s="7"/>
      <c r="G41" s="7"/>
      <c r="H41" s="353"/>
      <c r="I41" s="353"/>
      <c r="J41" s="353"/>
      <c r="K41" s="353"/>
      <c r="L41" s="353"/>
      <c r="M41" s="33"/>
      <c r="R41" s="6"/>
    </row>
    <row r="42" spans="1:18" x14ac:dyDescent="0.2">
      <c r="A42" s="7"/>
      <c r="B42" s="7"/>
      <c r="C42" s="7"/>
      <c r="D42" s="7"/>
      <c r="E42" s="7"/>
      <c r="F42" s="7"/>
      <c r="G42" s="7"/>
      <c r="H42" s="353"/>
      <c r="I42" s="353"/>
      <c r="J42" s="353"/>
      <c r="K42" s="353"/>
      <c r="L42" s="353"/>
      <c r="M42" s="33"/>
      <c r="R42" s="6"/>
    </row>
    <row r="43" spans="1:18" x14ac:dyDescent="0.2">
      <c r="A43" s="7"/>
      <c r="B43" s="7"/>
      <c r="C43" s="7"/>
      <c r="D43" s="7"/>
      <c r="E43" s="7"/>
      <c r="F43" s="7"/>
      <c r="G43" s="7"/>
      <c r="H43" s="353"/>
      <c r="I43" s="353"/>
      <c r="J43" s="353"/>
      <c r="K43" s="353"/>
      <c r="L43" s="353"/>
      <c r="M43" s="33"/>
    </row>
    <row r="44" spans="1:18" x14ac:dyDescent="0.2">
      <c r="A44" s="7"/>
      <c r="B44" s="7"/>
      <c r="C44" s="7"/>
      <c r="D44" s="7"/>
      <c r="E44" s="7"/>
      <c r="F44" s="7"/>
      <c r="G44" s="7"/>
      <c r="H44" s="353"/>
      <c r="I44" s="353"/>
      <c r="J44" s="353"/>
      <c r="K44" s="353"/>
      <c r="L44" s="353"/>
      <c r="M44" s="33"/>
      <c r="R44" s="6"/>
    </row>
    <row r="45" spans="1:18" x14ac:dyDescent="0.2">
      <c r="A45" s="7"/>
      <c r="B45" s="7"/>
      <c r="C45" s="7"/>
      <c r="D45" s="7"/>
      <c r="E45" s="7"/>
      <c r="F45" s="7"/>
      <c r="G45" s="7"/>
      <c r="H45" s="353"/>
      <c r="I45" s="353"/>
      <c r="J45" s="353"/>
      <c r="K45" s="353"/>
      <c r="L45" s="353"/>
      <c r="M45" s="33"/>
      <c r="R45" s="6"/>
    </row>
    <row r="46" spans="1:18" x14ac:dyDescent="0.2">
      <c r="A46" s="7"/>
      <c r="B46" s="7"/>
      <c r="C46" s="7"/>
      <c r="D46" s="7"/>
      <c r="E46" s="7"/>
      <c r="F46" s="7"/>
      <c r="G46" s="7"/>
      <c r="H46" s="353"/>
      <c r="I46" s="353"/>
      <c r="J46" s="353"/>
      <c r="K46" s="353"/>
      <c r="L46" s="353"/>
      <c r="M46" s="33"/>
      <c r="R46" s="6"/>
    </row>
    <row r="47" spans="1:18" x14ac:dyDescent="0.2">
      <c r="A47" s="7"/>
      <c r="B47" s="7"/>
      <c r="C47" s="7"/>
      <c r="D47" s="7"/>
      <c r="E47" s="7"/>
      <c r="F47" s="7"/>
      <c r="G47" s="7"/>
      <c r="H47" s="353"/>
      <c r="I47" s="353"/>
      <c r="J47" s="353"/>
      <c r="K47" s="353"/>
      <c r="L47" s="353"/>
      <c r="M47" s="33"/>
      <c r="R47" s="6"/>
    </row>
    <row r="48" spans="1:18" x14ac:dyDescent="0.2">
      <c r="A48" s="7"/>
      <c r="B48" s="7"/>
      <c r="C48" s="7"/>
      <c r="D48" s="7"/>
      <c r="E48" s="7"/>
      <c r="F48" s="7"/>
      <c r="G48" s="7"/>
      <c r="H48" s="353"/>
      <c r="I48" s="353"/>
      <c r="J48" s="353"/>
      <c r="K48" s="353"/>
      <c r="L48" s="353"/>
      <c r="M48" s="33"/>
    </row>
    <row r="49" spans="1:18" x14ac:dyDescent="0.2">
      <c r="A49" s="7"/>
      <c r="B49" s="7"/>
      <c r="C49" s="7"/>
      <c r="D49" s="7"/>
      <c r="E49" s="7"/>
      <c r="F49" s="7"/>
      <c r="G49" s="7"/>
      <c r="H49" s="353"/>
      <c r="I49" s="353"/>
      <c r="J49" s="353"/>
      <c r="K49" s="353"/>
      <c r="L49" s="353"/>
      <c r="M49" s="33"/>
      <c r="R49" s="6"/>
    </row>
    <row r="50" spans="1:18" x14ac:dyDescent="0.2">
      <c r="A50" s="7"/>
      <c r="B50" s="7"/>
      <c r="C50" s="7"/>
      <c r="D50" s="7"/>
      <c r="E50" s="7"/>
      <c r="F50" s="7"/>
      <c r="G50" s="7"/>
      <c r="H50" s="353"/>
      <c r="I50" s="353"/>
      <c r="J50" s="353"/>
      <c r="K50" s="353"/>
      <c r="L50" s="353"/>
      <c r="M50" s="33"/>
      <c r="R50" s="6"/>
    </row>
    <row r="51" spans="1:18" x14ac:dyDescent="0.2">
      <c r="A51" s="7"/>
      <c r="B51" s="7"/>
      <c r="C51" s="7"/>
      <c r="D51" s="7"/>
      <c r="E51" s="7"/>
      <c r="F51" s="7"/>
      <c r="G51" s="7"/>
      <c r="H51" s="353"/>
      <c r="I51" s="353"/>
      <c r="J51" s="353"/>
      <c r="K51" s="353"/>
      <c r="L51" s="353"/>
      <c r="M51" s="33"/>
      <c r="R51" s="6"/>
    </row>
    <row r="52" spans="1:18" x14ac:dyDescent="0.2">
      <c r="H52" s="353"/>
      <c r="I52" s="353"/>
      <c r="J52" s="353"/>
      <c r="K52" s="353"/>
      <c r="L52" s="353"/>
      <c r="M52" s="33"/>
      <c r="R52" s="6"/>
    </row>
  </sheetData>
  <mergeCells count="9">
    <mergeCell ref="A20:F20"/>
    <mergeCell ref="A25:F25"/>
    <mergeCell ref="A10:F10"/>
    <mergeCell ref="C5:D5"/>
    <mergeCell ref="A1:F1"/>
    <mergeCell ref="A2:F2"/>
    <mergeCell ref="A3:F3"/>
    <mergeCell ref="A4:F4"/>
    <mergeCell ref="A15:F15"/>
  </mergeCells>
  <phoneticPr fontId="0" type="noConversion"/>
  <printOptions horizontalCentered="1" verticalCentered="1"/>
  <pageMargins left="0.78740157480314965" right="0.78740157480314965" top="1.8897637795275593" bottom="0.78740157480314965" header="0" footer="0.59055118110236227"/>
  <pageSetup scale="89" orientation="portrait" horizontalDpi="4294967294" verticalDpi="4294967294" r:id="rId1"/>
  <headerFooter alignWithMargins="0">
    <oddFooter>&amp;C&amp;P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23"/>
  <dimension ref="A1:AC48"/>
  <sheetViews>
    <sheetView workbookViewId="0">
      <selection sqref="A1:XFD1048576"/>
    </sheetView>
  </sheetViews>
  <sheetFormatPr baseColWidth="10" defaultColWidth="11.42578125" defaultRowHeight="12.75" x14ac:dyDescent="0.2"/>
  <cols>
    <col min="1" max="1" width="18.28515625" style="1" bestFit="1" customWidth="1"/>
    <col min="2" max="6" width="10.140625" style="1" bestFit="1" customWidth="1"/>
    <col min="7" max="7" width="10.7109375" style="1" customWidth="1"/>
    <col min="8" max="8" width="13" style="1" bestFit="1" customWidth="1"/>
    <col min="9" max="14" width="13" style="1" customWidth="1"/>
    <col min="15" max="15" width="11.42578125" style="34"/>
    <col min="16" max="16" width="11.42578125" style="34" customWidth="1"/>
    <col min="17" max="16384" width="11.42578125" style="1"/>
  </cols>
  <sheetData>
    <row r="1" spans="1:29" s="34" customFormat="1" ht="15.95" customHeight="1" x14ac:dyDescent="0.2">
      <c r="A1" s="369" t="s">
        <v>135</v>
      </c>
      <c r="B1" s="369"/>
      <c r="C1" s="369"/>
      <c r="D1" s="369"/>
      <c r="E1" s="369"/>
      <c r="F1" s="369"/>
      <c r="G1" s="369"/>
      <c r="H1" s="369"/>
      <c r="I1" s="353"/>
      <c r="J1" s="353"/>
      <c r="K1" s="353"/>
      <c r="L1" s="353"/>
      <c r="M1" s="353"/>
      <c r="N1" s="353"/>
      <c r="O1" s="132"/>
      <c r="P1" s="133"/>
    </row>
    <row r="2" spans="1:29" s="34" customFormat="1" ht="15.95" customHeight="1" x14ac:dyDescent="0.2">
      <c r="A2" s="365" t="s">
        <v>441</v>
      </c>
      <c r="B2" s="365"/>
      <c r="C2" s="365"/>
      <c r="D2" s="365"/>
      <c r="E2" s="365"/>
      <c r="F2" s="365"/>
      <c r="G2" s="365"/>
      <c r="H2" s="365"/>
      <c r="I2" s="353"/>
      <c r="J2" s="353"/>
      <c r="K2" s="353"/>
      <c r="L2" s="353"/>
      <c r="M2" s="353"/>
      <c r="N2" s="353"/>
      <c r="O2" s="132"/>
      <c r="P2" s="286"/>
      <c r="Q2" s="29"/>
      <c r="R2" s="29"/>
      <c r="S2" s="29"/>
      <c r="T2" s="29"/>
      <c r="U2" s="29"/>
      <c r="V2" s="29"/>
      <c r="W2" s="29"/>
      <c r="X2" s="29"/>
      <c r="Y2" s="29"/>
      <c r="Z2" s="29"/>
      <c r="AA2" s="29"/>
      <c r="AB2" s="29"/>
      <c r="AC2" s="29"/>
    </row>
    <row r="3" spans="1:29" s="34" customFormat="1" ht="15.95" customHeight="1" x14ac:dyDescent="0.2">
      <c r="A3" s="365" t="s">
        <v>127</v>
      </c>
      <c r="B3" s="365"/>
      <c r="C3" s="365"/>
      <c r="D3" s="365"/>
      <c r="E3" s="365"/>
      <c r="F3" s="365"/>
      <c r="G3" s="365"/>
      <c r="H3" s="365"/>
      <c r="I3" s="353"/>
      <c r="J3" s="353"/>
      <c r="K3" s="353"/>
      <c r="L3" s="353"/>
      <c r="M3" s="353"/>
      <c r="N3" s="353"/>
      <c r="O3" s="132"/>
      <c r="P3" s="339"/>
      <c r="Q3" s="339"/>
      <c r="R3" s="339"/>
      <c r="S3" s="339"/>
      <c r="T3" s="339"/>
      <c r="U3" s="339"/>
      <c r="V3" s="339"/>
      <c r="W3" s="339"/>
      <c r="X3" s="339"/>
      <c r="Y3" s="339"/>
      <c r="Z3" s="29"/>
      <c r="AA3" s="29"/>
      <c r="AB3" s="29"/>
      <c r="AC3" s="29"/>
    </row>
    <row r="4" spans="1:29" s="34" customFormat="1" ht="15.95" customHeight="1" thickBot="1" x14ac:dyDescent="0.25">
      <c r="A4" s="365" t="s">
        <v>237</v>
      </c>
      <c r="B4" s="365"/>
      <c r="C4" s="365"/>
      <c r="D4" s="365"/>
      <c r="E4" s="365"/>
      <c r="F4" s="365"/>
      <c r="G4" s="365"/>
      <c r="H4" s="365"/>
      <c r="I4" s="353"/>
      <c r="J4" s="353"/>
      <c r="K4" s="353"/>
      <c r="L4" s="353"/>
      <c r="M4" s="353"/>
      <c r="N4" s="353"/>
      <c r="O4" s="355"/>
      <c r="P4" s="287"/>
      <c r="Q4" s="282"/>
      <c r="R4" s="282"/>
      <c r="S4" s="282"/>
      <c r="T4" s="282"/>
      <c r="U4" s="282"/>
      <c r="V4" s="282"/>
      <c r="W4" s="282"/>
      <c r="X4" s="282"/>
      <c r="Y4" s="282"/>
      <c r="Z4" s="29"/>
      <c r="AA4" s="29"/>
      <c r="AB4" s="29"/>
      <c r="AC4" s="29"/>
    </row>
    <row r="5" spans="1:29" s="34" customFormat="1" ht="13.5" thickTop="1" x14ac:dyDescent="0.2">
      <c r="A5" s="38" t="s">
        <v>128</v>
      </c>
      <c r="B5" s="370">
        <v>2015</v>
      </c>
      <c r="C5" s="370">
        <v>2016</v>
      </c>
      <c r="D5" s="370">
        <v>2017</v>
      </c>
      <c r="E5" s="370">
        <v>2018</v>
      </c>
      <c r="F5" s="370">
        <v>2019</v>
      </c>
      <c r="G5" s="62" t="s">
        <v>142</v>
      </c>
      <c r="H5" s="62" t="s">
        <v>134</v>
      </c>
      <c r="I5" s="281"/>
      <c r="J5" s="281"/>
      <c r="K5" s="281"/>
      <c r="L5" s="281"/>
      <c r="M5" s="281"/>
      <c r="N5" s="281"/>
      <c r="O5" s="36"/>
      <c r="P5" s="282"/>
      <c r="Q5" s="282"/>
      <c r="R5" s="282"/>
      <c r="S5" s="282"/>
      <c r="T5" s="282"/>
      <c r="U5" s="282"/>
      <c r="V5" s="282"/>
      <c r="W5" s="282"/>
      <c r="X5" s="282"/>
      <c r="Y5" s="282"/>
      <c r="Z5" s="29"/>
      <c r="AA5" s="29"/>
      <c r="AB5" s="29"/>
      <c r="AC5" s="29"/>
    </row>
    <row r="6" spans="1:29" s="34" customFormat="1" ht="13.5" thickBot="1" x14ac:dyDescent="0.25">
      <c r="A6" s="283"/>
      <c r="B6" s="371"/>
      <c r="C6" s="371"/>
      <c r="D6" s="371"/>
      <c r="E6" s="371"/>
      <c r="F6" s="371"/>
      <c r="G6" s="284" t="s">
        <v>520</v>
      </c>
      <c r="H6" s="285">
        <v>2019</v>
      </c>
      <c r="I6" s="281"/>
      <c r="J6" s="281"/>
      <c r="K6" s="281"/>
      <c r="L6" s="281"/>
      <c r="M6" s="281"/>
      <c r="N6" s="281"/>
      <c r="P6" s="282"/>
      <c r="Q6" s="282"/>
      <c r="R6" s="282"/>
      <c r="S6" s="282"/>
      <c r="T6" s="282"/>
      <c r="U6" s="282"/>
      <c r="V6" s="282"/>
      <c r="W6" s="282"/>
      <c r="X6" s="282"/>
      <c r="Y6" s="282"/>
      <c r="Z6" s="29"/>
      <c r="AA6" s="29"/>
      <c r="AB6" s="29"/>
      <c r="AC6" s="29"/>
    </row>
    <row r="7" spans="1:29" s="34" customFormat="1" ht="13.5" thickTop="1" x14ac:dyDescent="0.2">
      <c r="A7" s="36" t="s">
        <v>439</v>
      </c>
      <c r="B7" s="109">
        <v>62035000</v>
      </c>
      <c r="C7" s="109">
        <v>60718000</v>
      </c>
      <c r="D7" s="109">
        <v>68823000</v>
      </c>
      <c r="E7" s="109">
        <v>75200000</v>
      </c>
      <c r="F7" s="109">
        <v>69889000</v>
      </c>
      <c r="G7" s="27">
        <v>-7.0624999999999993E-2</v>
      </c>
      <c r="H7" s="281"/>
      <c r="I7" s="281"/>
      <c r="J7" s="281"/>
      <c r="K7" s="281"/>
      <c r="L7" s="281"/>
      <c r="M7" s="281"/>
      <c r="N7" s="281"/>
      <c r="P7" s="288"/>
    </row>
    <row r="8" spans="1:29" s="34" customFormat="1" x14ac:dyDescent="0.2">
      <c r="A8" s="36" t="s">
        <v>440</v>
      </c>
      <c r="B8" s="109">
        <v>32340000</v>
      </c>
      <c r="C8" s="109">
        <v>30698000</v>
      </c>
      <c r="D8" s="109">
        <v>37139000</v>
      </c>
      <c r="E8" s="109">
        <v>39600000</v>
      </c>
      <c r="F8" s="109">
        <v>36462000</v>
      </c>
      <c r="G8" s="27">
        <v>-7.9242424242424239E-2</v>
      </c>
      <c r="H8" s="281"/>
      <c r="I8" s="281"/>
      <c r="J8" s="281"/>
      <c r="K8" s="281"/>
      <c r="L8" s="281"/>
      <c r="M8" s="281"/>
      <c r="N8" s="281"/>
    </row>
    <row r="9" spans="1:29" s="34" customFormat="1" ht="15.95" customHeight="1" x14ac:dyDescent="0.2">
      <c r="A9" s="365" t="s">
        <v>130</v>
      </c>
      <c r="B9" s="365"/>
      <c r="C9" s="365"/>
      <c r="D9" s="365"/>
      <c r="E9" s="365"/>
      <c r="F9" s="365"/>
      <c r="G9" s="365"/>
      <c r="H9" s="365"/>
      <c r="I9" s="353"/>
      <c r="J9" s="353"/>
      <c r="K9" s="353"/>
      <c r="L9" s="353"/>
      <c r="M9" s="353"/>
      <c r="N9" s="353"/>
      <c r="P9" s="289"/>
      <c r="Q9" s="30"/>
      <c r="R9" s="288"/>
    </row>
    <row r="10" spans="1:29" s="34" customFormat="1" ht="15.95" customHeight="1" x14ac:dyDescent="0.2">
      <c r="A10" s="26" t="s">
        <v>242</v>
      </c>
      <c r="B10" s="113">
        <v>14817037</v>
      </c>
      <c r="C10" s="113">
        <v>15210095</v>
      </c>
      <c r="D10" s="113">
        <v>15381835</v>
      </c>
      <c r="E10" s="113">
        <v>17900757</v>
      </c>
      <c r="F10" s="113">
        <v>16864518</v>
      </c>
      <c r="G10" s="27">
        <v>-5.7887998814798725E-2</v>
      </c>
      <c r="H10" s="27">
        <v>0.24130432543032523</v>
      </c>
      <c r="I10" s="27"/>
      <c r="J10" s="27"/>
      <c r="K10" s="27"/>
      <c r="L10" s="27"/>
      <c r="M10" s="27"/>
      <c r="N10" s="27"/>
      <c r="O10" s="30"/>
      <c r="P10" s="289"/>
      <c r="Q10" s="30"/>
      <c r="R10" s="288"/>
    </row>
    <row r="11" spans="1:29" s="34" customFormat="1" ht="15.95" customHeight="1" x14ac:dyDescent="0.2">
      <c r="A11" s="111" t="s">
        <v>265</v>
      </c>
      <c r="B11" s="109">
        <v>8623933</v>
      </c>
      <c r="C11" s="109">
        <v>9250572</v>
      </c>
      <c r="D11" s="109">
        <v>9238481</v>
      </c>
      <c r="E11" s="109">
        <v>10212418</v>
      </c>
      <c r="F11" s="109">
        <v>10390765</v>
      </c>
      <c r="G11" s="31">
        <v>1.7463738754132468E-2</v>
      </c>
      <c r="H11" s="31">
        <v>0.6161317506969366</v>
      </c>
      <c r="I11" s="31"/>
      <c r="J11" s="31"/>
      <c r="K11" s="31"/>
      <c r="L11" s="31"/>
      <c r="M11" s="31"/>
      <c r="N11" s="31"/>
      <c r="O11" s="288"/>
      <c r="P11" s="133"/>
    </row>
    <row r="12" spans="1:29" s="34" customFormat="1" ht="15.95" customHeight="1" x14ac:dyDescent="0.2">
      <c r="A12" s="111" t="s">
        <v>266</v>
      </c>
      <c r="B12" s="109">
        <v>1338945</v>
      </c>
      <c r="C12" s="109">
        <v>1236616</v>
      </c>
      <c r="D12" s="109">
        <v>1182554</v>
      </c>
      <c r="E12" s="109">
        <v>1380778</v>
      </c>
      <c r="F12" s="109">
        <v>1458627</v>
      </c>
      <c r="G12" s="31">
        <v>5.6380533293549001E-2</v>
      </c>
      <c r="H12" s="31">
        <v>8.649087984607684E-2</v>
      </c>
      <c r="I12" s="31"/>
      <c r="J12" s="31"/>
      <c r="K12" s="31"/>
      <c r="L12" s="31"/>
      <c r="M12" s="31"/>
      <c r="N12" s="31"/>
      <c r="O12" s="33"/>
    </row>
    <row r="13" spans="1:29" s="34" customFormat="1" ht="15.95" customHeight="1" x14ac:dyDescent="0.2">
      <c r="A13" s="111" t="s">
        <v>267</v>
      </c>
      <c r="B13" s="109">
        <v>4854159</v>
      </c>
      <c r="C13" s="109">
        <v>4722907</v>
      </c>
      <c r="D13" s="109">
        <v>4960800</v>
      </c>
      <c r="E13" s="109">
        <v>6307561</v>
      </c>
      <c r="F13" s="109">
        <v>5015126</v>
      </c>
      <c r="G13" s="31">
        <v>-0.20490249717759368</v>
      </c>
      <c r="H13" s="31">
        <v>0.29737736945698656</v>
      </c>
      <c r="I13" s="31"/>
      <c r="J13" s="31"/>
      <c r="K13" s="31"/>
      <c r="L13" s="31"/>
      <c r="M13" s="31"/>
      <c r="N13" s="31"/>
      <c r="O13" s="33"/>
    </row>
    <row r="14" spans="1:29" s="34" customFormat="1" ht="15.95" customHeight="1" x14ac:dyDescent="0.2">
      <c r="A14" s="365" t="s">
        <v>132</v>
      </c>
      <c r="B14" s="365"/>
      <c r="C14" s="365"/>
      <c r="D14" s="365"/>
      <c r="E14" s="365"/>
      <c r="F14" s="365"/>
      <c r="G14" s="365"/>
      <c r="H14" s="365"/>
      <c r="I14" s="353"/>
      <c r="J14" s="353"/>
      <c r="K14" s="353"/>
      <c r="L14" s="353"/>
      <c r="M14" s="353"/>
      <c r="N14" s="353"/>
    </row>
    <row r="15" spans="1:29" s="34" customFormat="1" ht="15.95" customHeight="1" x14ac:dyDescent="0.2">
      <c r="A15" s="32" t="s">
        <v>242</v>
      </c>
      <c r="B15" s="113">
        <v>5203542</v>
      </c>
      <c r="C15" s="113">
        <v>5142751</v>
      </c>
      <c r="D15" s="113">
        <v>5844993</v>
      </c>
      <c r="E15" s="113">
        <v>6560187</v>
      </c>
      <c r="F15" s="113">
        <v>6345887</v>
      </c>
      <c r="G15" s="27">
        <v>-3.2666751725217588E-2</v>
      </c>
      <c r="H15" s="28"/>
      <c r="I15" s="28"/>
      <c r="J15" s="28"/>
      <c r="K15" s="28"/>
      <c r="L15" s="28"/>
      <c r="M15" s="28"/>
      <c r="N15" s="28"/>
      <c r="O15" s="28"/>
    </row>
    <row r="16" spans="1:29" s="34" customFormat="1" ht="15.95" customHeight="1" x14ac:dyDescent="0.2">
      <c r="A16" s="111" t="s">
        <v>265</v>
      </c>
      <c r="B16" s="23">
        <v>3474061</v>
      </c>
      <c r="C16" s="23">
        <v>3325911</v>
      </c>
      <c r="D16" s="23">
        <v>3619177</v>
      </c>
      <c r="E16" s="23">
        <v>4085984</v>
      </c>
      <c r="F16" s="23">
        <v>3945433</v>
      </c>
      <c r="G16" s="31">
        <v>-3.4398323635139054E-2</v>
      </c>
      <c r="H16" s="31">
        <v>0.62173073677485902</v>
      </c>
      <c r="I16" s="31"/>
      <c r="J16" s="31"/>
      <c r="K16" s="31"/>
      <c r="L16" s="31"/>
      <c r="M16" s="31"/>
      <c r="N16" s="31"/>
      <c r="O16" s="33"/>
    </row>
    <row r="17" spans="1:24" s="34" customFormat="1" ht="15.95" customHeight="1" x14ac:dyDescent="0.2">
      <c r="A17" s="111" t="s">
        <v>266</v>
      </c>
      <c r="B17" s="23">
        <v>1466730</v>
      </c>
      <c r="C17" s="23">
        <v>1562037</v>
      </c>
      <c r="D17" s="23">
        <v>1965208</v>
      </c>
      <c r="E17" s="23">
        <v>2142776</v>
      </c>
      <c r="F17" s="23">
        <v>2140374</v>
      </c>
      <c r="G17" s="31">
        <v>-1.1209757809495719E-3</v>
      </c>
      <c r="H17" s="31">
        <v>0.33728523687862705</v>
      </c>
      <c r="I17" s="31"/>
      <c r="J17" s="31"/>
      <c r="K17" s="31"/>
      <c r="L17" s="31"/>
      <c r="M17" s="31"/>
      <c r="N17" s="31"/>
      <c r="O17" s="33"/>
    </row>
    <row r="18" spans="1:24" s="34" customFormat="1" ht="15.95" customHeight="1" x14ac:dyDescent="0.2">
      <c r="A18" s="111" t="s">
        <v>267</v>
      </c>
      <c r="B18" s="23">
        <v>262751</v>
      </c>
      <c r="C18" s="23">
        <v>254803</v>
      </c>
      <c r="D18" s="23">
        <v>260608</v>
      </c>
      <c r="E18" s="23">
        <v>331427</v>
      </c>
      <c r="F18" s="23">
        <v>260080</v>
      </c>
      <c r="G18" s="31">
        <v>-0.21527214137653239</v>
      </c>
      <c r="H18" s="31">
        <v>4.0984026346513894E-2</v>
      </c>
      <c r="I18" s="31"/>
      <c r="J18" s="31"/>
      <c r="K18" s="31"/>
      <c r="L18" s="31"/>
      <c r="M18" s="31"/>
      <c r="N18" s="31"/>
      <c r="O18" s="33"/>
    </row>
    <row r="19" spans="1:24" s="34" customFormat="1" ht="15.95" customHeight="1" x14ac:dyDescent="0.2">
      <c r="A19" s="365" t="s">
        <v>144</v>
      </c>
      <c r="B19" s="365"/>
      <c r="C19" s="365"/>
      <c r="D19" s="365"/>
      <c r="E19" s="365"/>
      <c r="F19" s="365"/>
      <c r="G19" s="365"/>
      <c r="H19" s="365"/>
      <c r="I19" s="353"/>
      <c r="J19" s="31"/>
      <c r="K19" s="31"/>
      <c r="L19" s="31"/>
      <c r="M19" s="31"/>
      <c r="N19" s="353"/>
    </row>
    <row r="20" spans="1:24" s="34" customFormat="1" ht="15.95" customHeight="1" x14ac:dyDescent="0.2">
      <c r="A20" s="32" t="s">
        <v>242</v>
      </c>
      <c r="B20" s="113">
        <v>9613495</v>
      </c>
      <c r="C20" s="113">
        <v>10067344</v>
      </c>
      <c r="D20" s="113">
        <v>9536842</v>
      </c>
      <c r="E20" s="113">
        <v>11340570</v>
      </c>
      <c r="F20" s="113">
        <v>10518631</v>
      </c>
      <c r="G20" s="27">
        <v>-7.2477750236540142E-2</v>
      </c>
      <c r="H20" s="33"/>
      <c r="I20" s="33"/>
      <c r="J20" s="31"/>
      <c r="K20" s="31"/>
      <c r="L20" s="31"/>
      <c r="M20" s="31"/>
      <c r="N20" s="33"/>
      <c r="O20" s="33"/>
    </row>
    <row r="21" spans="1:24" s="34" customFormat="1" ht="15.95" customHeight="1" x14ac:dyDescent="0.2">
      <c r="A21" s="111" t="s">
        <v>265</v>
      </c>
      <c r="B21" s="23">
        <v>5149872</v>
      </c>
      <c r="C21" s="23">
        <v>5924661</v>
      </c>
      <c r="D21" s="23">
        <v>5619304</v>
      </c>
      <c r="E21" s="23">
        <v>6126434</v>
      </c>
      <c r="F21" s="23">
        <v>6445332</v>
      </c>
      <c r="G21" s="31">
        <v>5.2052792864495073E-2</v>
      </c>
      <c r="H21" s="31">
        <v>0.61275388403681053</v>
      </c>
      <c r="I21" s="31"/>
      <c r="J21" s="31"/>
      <c r="K21" s="31"/>
      <c r="L21" s="31"/>
      <c r="M21" s="31"/>
      <c r="N21" s="33"/>
      <c r="O21" s="33"/>
    </row>
    <row r="22" spans="1:24" s="34" customFormat="1" ht="15.95" customHeight="1" x14ac:dyDescent="0.2">
      <c r="A22" s="111" t="s">
        <v>266</v>
      </c>
      <c r="B22" s="23">
        <v>-127785</v>
      </c>
      <c r="C22" s="23">
        <v>-325421</v>
      </c>
      <c r="D22" s="23">
        <v>-782654</v>
      </c>
      <c r="E22" s="23">
        <v>-761998</v>
      </c>
      <c r="F22" s="23">
        <v>-681747</v>
      </c>
      <c r="G22" s="31">
        <v>0.10531654938726873</v>
      </c>
      <c r="H22" s="31">
        <v>-6.4813282260780897E-2</v>
      </c>
      <c r="I22" s="31"/>
      <c r="J22" s="31"/>
      <c r="K22" s="31"/>
      <c r="L22" s="31"/>
      <c r="M22" s="31"/>
      <c r="N22" s="33"/>
      <c r="O22" s="33"/>
      <c r="P22" s="288"/>
    </row>
    <row r="23" spans="1:24" s="34" customFormat="1" ht="15.95" customHeight="1" thickBot="1" x14ac:dyDescent="0.25">
      <c r="A23" s="112" t="s">
        <v>267</v>
      </c>
      <c r="B23" s="64">
        <v>4591408</v>
      </c>
      <c r="C23" s="64">
        <v>4468104</v>
      </c>
      <c r="D23" s="64">
        <v>4700192</v>
      </c>
      <c r="E23" s="64">
        <v>5976134</v>
      </c>
      <c r="F23" s="64">
        <v>4755046</v>
      </c>
      <c r="G23" s="65">
        <v>-0.20432741300646873</v>
      </c>
      <c r="H23" s="65">
        <v>0.4520593982239704</v>
      </c>
      <c r="I23" s="31"/>
      <c r="J23" s="31"/>
      <c r="K23" s="31"/>
      <c r="L23" s="31"/>
      <c r="M23" s="31"/>
      <c r="N23" s="33"/>
      <c r="O23" s="33"/>
    </row>
    <row r="24" spans="1:24" ht="27" customHeight="1" thickTop="1" x14ac:dyDescent="0.2">
      <c r="A24" s="366" t="s">
        <v>445</v>
      </c>
      <c r="B24" s="366"/>
      <c r="C24" s="366"/>
      <c r="D24" s="366"/>
      <c r="E24" s="366"/>
      <c r="F24" s="366"/>
      <c r="G24" s="366"/>
      <c r="H24" s="366"/>
      <c r="I24" s="354"/>
      <c r="J24" s="31"/>
      <c r="K24" s="31"/>
      <c r="L24" s="31"/>
      <c r="M24" s="31"/>
      <c r="N24" s="33"/>
      <c r="O24" s="33"/>
      <c r="T24" s="25"/>
      <c r="U24" s="217" t="s">
        <v>372</v>
      </c>
    </row>
    <row r="25" spans="1:24" ht="33" customHeight="1" x14ac:dyDescent="0.2">
      <c r="J25" s="31"/>
      <c r="K25" s="31"/>
      <c r="L25" s="31"/>
      <c r="M25" s="31"/>
      <c r="N25" s="33"/>
      <c r="O25" s="33"/>
      <c r="U25" s="105" t="s">
        <v>195</v>
      </c>
    </row>
    <row r="26" spans="1:24" x14ac:dyDescent="0.2">
      <c r="A26" s="7"/>
      <c r="B26" s="7"/>
      <c r="C26" s="7"/>
      <c r="D26" s="7"/>
      <c r="E26" s="7"/>
      <c r="F26" s="7"/>
      <c r="G26" s="7"/>
      <c r="H26" s="7"/>
      <c r="I26" s="7"/>
      <c r="J26" s="31"/>
      <c r="K26" s="31"/>
      <c r="L26" s="31"/>
      <c r="M26" s="31"/>
      <c r="N26" s="33"/>
      <c r="O26" s="33"/>
      <c r="U26" s="192" t="s">
        <v>265</v>
      </c>
      <c r="V26" s="192" t="s">
        <v>266</v>
      </c>
      <c r="W26" s="192" t="s">
        <v>267</v>
      </c>
      <c r="X26" s="192" t="s">
        <v>192</v>
      </c>
    </row>
    <row r="27" spans="1:24" ht="15" x14ac:dyDescent="0.25">
      <c r="A27" s="7"/>
      <c r="B27" s="7"/>
      <c r="C27" s="7"/>
      <c r="D27" s="7"/>
      <c r="E27" s="7"/>
      <c r="F27" s="7"/>
      <c r="G27" s="7"/>
      <c r="H27" s="7"/>
      <c r="I27" s="7"/>
      <c r="J27" s="31"/>
      <c r="K27" s="31"/>
      <c r="L27" s="31"/>
      <c r="M27" s="31"/>
      <c r="N27" s="33"/>
      <c r="O27" s="33"/>
      <c r="T27" s="267">
        <v>2015</v>
      </c>
      <c r="U27" s="138">
        <v>5149872</v>
      </c>
      <c r="V27" s="138">
        <v>-127785</v>
      </c>
      <c r="W27" s="138">
        <v>4591408</v>
      </c>
      <c r="X27" s="138">
        <v>9613495</v>
      </c>
    </row>
    <row r="28" spans="1:24" ht="15" x14ac:dyDescent="0.25">
      <c r="A28" s="7"/>
      <c r="B28" s="7"/>
      <c r="C28" s="7"/>
      <c r="D28" s="7"/>
      <c r="E28" s="7"/>
      <c r="F28" s="7"/>
      <c r="G28" s="7"/>
      <c r="H28" s="7"/>
      <c r="I28" s="7"/>
      <c r="J28" s="31"/>
      <c r="K28" s="31"/>
      <c r="L28" s="31"/>
      <c r="M28" s="31"/>
      <c r="N28" s="33"/>
      <c r="O28" s="33"/>
      <c r="T28" s="267">
        <v>2016</v>
      </c>
      <c r="U28" s="138">
        <v>5924661</v>
      </c>
      <c r="V28" s="138">
        <v>-325421</v>
      </c>
      <c r="W28" s="138">
        <v>4468104</v>
      </c>
      <c r="X28" s="138">
        <v>10067344</v>
      </c>
    </row>
    <row r="29" spans="1:24" ht="15" x14ac:dyDescent="0.25">
      <c r="A29" s="7"/>
      <c r="B29" s="7"/>
      <c r="C29" s="7"/>
      <c r="D29" s="7"/>
      <c r="E29" s="7"/>
      <c r="F29" s="7"/>
      <c r="G29" s="7"/>
      <c r="H29" s="7"/>
      <c r="I29" s="7"/>
      <c r="J29" s="31"/>
      <c r="K29" s="31"/>
      <c r="L29" s="31"/>
      <c r="M29" s="31"/>
      <c r="N29" s="33"/>
      <c r="T29" s="267">
        <v>2017</v>
      </c>
      <c r="U29" s="138">
        <v>5619304</v>
      </c>
      <c r="V29" s="138">
        <v>-782654</v>
      </c>
      <c r="W29" s="138">
        <v>4700192</v>
      </c>
      <c r="X29" s="138">
        <v>9536842</v>
      </c>
    </row>
    <row r="30" spans="1:24" ht="15" x14ac:dyDescent="0.25">
      <c r="A30" s="7"/>
      <c r="B30" s="7"/>
      <c r="C30" s="7"/>
      <c r="D30" s="7"/>
      <c r="E30" s="7"/>
      <c r="F30" s="7"/>
      <c r="G30" s="7"/>
      <c r="H30" s="7"/>
      <c r="I30" s="7"/>
      <c r="J30" s="31"/>
      <c r="K30" s="31"/>
      <c r="L30" s="31"/>
      <c r="M30" s="31"/>
      <c r="N30" s="33"/>
      <c r="T30" s="267">
        <v>2018</v>
      </c>
      <c r="U30" s="138">
        <v>6126434</v>
      </c>
      <c r="V30" s="138">
        <v>-761998</v>
      </c>
      <c r="W30" s="138">
        <v>5976134</v>
      </c>
      <c r="X30" s="138">
        <v>11340570</v>
      </c>
    </row>
    <row r="31" spans="1:24" ht="15" x14ac:dyDescent="0.25">
      <c r="A31" s="7"/>
      <c r="B31" s="7"/>
      <c r="C31" s="7"/>
      <c r="D31" s="7"/>
      <c r="E31" s="7"/>
      <c r="F31" s="7"/>
      <c r="G31" s="7"/>
      <c r="H31" s="7"/>
      <c r="I31" s="7"/>
      <c r="J31" s="31"/>
      <c r="K31" s="31"/>
      <c r="L31" s="31"/>
      <c r="M31" s="31"/>
      <c r="N31" s="33"/>
      <c r="T31" s="267">
        <v>2019</v>
      </c>
      <c r="U31" s="138">
        <v>6445332</v>
      </c>
      <c r="V31" s="138">
        <v>-681747</v>
      </c>
      <c r="W31" s="138">
        <v>4755046</v>
      </c>
      <c r="X31" s="138">
        <v>10518631</v>
      </c>
    </row>
    <row r="32" spans="1:24" x14ac:dyDescent="0.2">
      <c r="A32" s="7"/>
      <c r="B32" s="7"/>
      <c r="C32" s="7"/>
      <c r="D32" s="7"/>
      <c r="E32" s="7"/>
      <c r="F32" s="7"/>
      <c r="G32" s="7"/>
      <c r="H32" s="7"/>
      <c r="I32" s="7"/>
      <c r="J32" s="31"/>
      <c r="K32" s="31"/>
      <c r="L32" s="31"/>
      <c r="M32" s="31"/>
      <c r="N32" s="33"/>
    </row>
    <row r="33" spans="1:14" x14ac:dyDescent="0.2">
      <c r="A33" s="7"/>
      <c r="B33" s="7"/>
      <c r="C33" s="7"/>
      <c r="D33" s="7"/>
      <c r="E33" s="7"/>
      <c r="F33" s="7"/>
      <c r="G33" s="7"/>
      <c r="H33" s="7"/>
      <c r="I33" s="7"/>
      <c r="J33" s="31"/>
      <c r="K33" s="31"/>
      <c r="L33" s="31"/>
      <c r="M33" s="31"/>
      <c r="N33" s="33"/>
    </row>
    <row r="34" spans="1:14" x14ac:dyDescent="0.2">
      <c r="A34" s="7"/>
      <c r="B34" s="7"/>
      <c r="C34" s="7"/>
      <c r="D34" s="7"/>
      <c r="E34" s="7"/>
      <c r="F34" s="7"/>
      <c r="G34" s="7"/>
      <c r="H34" s="7"/>
      <c r="I34" s="7"/>
      <c r="J34" s="31"/>
      <c r="K34" s="31"/>
      <c r="L34" s="31"/>
      <c r="M34" s="31"/>
      <c r="N34" s="33"/>
    </row>
    <row r="35" spans="1:14" x14ac:dyDescent="0.2">
      <c r="A35" s="7"/>
      <c r="B35" s="7"/>
      <c r="C35" s="7"/>
      <c r="D35" s="7"/>
      <c r="E35" s="7"/>
      <c r="F35" s="7"/>
      <c r="G35" s="7"/>
      <c r="H35" s="7"/>
      <c r="I35" s="7"/>
      <c r="J35" s="31"/>
      <c r="K35" s="31"/>
      <c r="L35" s="31"/>
      <c r="M35" s="31"/>
      <c r="N35" s="33"/>
    </row>
    <row r="36" spans="1:14" x14ac:dyDescent="0.2">
      <c r="A36" s="7"/>
      <c r="B36" s="7"/>
      <c r="C36" s="7"/>
      <c r="D36" s="7"/>
      <c r="E36" s="7"/>
      <c r="F36" s="7"/>
      <c r="G36" s="7"/>
      <c r="H36" s="7"/>
      <c r="I36" s="7"/>
      <c r="J36" s="31"/>
      <c r="K36" s="31"/>
      <c r="L36" s="31"/>
      <c r="M36" s="31"/>
      <c r="N36" s="33"/>
    </row>
    <row r="37" spans="1:14" x14ac:dyDescent="0.2">
      <c r="A37" s="7"/>
      <c r="B37" s="7"/>
      <c r="C37" s="7"/>
      <c r="D37" s="7"/>
      <c r="E37" s="7"/>
      <c r="F37" s="7"/>
      <c r="G37" s="7"/>
      <c r="H37" s="7"/>
      <c r="I37" s="7"/>
      <c r="J37" s="31"/>
      <c r="K37" s="31"/>
      <c r="L37" s="31"/>
      <c r="M37" s="31"/>
      <c r="N37" s="33"/>
    </row>
    <row r="38" spans="1:14" x14ac:dyDescent="0.2">
      <c r="A38" s="7"/>
      <c r="B38" s="7"/>
      <c r="C38" s="7"/>
      <c r="D38" s="7"/>
      <c r="E38" s="7"/>
      <c r="F38" s="7"/>
      <c r="G38" s="7"/>
      <c r="H38" s="7"/>
      <c r="I38" s="7"/>
      <c r="J38" s="31"/>
      <c r="K38" s="31"/>
      <c r="L38" s="31"/>
      <c r="M38" s="31"/>
      <c r="N38" s="33"/>
    </row>
    <row r="39" spans="1:14" x14ac:dyDescent="0.2">
      <c r="A39" s="7"/>
      <c r="B39" s="7"/>
      <c r="C39" s="7"/>
      <c r="D39" s="7"/>
      <c r="E39" s="7"/>
      <c r="F39" s="7"/>
      <c r="G39" s="7"/>
      <c r="H39" s="7"/>
      <c r="I39" s="7"/>
      <c r="J39" s="31"/>
      <c r="K39" s="31"/>
      <c r="L39" s="31"/>
      <c r="M39" s="31"/>
      <c r="N39" s="33"/>
    </row>
    <row r="40" spans="1:14" x14ac:dyDescent="0.2">
      <c r="A40" s="7"/>
      <c r="B40" s="7"/>
      <c r="C40" s="7"/>
      <c r="D40" s="7"/>
      <c r="E40" s="7"/>
      <c r="F40" s="7"/>
      <c r="G40" s="7"/>
      <c r="H40" s="7"/>
      <c r="I40" s="7"/>
      <c r="J40" s="31"/>
      <c r="K40" s="31"/>
      <c r="L40" s="31"/>
      <c r="M40" s="31"/>
      <c r="N40" s="33"/>
    </row>
    <row r="41" spans="1:14" x14ac:dyDescent="0.2">
      <c r="A41" s="7"/>
      <c r="B41" s="7"/>
      <c r="C41" s="7"/>
      <c r="D41" s="7"/>
      <c r="E41" s="7"/>
      <c r="F41" s="7"/>
      <c r="G41" s="7"/>
      <c r="H41" s="7"/>
      <c r="I41" s="7"/>
      <c r="J41" s="31"/>
      <c r="K41" s="31"/>
      <c r="L41" s="31"/>
      <c r="M41" s="31"/>
      <c r="N41" s="33"/>
    </row>
    <row r="42" spans="1:14" x14ac:dyDescent="0.2">
      <c r="A42" s="7"/>
      <c r="B42" s="7"/>
      <c r="C42" s="7"/>
      <c r="D42" s="7"/>
      <c r="E42" s="7"/>
      <c r="F42" s="7"/>
      <c r="G42" s="7"/>
      <c r="H42" s="7"/>
      <c r="I42" s="7"/>
      <c r="J42" s="31"/>
      <c r="K42" s="31"/>
      <c r="L42" s="31"/>
      <c r="M42" s="31"/>
      <c r="N42" s="33"/>
    </row>
    <row r="43" spans="1:14" x14ac:dyDescent="0.2">
      <c r="A43" s="7"/>
      <c r="B43" s="7"/>
      <c r="C43" s="7"/>
      <c r="D43" s="7"/>
      <c r="E43" s="7"/>
      <c r="F43" s="7"/>
      <c r="G43" s="7"/>
      <c r="H43" s="7"/>
      <c r="I43" s="7"/>
      <c r="J43" s="31"/>
      <c r="K43" s="31"/>
      <c r="L43" s="31"/>
      <c r="M43" s="31"/>
      <c r="N43" s="33"/>
    </row>
    <row r="44" spans="1:14" x14ac:dyDescent="0.2">
      <c r="A44" s="7"/>
      <c r="B44" s="7"/>
      <c r="C44" s="7"/>
      <c r="D44" s="7"/>
      <c r="E44" s="7"/>
      <c r="F44" s="7"/>
      <c r="G44" s="7"/>
      <c r="H44" s="7"/>
      <c r="I44" s="7"/>
      <c r="J44" s="31"/>
      <c r="K44" s="31"/>
      <c r="L44" s="31"/>
      <c r="M44" s="31"/>
      <c r="N44" s="33"/>
    </row>
    <row r="45" spans="1:14" x14ac:dyDescent="0.2">
      <c r="J45" s="31"/>
      <c r="K45" s="31"/>
      <c r="L45" s="31"/>
      <c r="M45" s="31"/>
      <c r="N45" s="33"/>
    </row>
    <row r="46" spans="1:14" x14ac:dyDescent="0.2">
      <c r="J46" s="31"/>
      <c r="K46" s="31"/>
      <c r="L46" s="31"/>
      <c r="M46" s="31"/>
      <c r="N46" s="33"/>
    </row>
    <row r="47" spans="1:14" x14ac:dyDescent="0.2">
      <c r="J47" s="31"/>
      <c r="K47" s="31"/>
      <c r="L47" s="31"/>
      <c r="M47" s="31"/>
      <c r="N47" s="33"/>
    </row>
    <row r="48" spans="1:14" x14ac:dyDescent="0.2">
      <c r="N48" s="33"/>
    </row>
  </sheetData>
  <mergeCells count="13">
    <mergeCell ref="A14:H14"/>
    <mergeCell ref="A19:H19"/>
    <mergeCell ref="A24:H24"/>
    <mergeCell ref="B5:B6"/>
    <mergeCell ref="C5:C6"/>
    <mergeCell ref="D5:D6"/>
    <mergeCell ref="E5:E6"/>
    <mergeCell ref="F5:F6"/>
    <mergeCell ref="A1:H1"/>
    <mergeCell ref="A2:H2"/>
    <mergeCell ref="A3:H3"/>
    <mergeCell ref="A4:H4"/>
    <mergeCell ref="A9:H9"/>
  </mergeCells>
  <printOptions horizontalCentered="1" verticalCentered="1"/>
  <pageMargins left="0.78740157480314965" right="0.78740157480314965" top="1.8897637795275593" bottom="0.78740157480314965" header="0" footer="0.59055118110236227"/>
  <pageSetup scale="89" orientation="portrait" horizontalDpi="4294967294" verticalDpi="4294967294" r:id="rId1"/>
  <headerFooter alignWithMargins="0">
    <oddFooter>&amp;C&amp;P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3"/>
  <dimension ref="A1:AD48"/>
  <sheetViews>
    <sheetView workbookViewId="0">
      <selection sqref="A1:XFD1048576"/>
    </sheetView>
  </sheetViews>
  <sheetFormatPr baseColWidth="10" defaultRowHeight="12.75" x14ac:dyDescent="0.2"/>
  <cols>
    <col min="1" max="1" width="15.140625" customWidth="1"/>
    <col min="2" max="2" width="16.5703125" bestFit="1" customWidth="1"/>
    <col min="3" max="3" width="15" customWidth="1"/>
    <col min="4" max="4" width="15.140625" customWidth="1"/>
    <col min="5" max="5" width="14.7109375" customWidth="1"/>
    <col min="6" max="6" width="16.5703125" bestFit="1" customWidth="1"/>
    <col min="7" max="16" width="16.5703125" customWidth="1"/>
    <col min="17" max="17" width="12.85546875" style="105" bestFit="1" customWidth="1"/>
    <col min="18" max="18" width="18.5703125" style="105" bestFit="1" customWidth="1"/>
    <col min="19" max="19" width="14.7109375" style="105" customWidth="1"/>
    <col min="20" max="20" width="18.5703125" style="105" bestFit="1" customWidth="1"/>
    <col min="21" max="21" width="16.140625" style="105" bestFit="1" customWidth="1"/>
    <col min="22" max="22" width="12.7109375" bestFit="1" customWidth="1"/>
  </cols>
  <sheetData>
    <row r="1" spans="1:30" s="34" customFormat="1" ht="15.95" customHeight="1" x14ac:dyDescent="0.2">
      <c r="A1" s="369" t="s">
        <v>193</v>
      </c>
      <c r="B1" s="369"/>
      <c r="C1" s="369"/>
      <c r="D1" s="369"/>
      <c r="E1" s="369"/>
      <c r="F1" s="369"/>
      <c r="G1" s="353"/>
      <c r="H1" s="353"/>
      <c r="I1" s="353"/>
      <c r="J1" s="353"/>
      <c r="K1" s="353"/>
      <c r="L1" s="353"/>
      <c r="M1" s="353"/>
      <c r="N1" s="353"/>
      <c r="O1" s="353"/>
      <c r="P1" s="353"/>
      <c r="Q1" s="32" t="s">
        <v>194</v>
      </c>
      <c r="R1" s="32"/>
      <c r="S1" s="32"/>
      <c r="T1" s="32"/>
      <c r="U1" s="32"/>
      <c r="V1" s="29"/>
      <c r="W1" s="29"/>
      <c r="X1" s="29"/>
      <c r="AA1" s="30"/>
      <c r="AB1" s="30"/>
      <c r="AC1" s="30"/>
      <c r="AD1" s="29"/>
    </row>
    <row r="2" spans="1:30" ht="13.5" customHeight="1" x14ac:dyDescent="0.2">
      <c r="A2" s="365" t="s">
        <v>243</v>
      </c>
      <c r="B2" s="365"/>
      <c r="C2" s="365"/>
      <c r="D2" s="365"/>
      <c r="E2" s="365"/>
      <c r="F2" s="365"/>
      <c r="G2" s="353"/>
      <c r="H2" s="353"/>
      <c r="I2" s="353"/>
      <c r="J2" s="353"/>
      <c r="K2" s="353"/>
      <c r="L2" s="353"/>
      <c r="M2" s="353"/>
      <c r="N2" s="353"/>
      <c r="O2" s="353"/>
      <c r="P2" s="353"/>
      <c r="Q2" s="22" t="s">
        <v>128</v>
      </c>
      <c r="R2" s="36" t="s">
        <v>265</v>
      </c>
      <c r="S2" s="36" t="s">
        <v>266</v>
      </c>
      <c r="T2" s="36" t="s">
        <v>267</v>
      </c>
      <c r="U2" s="36" t="s">
        <v>192</v>
      </c>
    </row>
    <row r="3" spans="1:30" s="34" customFormat="1" ht="15.95" customHeight="1" x14ac:dyDescent="0.2">
      <c r="A3" s="365" t="s">
        <v>127</v>
      </c>
      <c r="B3" s="365"/>
      <c r="C3" s="365"/>
      <c r="D3" s="365"/>
      <c r="E3" s="365"/>
      <c r="F3" s="365"/>
      <c r="G3" s="353"/>
      <c r="H3" s="353"/>
      <c r="I3" s="353"/>
      <c r="J3" s="353"/>
      <c r="K3" s="353"/>
      <c r="L3" s="353"/>
      <c r="M3" s="353"/>
      <c r="N3" s="353"/>
      <c r="O3" s="353"/>
      <c r="P3" s="353"/>
      <c r="Q3" s="243" t="s">
        <v>515</v>
      </c>
      <c r="R3" s="184">
        <v>6709450</v>
      </c>
      <c r="S3" s="184">
        <v>830515</v>
      </c>
      <c r="T3" s="184">
        <v>3146894</v>
      </c>
      <c r="U3" s="212">
        <v>10686859</v>
      </c>
      <c r="V3" s="29"/>
      <c r="W3" s="29"/>
      <c r="X3" s="29"/>
      <c r="Z3" s="35"/>
      <c r="AA3" s="30"/>
      <c r="AB3" s="30"/>
      <c r="AC3" s="30"/>
      <c r="AD3" s="29"/>
    </row>
    <row r="4" spans="1:30" s="34" customFormat="1" ht="15.95" customHeight="1" x14ac:dyDescent="0.2">
      <c r="A4" s="365" t="s">
        <v>237</v>
      </c>
      <c r="B4" s="365"/>
      <c r="C4" s="365"/>
      <c r="D4" s="365"/>
      <c r="E4" s="365"/>
      <c r="F4" s="365"/>
      <c r="G4" s="353"/>
      <c r="H4" s="353"/>
      <c r="I4" s="353"/>
      <c r="J4" s="353"/>
      <c r="K4" s="353"/>
      <c r="L4" s="353"/>
      <c r="M4" s="353"/>
      <c r="N4" s="353"/>
      <c r="O4" s="353"/>
      <c r="P4" s="353"/>
      <c r="Q4" s="243" t="s">
        <v>516</v>
      </c>
      <c r="R4" s="184">
        <v>6685634</v>
      </c>
      <c r="S4" s="184">
        <v>790972</v>
      </c>
      <c r="T4" s="184">
        <v>3265313</v>
      </c>
      <c r="U4" s="212">
        <v>10741919</v>
      </c>
      <c r="V4" s="29"/>
      <c r="W4" s="29"/>
      <c r="X4" s="29"/>
      <c r="AD4" s="29"/>
    </row>
    <row r="5" spans="1:30" ht="13.5" thickBot="1" x14ac:dyDescent="0.25">
      <c r="B5" s="41"/>
      <c r="C5" s="41"/>
      <c r="D5" s="41"/>
      <c r="E5" s="41"/>
      <c r="F5" s="41"/>
      <c r="G5" s="41"/>
      <c r="H5" s="41"/>
      <c r="I5" s="41"/>
      <c r="J5" s="41"/>
      <c r="K5" s="41"/>
      <c r="L5" s="41"/>
      <c r="M5" s="41"/>
      <c r="N5" s="41"/>
      <c r="O5" s="41"/>
      <c r="P5" s="41"/>
      <c r="Q5" s="243" t="s">
        <v>517</v>
      </c>
      <c r="R5" s="184">
        <v>7667857</v>
      </c>
      <c r="S5" s="184">
        <v>941525</v>
      </c>
      <c r="T5" s="184">
        <v>4190498</v>
      </c>
      <c r="U5" s="212">
        <v>12799880</v>
      </c>
    </row>
    <row r="6" spans="1:30" ht="15" customHeight="1" thickTop="1" x14ac:dyDescent="0.2">
      <c r="A6" s="53" t="s">
        <v>128</v>
      </c>
      <c r="B6" s="372" t="s">
        <v>512</v>
      </c>
      <c r="C6" s="372"/>
      <c r="D6" s="372"/>
      <c r="E6" s="372"/>
      <c r="F6" s="372"/>
      <c r="G6" s="106"/>
      <c r="H6" s="106"/>
      <c r="I6" s="106"/>
      <c r="J6" s="106"/>
      <c r="K6" s="106"/>
      <c r="L6" s="106"/>
      <c r="M6" s="106"/>
      <c r="N6" s="106"/>
      <c r="O6" s="106"/>
      <c r="P6" s="106"/>
      <c r="Q6" s="243" t="s">
        <v>518</v>
      </c>
      <c r="R6" s="184">
        <v>7699002</v>
      </c>
      <c r="S6" s="184">
        <v>967387</v>
      </c>
      <c r="T6" s="184">
        <v>3559466</v>
      </c>
      <c r="U6" s="212">
        <v>12225855</v>
      </c>
    </row>
    <row r="7" spans="1:30" ht="15" customHeight="1" x14ac:dyDescent="0.2">
      <c r="A7" s="55"/>
      <c r="B7" s="54">
        <v>2016</v>
      </c>
      <c r="C7" s="54">
        <v>2017</v>
      </c>
      <c r="D7" s="54">
        <v>2018</v>
      </c>
      <c r="E7" s="54">
        <v>2019</v>
      </c>
      <c r="F7" s="54">
        <v>2020</v>
      </c>
      <c r="G7" s="106"/>
      <c r="H7" s="106"/>
      <c r="I7" s="106"/>
      <c r="J7" s="106"/>
      <c r="K7" s="106"/>
      <c r="L7" s="106"/>
      <c r="M7" s="106"/>
      <c r="N7" s="106"/>
      <c r="O7" s="106"/>
      <c r="P7" s="106"/>
      <c r="Q7" s="243" t="s">
        <v>519</v>
      </c>
      <c r="R7" s="184">
        <v>6965344</v>
      </c>
      <c r="S7" s="184">
        <v>1087999</v>
      </c>
      <c r="T7" s="184">
        <v>2841244</v>
      </c>
      <c r="U7" s="212">
        <v>10894587</v>
      </c>
    </row>
    <row r="8" spans="1:30" s="105" customFormat="1" ht="20.100000000000001" customHeight="1" x14ac:dyDescent="0.2">
      <c r="A8" s="114" t="s">
        <v>265</v>
      </c>
      <c r="B8" s="168">
        <v>6709450</v>
      </c>
      <c r="C8" s="168">
        <v>6685634</v>
      </c>
      <c r="D8" s="168">
        <v>7667857</v>
      </c>
      <c r="E8" s="168">
        <v>7699002</v>
      </c>
      <c r="F8" s="168">
        <v>6965344</v>
      </c>
      <c r="G8" s="168"/>
      <c r="H8" s="168"/>
      <c r="I8" s="168"/>
      <c r="J8" s="168"/>
      <c r="K8" s="168"/>
      <c r="L8" s="168"/>
      <c r="M8" s="168"/>
      <c r="N8" s="168"/>
      <c r="O8" s="139"/>
      <c r="P8" s="139"/>
    </row>
    <row r="9" spans="1:30" s="105" customFormat="1" ht="20.100000000000001" customHeight="1" x14ac:dyDescent="0.2">
      <c r="A9" s="114" t="s">
        <v>266</v>
      </c>
      <c r="B9" s="168">
        <v>830515</v>
      </c>
      <c r="C9" s="168">
        <v>790972</v>
      </c>
      <c r="D9" s="168">
        <v>941525</v>
      </c>
      <c r="E9" s="168">
        <v>967387</v>
      </c>
      <c r="F9" s="168">
        <v>1087999</v>
      </c>
      <c r="G9" s="168"/>
      <c r="H9" s="168"/>
      <c r="I9" s="168"/>
      <c r="J9" s="168"/>
      <c r="K9" s="168"/>
      <c r="L9" s="168"/>
      <c r="M9" s="168"/>
      <c r="N9" s="168"/>
      <c r="O9" s="139"/>
      <c r="P9" s="139"/>
    </row>
    <row r="10" spans="1:30" s="105" customFormat="1" ht="20.100000000000001" customHeight="1" x14ac:dyDescent="0.2">
      <c r="A10" s="114" t="s">
        <v>267</v>
      </c>
      <c r="B10" s="168">
        <v>3146894</v>
      </c>
      <c r="C10" s="168">
        <v>3265313</v>
      </c>
      <c r="D10" s="168">
        <v>4190498</v>
      </c>
      <c r="E10" s="168">
        <v>3559466</v>
      </c>
      <c r="F10" s="168">
        <v>2841244</v>
      </c>
      <c r="G10" s="168"/>
      <c r="H10" s="168"/>
      <c r="I10" s="168"/>
      <c r="J10" s="168"/>
      <c r="K10" s="168"/>
      <c r="L10" s="168"/>
      <c r="M10" s="168"/>
      <c r="N10" s="168"/>
      <c r="O10" s="139"/>
      <c r="P10" s="139"/>
      <c r="Q10" s="2" t="s">
        <v>5</v>
      </c>
      <c r="R10" s="2"/>
      <c r="S10" s="2"/>
      <c r="T10" s="2"/>
      <c r="U10" s="2"/>
    </row>
    <row r="11" spans="1:30" s="2" customFormat="1" ht="20.100000000000001" customHeight="1" thickBot="1" x14ac:dyDescent="0.25">
      <c r="A11" s="186" t="s">
        <v>192</v>
      </c>
      <c r="B11" s="187">
        <v>10686859</v>
      </c>
      <c r="C11" s="187">
        <v>10741919</v>
      </c>
      <c r="D11" s="187">
        <v>12799880</v>
      </c>
      <c r="E11" s="187">
        <v>12225855</v>
      </c>
      <c r="F11" s="187">
        <v>10894587</v>
      </c>
      <c r="G11" s="189"/>
      <c r="H11" s="189"/>
      <c r="I11" s="189"/>
      <c r="J11" s="189"/>
      <c r="K11" s="189"/>
      <c r="L11" s="189"/>
      <c r="M11" s="189"/>
      <c r="N11" s="189"/>
      <c r="O11" s="188"/>
      <c r="P11" s="189"/>
      <c r="Q11" s="185"/>
      <c r="R11" s="36" t="s">
        <v>265</v>
      </c>
      <c r="S11" s="36" t="s">
        <v>266</v>
      </c>
      <c r="T11" s="36" t="s">
        <v>267</v>
      </c>
      <c r="U11" s="106" t="s">
        <v>192</v>
      </c>
    </row>
    <row r="12" spans="1:30" ht="30.75" customHeight="1" thickTop="1" x14ac:dyDescent="0.2">
      <c r="A12" s="373" t="s">
        <v>415</v>
      </c>
      <c r="B12" s="374"/>
      <c r="C12" s="374"/>
      <c r="D12" s="374"/>
      <c r="E12" s="374"/>
      <c r="Q12" s="243" t="s">
        <v>515</v>
      </c>
      <c r="R12" s="216">
        <v>2156997</v>
      </c>
      <c r="S12" s="216">
        <v>988742</v>
      </c>
      <c r="T12" s="216">
        <v>178384</v>
      </c>
      <c r="U12" s="213">
        <v>3324123</v>
      </c>
    </row>
    <row r="13" spans="1:30" x14ac:dyDescent="0.2">
      <c r="A13" s="6"/>
      <c r="B13" s="24"/>
      <c r="C13" s="25"/>
      <c r="D13" s="25"/>
      <c r="E13" s="25"/>
      <c r="Q13" s="243" t="s">
        <v>516</v>
      </c>
      <c r="R13" s="216">
        <v>2344047</v>
      </c>
      <c r="S13" s="216">
        <v>1303583</v>
      </c>
      <c r="T13" s="216">
        <v>178555</v>
      </c>
      <c r="U13" s="213">
        <v>3826185</v>
      </c>
    </row>
    <row r="14" spans="1:30" x14ac:dyDescent="0.2">
      <c r="A14" s="6"/>
      <c r="B14" s="24"/>
      <c r="C14" s="25"/>
      <c r="D14" s="25"/>
      <c r="E14" s="25"/>
      <c r="Q14" s="243" t="s">
        <v>517</v>
      </c>
      <c r="R14" s="216">
        <v>2701074</v>
      </c>
      <c r="S14" s="216">
        <v>1448047</v>
      </c>
      <c r="T14" s="216">
        <v>236334</v>
      </c>
      <c r="U14" s="213">
        <v>4385455</v>
      </c>
    </row>
    <row r="15" spans="1:30" x14ac:dyDescent="0.2">
      <c r="A15" s="6"/>
      <c r="B15" s="24"/>
      <c r="C15" s="25"/>
      <c r="D15" s="25"/>
      <c r="E15" s="25"/>
      <c r="Q15" s="243" t="s">
        <v>518</v>
      </c>
      <c r="R15" s="216">
        <v>2640825</v>
      </c>
      <c r="S15" s="216">
        <v>1471609</v>
      </c>
      <c r="T15" s="216">
        <v>184027</v>
      </c>
      <c r="U15" s="213">
        <v>4296461</v>
      </c>
    </row>
    <row r="16" spans="1:30" x14ac:dyDescent="0.2">
      <c r="Q16" s="243" t="s">
        <v>519</v>
      </c>
      <c r="R16" s="216">
        <v>2759130</v>
      </c>
      <c r="S16" s="216">
        <v>1254932</v>
      </c>
      <c r="T16" s="216">
        <v>130583</v>
      </c>
      <c r="U16" s="213">
        <v>4144645</v>
      </c>
    </row>
    <row r="17" spans="17:22" x14ac:dyDescent="0.2">
      <c r="R17" s="214"/>
      <c r="S17" s="214"/>
      <c r="T17" s="214"/>
    </row>
    <row r="19" spans="17:22" x14ac:dyDescent="0.2">
      <c r="Q19" s="215"/>
      <c r="R19" s="215"/>
      <c r="S19" s="215"/>
      <c r="U19" s="215"/>
    </row>
    <row r="20" spans="17:22" x14ac:dyDescent="0.2">
      <c r="Q20" s="215"/>
      <c r="R20" s="215"/>
      <c r="S20" s="215"/>
      <c r="U20" s="215"/>
    </row>
    <row r="21" spans="17:22" x14ac:dyDescent="0.2">
      <c r="Q21" s="215"/>
      <c r="R21" s="215"/>
      <c r="S21" s="215"/>
      <c r="U21" s="215"/>
    </row>
    <row r="22" spans="17:22" x14ac:dyDescent="0.2">
      <c r="Q22" s="215"/>
      <c r="R22" s="215"/>
      <c r="S22" s="215"/>
    </row>
    <row r="23" spans="17:22" x14ac:dyDescent="0.2">
      <c r="Q23" s="215"/>
      <c r="R23" s="215"/>
      <c r="S23" s="215"/>
      <c r="T23" s="215"/>
      <c r="U23" s="215"/>
      <c r="V23" s="40"/>
    </row>
    <row r="24" spans="17:22" x14ac:dyDescent="0.2">
      <c r="Q24" s="215"/>
      <c r="R24" s="215"/>
      <c r="S24" s="215"/>
      <c r="T24" s="215"/>
      <c r="U24" s="215"/>
      <c r="V24" s="40"/>
    </row>
    <row r="25" spans="17:22" x14ac:dyDescent="0.2">
      <c r="Q25" s="215"/>
      <c r="R25" s="215"/>
      <c r="S25" s="215"/>
      <c r="T25" s="215"/>
      <c r="U25" s="215"/>
      <c r="V25" s="40"/>
    </row>
    <row r="26" spans="17:22" x14ac:dyDescent="0.2">
      <c r="Q26" s="215"/>
      <c r="R26" s="215"/>
      <c r="S26" s="215"/>
      <c r="T26" s="215"/>
      <c r="U26" s="215"/>
      <c r="V26" s="40"/>
    </row>
    <row r="27" spans="17:22" x14ac:dyDescent="0.2">
      <c r="Q27" s="215"/>
      <c r="R27" s="215"/>
      <c r="S27" s="215"/>
    </row>
    <row r="28" spans="17:22" x14ac:dyDescent="0.2">
      <c r="Q28" s="215"/>
      <c r="R28" s="215"/>
      <c r="S28" s="215"/>
      <c r="T28" s="215"/>
      <c r="U28" s="215"/>
      <c r="V28" s="40"/>
    </row>
    <row r="29" spans="17:22" x14ac:dyDescent="0.2">
      <c r="Q29" s="215"/>
      <c r="R29" s="215"/>
      <c r="S29" s="215"/>
      <c r="T29" s="215"/>
      <c r="U29" s="215"/>
      <c r="V29" s="40"/>
    </row>
    <row r="30" spans="17:22" x14ac:dyDescent="0.2">
      <c r="Q30" s="215"/>
      <c r="R30" s="215"/>
      <c r="S30" s="215"/>
      <c r="T30" s="215"/>
      <c r="U30" s="215"/>
      <c r="V30" s="40"/>
    </row>
    <row r="31" spans="17:22" x14ac:dyDescent="0.2">
      <c r="Q31" s="215"/>
      <c r="R31" s="215"/>
      <c r="S31" s="215"/>
      <c r="T31" s="215"/>
      <c r="U31" s="215"/>
      <c r="V31" s="40"/>
    </row>
    <row r="32" spans="17:22" x14ac:dyDescent="0.2">
      <c r="Q32" s="215"/>
      <c r="R32" s="214"/>
      <c r="S32" s="214"/>
      <c r="T32" s="214"/>
      <c r="U32" s="214"/>
    </row>
    <row r="33" spans="1:30" x14ac:dyDescent="0.2">
      <c r="Q33" s="215"/>
      <c r="R33" s="214"/>
      <c r="S33" s="214"/>
      <c r="T33" s="214"/>
      <c r="U33" s="214"/>
      <c r="V33" s="40"/>
    </row>
    <row r="34" spans="1:30" x14ac:dyDescent="0.2">
      <c r="Q34" s="215"/>
      <c r="R34" s="214"/>
      <c r="S34" s="214"/>
      <c r="T34" s="214"/>
      <c r="U34" s="214"/>
      <c r="V34" s="40"/>
    </row>
    <row r="35" spans="1:30" x14ac:dyDescent="0.2">
      <c r="Q35" s="215"/>
      <c r="R35" s="214"/>
      <c r="S35" s="214"/>
      <c r="T35" s="214"/>
      <c r="U35" s="214"/>
      <c r="V35" s="40"/>
    </row>
    <row r="36" spans="1:30" x14ac:dyDescent="0.2">
      <c r="Q36" s="215"/>
      <c r="R36" s="214"/>
      <c r="S36" s="214"/>
      <c r="T36" s="214"/>
      <c r="U36" s="214"/>
      <c r="V36" s="40"/>
    </row>
    <row r="37" spans="1:30" s="34" customFormat="1" ht="15.95" customHeight="1" x14ac:dyDescent="0.2">
      <c r="A37" s="369" t="s">
        <v>196</v>
      </c>
      <c r="B37" s="369"/>
      <c r="C37" s="369"/>
      <c r="D37" s="369"/>
      <c r="E37" s="369"/>
      <c r="F37" s="369"/>
      <c r="G37" s="353"/>
      <c r="H37" s="353"/>
      <c r="I37" s="353"/>
      <c r="J37" s="353"/>
      <c r="K37" s="353"/>
      <c r="L37" s="353"/>
      <c r="M37" s="353"/>
      <c r="N37" s="353"/>
      <c r="O37" s="353"/>
      <c r="P37" s="353"/>
      <c r="Q37" s="215"/>
      <c r="R37" s="214"/>
      <c r="S37" s="214"/>
      <c r="T37" s="214"/>
      <c r="U37" s="214"/>
      <c r="V37" s="40"/>
      <c r="W37" s="29"/>
      <c r="X37" s="29"/>
      <c r="AA37" s="30"/>
      <c r="AB37" s="30"/>
      <c r="AC37" s="30"/>
      <c r="AD37" s="29"/>
    </row>
    <row r="38" spans="1:30" ht="13.5" customHeight="1" x14ac:dyDescent="0.2">
      <c r="A38" s="365" t="s">
        <v>244</v>
      </c>
      <c r="B38" s="365"/>
      <c r="C38" s="365"/>
      <c r="D38" s="365"/>
      <c r="E38" s="365"/>
      <c r="F38" s="365"/>
      <c r="G38" s="353"/>
      <c r="H38" s="353"/>
      <c r="I38" s="353"/>
      <c r="J38" s="353"/>
      <c r="K38" s="353"/>
      <c r="L38" s="353"/>
      <c r="M38" s="353"/>
      <c r="N38" s="353"/>
      <c r="O38" s="353"/>
      <c r="P38" s="353"/>
      <c r="R38" s="214"/>
      <c r="S38" s="214"/>
      <c r="T38" s="214"/>
      <c r="U38" s="214"/>
      <c r="V38" s="40"/>
    </row>
    <row r="39" spans="1:30" s="34" customFormat="1" ht="15.95" customHeight="1" x14ac:dyDescent="0.2">
      <c r="A39" s="365" t="s">
        <v>127</v>
      </c>
      <c r="B39" s="365"/>
      <c r="C39" s="365"/>
      <c r="D39" s="365"/>
      <c r="E39" s="365"/>
      <c r="F39" s="365"/>
      <c r="G39" s="353"/>
      <c r="H39" s="353"/>
      <c r="I39" s="353"/>
      <c r="J39" s="353"/>
      <c r="K39" s="353"/>
      <c r="L39" s="353"/>
      <c r="M39" s="353"/>
      <c r="N39" s="353"/>
      <c r="O39" s="353"/>
      <c r="P39" s="353"/>
      <c r="Q39" s="105"/>
      <c r="R39" s="214"/>
      <c r="S39" s="214"/>
      <c r="T39" s="214"/>
      <c r="U39" s="214"/>
      <c r="V39" s="40"/>
      <c r="W39" s="29"/>
      <c r="X39" s="29"/>
      <c r="Z39" s="35"/>
      <c r="AA39" s="30"/>
      <c r="AB39" s="30"/>
      <c r="AC39" s="30"/>
      <c r="AD39" s="29"/>
    </row>
    <row r="40" spans="1:30" s="34" customFormat="1" ht="15.95" customHeight="1" x14ac:dyDescent="0.2">
      <c r="A40" s="365" t="s">
        <v>237</v>
      </c>
      <c r="B40" s="365"/>
      <c r="C40" s="365"/>
      <c r="D40" s="365"/>
      <c r="E40" s="365"/>
      <c r="F40" s="365"/>
      <c r="G40" s="353"/>
      <c r="H40" s="353"/>
      <c r="I40" s="353"/>
      <c r="J40" s="353"/>
      <c r="K40" s="353"/>
      <c r="L40" s="353"/>
      <c r="M40" s="353"/>
      <c r="N40" s="353"/>
      <c r="O40" s="353"/>
      <c r="P40" s="353"/>
      <c r="Q40" s="105"/>
      <c r="R40" s="214"/>
      <c r="S40" s="214"/>
      <c r="T40" s="214"/>
      <c r="U40" s="214"/>
      <c r="V40" s="40"/>
      <c r="W40" s="29"/>
      <c r="X40" s="29"/>
      <c r="AD40" s="29"/>
    </row>
    <row r="41" spans="1:30" ht="13.5" thickBot="1" x14ac:dyDescent="0.25">
      <c r="B41" s="41"/>
      <c r="C41" s="41"/>
      <c r="D41" s="41"/>
      <c r="E41" s="41"/>
      <c r="F41" s="41"/>
      <c r="G41" s="41"/>
      <c r="H41" s="41"/>
      <c r="I41" s="41"/>
      <c r="J41" s="41"/>
      <c r="K41" s="41"/>
      <c r="L41" s="41"/>
      <c r="M41" s="41"/>
      <c r="N41" s="41"/>
      <c r="O41" s="41"/>
      <c r="P41" s="41"/>
      <c r="V41" s="40"/>
    </row>
    <row r="42" spans="1:30" ht="13.5" thickTop="1" x14ac:dyDescent="0.2">
      <c r="A42" s="53" t="s">
        <v>128</v>
      </c>
      <c r="B42" s="375" t="s">
        <v>512</v>
      </c>
      <c r="C42" s="375"/>
      <c r="D42" s="375"/>
      <c r="E42" s="375"/>
      <c r="F42" s="375"/>
      <c r="G42" s="106"/>
      <c r="H42" s="106"/>
      <c r="I42" s="106"/>
      <c r="J42" s="106"/>
      <c r="K42" s="106"/>
      <c r="L42" s="106"/>
      <c r="M42" s="106"/>
      <c r="N42" s="106"/>
      <c r="O42" s="106"/>
      <c r="P42" s="106"/>
      <c r="V42" s="40"/>
    </row>
    <row r="43" spans="1:30" ht="15" customHeight="1" x14ac:dyDescent="0.2">
      <c r="A43" s="55"/>
      <c r="B43" s="54">
        <v>2016</v>
      </c>
      <c r="C43" s="54">
        <v>2017</v>
      </c>
      <c r="D43" s="54">
        <v>2018</v>
      </c>
      <c r="E43" s="54">
        <v>2019</v>
      </c>
      <c r="F43" s="54">
        <v>2020</v>
      </c>
      <c r="G43" s="106"/>
      <c r="H43" s="106"/>
      <c r="I43" s="106"/>
      <c r="J43" s="106"/>
      <c r="K43" s="106"/>
      <c r="L43" s="106"/>
      <c r="M43" s="106"/>
      <c r="N43" s="106"/>
      <c r="O43" s="106"/>
      <c r="P43" s="106"/>
    </row>
    <row r="44" spans="1:30" ht="20.100000000000001" customHeight="1" x14ac:dyDescent="0.2">
      <c r="A44" s="114" t="s">
        <v>265</v>
      </c>
      <c r="B44" s="168">
        <v>2156997</v>
      </c>
      <c r="C44" s="168">
        <v>2344047</v>
      </c>
      <c r="D44" s="168">
        <v>2701074</v>
      </c>
      <c r="E44" s="168">
        <v>2640825</v>
      </c>
      <c r="F44" s="168">
        <v>2759130</v>
      </c>
      <c r="G44" s="168"/>
      <c r="H44" s="168"/>
      <c r="I44" s="168"/>
      <c r="J44" s="168"/>
      <c r="K44" s="168"/>
      <c r="L44" s="168"/>
      <c r="M44" s="168"/>
      <c r="N44" s="168"/>
      <c r="O44" s="52"/>
      <c r="P44" s="52"/>
    </row>
    <row r="45" spans="1:30" ht="20.100000000000001" customHeight="1" x14ac:dyDescent="0.2">
      <c r="A45" s="114" t="s">
        <v>266</v>
      </c>
      <c r="B45" s="168">
        <v>988742</v>
      </c>
      <c r="C45" s="168">
        <v>1303583</v>
      </c>
      <c r="D45" s="168">
        <v>1448047</v>
      </c>
      <c r="E45" s="168">
        <v>1471609</v>
      </c>
      <c r="F45" s="168">
        <v>1254932</v>
      </c>
      <c r="G45" s="168"/>
      <c r="H45" s="168"/>
      <c r="I45" s="168"/>
      <c r="J45" s="168"/>
      <c r="K45" s="168"/>
      <c r="L45" s="168"/>
      <c r="M45" s="168"/>
      <c r="N45" s="168"/>
      <c r="O45" s="42"/>
      <c r="P45" s="42"/>
    </row>
    <row r="46" spans="1:30" ht="20.100000000000001" customHeight="1" x14ac:dyDescent="0.2">
      <c r="A46" s="114" t="s">
        <v>267</v>
      </c>
      <c r="B46" s="168">
        <v>178384</v>
      </c>
      <c r="C46" s="168">
        <v>178555</v>
      </c>
      <c r="D46" s="168">
        <v>236334</v>
      </c>
      <c r="E46" s="168">
        <v>184027</v>
      </c>
      <c r="F46" s="168">
        <v>130583</v>
      </c>
      <c r="G46" s="168"/>
      <c r="H46" s="168"/>
      <c r="I46" s="168"/>
      <c r="J46" s="168"/>
      <c r="K46" s="168"/>
      <c r="L46" s="168"/>
      <c r="M46" s="168"/>
      <c r="N46" s="168"/>
      <c r="O46" s="42"/>
      <c r="P46" s="42"/>
    </row>
    <row r="47" spans="1:30" s="2" customFormat="1" ht="20.100000000000001" customHeight="1" thickBot="1" x14ac:dyDescent="0.25">
      <c r="A47" s="190" t="s">
        <v>192</v>
      </c>
      <c r="B47" s="191">
        <v>3324123</v>
      </c>
      <c r="C47" s="191">
        <v>3826185</v>
      </c>
      <c r="D47" s="191">
        <v>4385455</v>
      </c>
      <c r="E47" s="191">
        <v>4296461</v>
      </c>
      <c r="F47" s="191">
        <v>4144645</v>
      </c>
      <c r="G47" s="223"/>
      <c r="H47" s="223"/>
      <c r="I47" s="223"/>
      <c r="J47" s="223"/>
      <c r="K47" s="223"/>
      <c r="L47" s="223"/>
      <c r="M47" s="223"/>
      <c r="N47" s="223"/>
      <c r="O47" s="189"/>
      <c r="P47" s="189"/>
    </row>
    <row r="48" spans="1:30" ht="30.75" customHeight="1" thickTop="1" x14ac:dyDescent="0.2">
      <c r="A48" s="373" t="s">
        <v>416</v>
      </c>
      <c r="B48" s="374"/>
      <c r="C48" s="374"/>
      <c r="D48" s="374"/>
      <c r="E48" s="374"/>
    </row>
  </sheetData>
  <mergeCells count="12">
    <mergeCell ref="A38:F38"/>
    <mergeCell ref="A39:F39"/>
    <mergeCell ref="A40:F40"/>
    <mergeCell ref="A12:E12"/>
    <mergeCell ref="A48:E48"/>
    <mergeCell ref="B42:F42"/>
    <mergeCell ref="A1:F1"/>
    <mergeCell ref="A37:F37"/>
    <mergeCell ref="B6:F6"/>
    <mergeCell ref="A3:F3"/>
    <mergeCell ref="A4:F4"/>
    <mergeCell ref="A2:F2"/>
  </mergeCells>
  <printOptions horizontalCentered="1" verticalCentered="1"/>
  <pageMargins left="0.78740157480314965" right="0.78740157480314965" top="1.8897637795275593" bottom="0.78740157480314965" header="0" footer="5.9055118110236222"/>
  <pageSetup scale="90" orientation="portrait" horizontalDpi="4294967294" verticalDpi="4294967294" r:id="rId1"/>
  <headerFooter alignWithMargins="0">
    <oddFooter>&amp;C&amp;P</oddFooter>
    <firstFooter>&amp;C1</firstFooter>
  </headerFooter>
  <rowBreaks count="1" manualBreakCount="1">
    <brk id="36" max="5"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4"/>
  <dimension ref="A1:U81"/>
  <sheetViews>
    <sheetView workbookViewId="0">
      <selection sqref="A1:XFD1048576"/>
    </sheetView>
  </sheetViews>
  <sheetFormatPr baseColWidth="10" defaultColWidth="11.42578125" defaultRowHeight="12.75" x14ac:dyDescent="0.2"/>
  <cols>
    <col min="1" max="1" width="24" style="34" customWidth="1"/>
    <col min="2" max="2" width="14.140625" style="34" bestFit="1" customWidth="1"/>
    <col min="3" max="3" width="13.7109375" style="34" bestFit="1" customWidth="1"/>
    <col min="4" max="4" width="13.42578125" style="34" bestFit="1" customWidth="1"/>
    <col min="5" max="5" width="11.7109375" style="34" customWidth="1"/>
    <col min="6" max="6" width="15.5703125" style="34" customWidth="1"/>
    <col min="7" max="7" width="12.42578125" style="34" customWidth="1"/>
    <col min="8" max="10" width="11.42578125" style="34"/>
    <col min="11" max="11" width="13.140625" style="34" bestFit="1" customWidth="1"/>
    <col min="12" max="15" width="11.42578125" style="29"/>
    <col min="16" max="16" width="42.5703125" style="29" bestFit="1" customWidth="1"/>
    <col min="17" max="17" width="11.42578125" style="29"/>
    <col min="18" max="18" width="11.42578125" style="34"/>
    <col min="19" max="20" width="11.5703125" style="34" bestFit="1" customWidth="1"/>
    <col min="21" max="16384" width="11.42578125" style="34"/>
  </cols>
  <sheetData>
    <row r="1" spans="1:21" ht="15.95" customHeight="1" x14ac:dyDescent="0.2">
      <c r="A1" s="369" t="s">
        <v>425</v>
      </c>
      <c r="B1" s="369"/>
      <c r="C1" s="369"/>
      <c r="D1" s="369"/>
      <c r="E1" s="369"/>
      <c r="F1" s="369"/>
      <c r="U1" s="32"/>
    </row>
    <row r="2" spans="1:21" ht="15.95" customHeight="1" x14ac:dyDescent="0.2">
      <c r="A2" s="365" t="s">
        <v>136</v>
      </c>
      <c r="B2" s="365"/>
      <c r="C2" s="365"/>
      <c r="D2" s="365"/>
      <c r="E2" s="365"/>
      <c r="F2" s="365"/>
      <c r="G2" s="355"/>
      <c r="H2" s="355"/>
      <c r="U2" s="29"/>
    </row>
    <row r="3" spans="1:21" ht="15.95" customHeight="1" x14ac:dyDescent="0.2">
      <c r="A3" s="365" t="s">
        <v>127</v>
      </c>
      <c r="B3" s="365"/>
      <c r="C3" s="365"/>
      <c r="D3" s="365"/>
      <c r="E3" s="365"/>
      <c r="F3" s="365"/>
      <c r="G3" s="355"/>
      <c r="H3" s="355"/>
      <c r="R3" s="35" t="s">
        <v>123</v>
      </c>
      <c r="U3" s="56"/>
    </row>
    <row r="4" spans="1:21" ht="15.95" customHeight="1" thickBot="1" x14ac:dyDescent="0.25">
      <c r="A4" s="365" t="s">
        <v>237</v>
      </c>
      <c r="B4" s="365"/>
      <c r="C4" s="365"/>
      <c r="D4" s="365"/>
      <c r="E4" s="365"/>
      <c r="F4" s="365"/>
      <c r="G4" s="355"/>
      <c r="H4" s="355"/>
      <c r="M4" s="36"/>
      <c r="N4" s="381"/>
      <c r="O4" s="381"/>
      <c r="R4" s="35"/>
      <c r="U4" s="29"/>
    </row>
    <row r="5" spans="1:21" ht="18" customHeight="1" thickTop="1" x14ac:dyDescent="0.2">
      <c r="A5" s="61" t="s">
        <v>137</v>
      </c>
      <c r="B5" s="370">
        <v>2019</v>
      </c>
      <c r="C5" s="376" t="s">
        <v>512</v>
      </c>
      <c r="D5" s="376"/>
      <c r="E5" s="62" t="s">
        <v>142</v>
      </c>
      <c r="F5" s="62" t="s">
        <v>134</v>
      </c>
      <c r="G5" s="36"/>
      <c r="H5" s="36"/>
      <c r="M5" s="36"/>
      <c r="N5" s="36"/>
      <c r="O5" s="36"/>
      <c r="S5" s="30">
        <v>10894586</v>
      </c>
      <c r="U5" s="29"/>
    </row>
    <row r="6" spans="1:21" ht="18" customHeight="1" thickBot="1" x14ac:dyDescent="0.25">
      <c r="A6" s="63"/>
      <c r="B6" s="380"/>
      <c r="C6" s="50">
        <v>2019</v>
      </c>
      <c r="D6" s="50">
        <v>2020</v>
      </c>
      <c r="E6" s="50" t="s">
        <v>513</v>
      </c>
      <c r="F6" s="51">
        <v>2020</v>
      </c>
      <c r="G6" s="36"/>
      <c r="H6" s="36"/>
      <c r="M6" s="23"/>
      <c r="N6" s="23"/>
      <c r="O6" s="23"/>
      <c r="R6" s="34" t="s">
        <v>6</v>
      </c>
      <c r="S6" s="30">
        <v>4838410</v>
      </c>
      <c r="T6" s="57">
        <v>44.411141460538289</v>
      </c>
      <c r="U6" s="32"/>
    </row>
    <row r="7" spans="1:21" ht="18" customHeight="1" thickTop="1" x14ac:dyDescent="0.2">
      <c r="A7" s="365" t="s">
        <v>140</v>
      </c>
      <c r="B7" s="365"/>
      <c r="C7" s="365"/>
      <c r="D7" s="365"/>
      <c r="E7" s="365"/>
      <c r="F7" s="365"/>
      <c r="G7" s="36"/>
      <c r="H7" s="36"/>
      <c r="M7" s="23"/>
      <c r="N7" s="23"/>
      <c r="O7" s="23"/>
      <c r="R7" s="34" t="s">
        <v>7</v>
      </c>
      <c r="S7" s="30">
        <v>6056176</v>
      </c>
      <c r="T7" s="57">
        <v>55.588858539461704</v>
      </c>
      <c r="U7" s="29"/>
    </row>
    <row r="8" spans="1:21" ht="18" customHeight="1" x14ac:dyDescent="0.2">
      <c r="A8" s="58" t="s">
        <v>129</v>
      </c>
      <c r="B8" s="23">
        <v>16864518</v>
      </c>
      <c r="C8" s="23">
        <v>12225855</v>
      </c>
      <c r="D8" s="23">
        <v>10894587</v>
      </c>
      <c r="E8" s="31">
        <v>-0.10888956232508892</v>
      </c>
      <c r="F8" s="58"/>
      <c r="G8" s="28"/>
      <c r="H8" s="28"/>
      <c r="M8" s="23"/>
      <c r="N8" s="23"/>
      <c r="O8" s="23"/>
      <c r="T8" s="57">
        <v>100</v>
      </c>
      <c r="U8" s="29"/>
    </row>
    <row r="9" spans="1:21" s="35" customFormat="1" ht="18" customHeight="1" x14ac:dyDescent="0.2">
      <c r="A9" s="26" t="s">
        <v>139</v>
      </c>
      <c r="B9" s="22">
        <v>7112846</v>
      </c>
      <c r="C9" s="22">
        <v>5519854</v>
      </c>
      <c r="D9" s="22">
        <v>4838410</v>
      </c>
      <c r="E9" s="27">
        <v>-0.12345326524940696</v>
      </c>
      <c r="F9" s="27">
        <v>0.4441113738409726</v>
      </c>
      <c r="G9" s="28"/>
      <c r="H9" s="28"/>
      <c r="M9" s="22"/>
      <c r="N9" s="22"/>
      <c r="O9" s="22"/>
      <c r="P9" s="32"/>
      <c r="Q9" s="32"/>
      <c r="R9" s="35" t="s">
        <v>122</v>
      </c>
      <c r="S9" s="30">
        <v>10894586</v>
      </c>
      <c r="T9" s="57"/>
      <c r="U9" s="29"/>
    </row>
    <row r="10" spans="1:21" ht="18" customHeight="1" x14ac:dyDescent="0.2">
      <c r="A10" s="111" t="s">
        <v>268</v>
      </c>
      <c r="B10" s="23">
        <v>6605034</v>
      </c>
      <c r="C10" s="23">
        <v>5148635</v>
      </c>
      <c r="D10" s="23">
        <v>4512595</v>
      </c>
      <c r="E10" s="31">
        <v>-0.12353565556696096</v>
      </c>
      <c r="F10" s="31">
        <v>0.93266072945451084</v>
      </c>
      <c r="G10" s="58"/>
      <c r="H10" s="23"/>
      <c r="I10" s="23"/>
      <c r="J10" s="23"/>
      <c r="M10" s="23"/>
      <c r="N10" s="23"/>
      <c r="O10" s="23"/>
      <c r="R10" s="34" t="s">
        <v>8</v>
      </c>
      <c r="S10" s="30">
        <v>6965344</v>
      </c>
      <c r="T10" s="57">
        <v>63.933994371149119</v>
      </c>
      <c r="U10" s="32"/>
    </row>
    <row r="11" spans="1:21" ht="18" customHeight="1" x14ac:dyDescent="0.2">
      <c r="A11" s="111" t="s">
        <v>269</v>
      </c>
      <c r="B11" s="23">
        <v>80502</v>
      </c>
      <c r="C11" s="23">
        <v>63024</v>
      </c>
      <c r="D11" s="23">
        <v>42625</v>
      </c>
      <c r="E11" s="31">
        <v>-0.32367034780401116</v>
      </c>
      <c r="F11" s="31">
        <v>8.8097122815139692E-3</v>
      </c>
      <c r="G11" s="58"/>
      <c r="H11" s="23"/>
      <c r="I11" s="23"/>
      <c r="J11" s="23"/>
      <c r="M11" s="23"/>
      <c r="N11" s="23"/>
      <c r="O11" s="23"/>
      <c r="R11" s="34" t="s">
        <v>9</v>
      </c>
      <c r="S11" s="30">
        <v>1087999</v>
      </c>
      <c r="T11" s="57">
        <v>9.9866025198203943</v>
      </c>
      <c r="U11" s="29"/>
    </row>
    <row r="12" spans="1:21" ht="18" customHeight="1" x14ac:dyDescent="0.2">
      <c r="A12" s="111" t="s">
        <v>270</v>
      </c>
      <c r="B12" s="23">
        <v>427310</v>
      </c>
      <c r="C12" s="23">
        <v>308195</v>
      </c>
      <c r="D12" s="23">
        <v>283190</v>
      </c>
      <c r="E12" s="31">
        <v>-8.1133697821184639E-2</v>
      </c>
      <c r="F12" s="31">
        <v>5.852955826397515E-2</v>
      </c>
      <c r="G12" s="28"/>
      <c r="H12" s="33"/>
      <c r="M12" s="23"/>
      <c r="N12" s="23"/>
      <c r="O12" s="23"/>
      <c r="R12" s="34" t="s">
        <v>10</v>
      </c>
      <c r="S12" s="30">
        <v>2841243</v>
      </c>
      <c r="T12" s="57">
        <v>26.079403109030487</v>
      </c>
      <c r="U12" s="29"/>
    </row>
    <row r="13" spans="1:21" s="35" customFormat="1" ht="18" customHeight="1" x14ac:dyDescent="0.2">
      <c r="A13" s="26" t="s">
        <v>138</v>
      </c>
      <c r="B13" s="22">
        <v>9751670</v>
      </c>
      <c r="C13" s="22">
        <v>6706000</v>
      </c>
      <c r="D13" s="22">
        <v>6056176</v>
      </c>
      <c r="E13" s="27">
        <v>-9.6901878914405007E-2</v>
      </c>
      <c r="F13" s="27">
        <v>0.55588853437032537</v>
      </c>
      <c r="G13" s="28"/>
      <c r="H13" s="28"/>
      <c r="M13" s="22"/>
      <c r="N13" s="22"/>
      <c r="O13" s="22"/>
      <c r="P13" s="32"/>
      <c r="Q13" s="32"/>
      <c r="R13" s="34"/>
      <c r="S13" s="34"/>
      <c r="T13" s="57">
        <v>100</v>
      </c>
      <c r="U13" s="29"/>
    </row>
    <row r="14" spans="1:21" ht="18" customHeight="1" x14ac:dyDescent="0.2">
      <c r="A14" s="111" t="s">
        <v>268</v>
      </c>
      <c r="B14" s="23">
        <v>3785731</v>
      </c>
      <c r="C14" s="23">
        <v>2550366</v>
      </c>
      <c r="D14" s="23">
        <v>2452749</v>
      </c>
      <c r="E14" s="31">
        <v>-3.8275682784353303E-2</v>
      </c>
      <c r="F14" s="31">
        <v>0.40499962352481167</v>
      </c>
      <c r="G14" s="28"/>
      <c r="H14" s="33"/>
      <c r="M14" s="23"/>
      <c r="N14" s="23"/>
      <c r="O14" s="23"/>
      <c r="T14" s="57"/>
      <c r="U14" s="29"/>
    </row>
    <row r="15" spans="1:21" ht="18" customHeight="1" x14ac:dyDescent="0.2">
      <c r="A15" s="111" t="s">
        <v>269</v>
      </c>
      <c r="B15" s="23">
        <v>1378124</v>
      </c>
      <c r="C15" s="23">
        <v>904363</v>
      </c>
      <c r="D15" s="23">
        <v>1045374</v>
      </c>
      <c r="E15" s="31">
        <v>0.15592300879182364</v>
      </c>
      <c r="F15" s="31">
        <v>0.17261288311304029</v>
      </c>
      <c r="G15" s="28"/>
      <c r="H15" s="33"/>
      <c r="J15" s="30"/>
      <c r="U15" s="29"/>
    </row>
    <row r="16" spans="1:21" ht="18" customHeight="1" x14ac:dyDescent="0.2">
      <c r="A16" s="111" t="s">
        <v>270</v>
      </c>
      <c r="B16" s="23">
        <v>4587815</v>
      </c>
      <c r="C16" s="23">
        <v>3251271</v>
      </c>
      <c r="D16" s="23">
        <v>2558053</v>
      </c>
      <c r="E16" s="31">
        <v>-0.2132144628977406</v>
      </c>
      <c r="F16" s="31">
        <v>0.42238749336214798</v>
      </c>
      <c r="G16" s="28"/>
      <c r="H16" s="33"/>
      <c r="M16" s="23"/>
      <c r="N16" s="23"/>
      <c r="O16" s="23"/>
    </row>
    <row r="17" spans="1:15" ht="18" customHeight="1" x14ac:dyDescent="0.2">
      <c r="A17" s="365" t="s">
        <v>141</v>
      </c>
      <c r="B17" s="365"/>
      <c r="C17" s="365"/>
      <c r="D17" s="365"/>
      <c r="E17" s="365"/>
      <c r="F17" s="365"/>
      <c r="G17" s="28"/>
      <c r="H17" s="33"/>
      <c r="M17" s="23"/>
      <c r="N17" s="23"/>
      <c r="O17" s="23"/>
    </row>
    <row r="18" spans="1:15" ht="18" customHeight="1" x14ac:dyDescent="0.2">
      <c r="A18" s="58" t="s">
        <v>129</v>
      </c>
      <c r="B18" s="23">
        <v>6345887</v>
      </c>
      <c r="C18" s="23">
        <v>4296461</v>
      </c>
      <c r="D18" s="23">
        <v>4144645</v>
      </c>
      <c r="E18" s="31">
        <v>-3.5335128143837449E-2</v>
      </c>
      <c r="F18" s="59"/>
      <c r="G18" s="28"/>
      <c r="K18" s="115"/>
      <c r="M18" s="23"/>
      <c r="N18" s="23"/>
      <c r="O18" s="23"/>
    </row>
    <row r="19" spans="1:15" ht="18" customHeight="1" x14ac:dyDescent="0.2">
      <c r="A19" s="26" t="s">
        <v>139</v>
      </c>
      <c r="B19" s="22">
        <v>1384781</v>
      </c>
      <c r="C19" s="22">
        <v>917663</v>
      </c>
      <c r="D19" s="22">
        <v>1004503</v>
      </c>
      <c r="E19" s="27">
        <v>9.4631689411036515E-2</v>
      </c>
      <c r="F19" s="27">
        <v>0.24236164979147792</v>
      </c>
      <c r="G19" s="28"/>
      <c r="H19" s="22"/>
      <c r="I19" s="30"/>
      <c r="K19" s="222"/>
      <c r="L19" s="34"/>
      <c r="M19" s="23"/>
      <c r="N19" s="23"/>
      <c r="O19" s="23"/>
    </row>
    <row r="20" spans="1:15" ht="18" customHeight="1" x14ac:dyDescent="0.2">
      <c r="A20" s="111" t="s">
        <v>268</v>
      </c>
      <c r="B20" s="23">
        <v>1283569</v>
      </c>
      <c r="C20" s="23">
        <v>849015</v>
      </c>
      <c r="D20" s="23">
        <v>937392</v>
      </c>
      <c r="E20" s="31">
        <v>0.10409356725146199</v>
      </c>
      <c r="F20" s="31">
        <v>0.93318984612290856</v>
      </c>
      <c r="G20" s="28"/>
      <c r="H20" s="23"/>
      <c r="M20" s="23"/>
      <c r="N20" s="23"/>
      <c r="O20" s="23"/>
    </row>
    <row r="21" spans="1:15" ht="18" customHeight="1" x14ac:dyDescent="0.2">
      <c r="A21" s="111" t="s">
        <v>269</v>
      </c>
      <c r="B21" s="23">
        <v>82276</v>
      </c>
      <c r="C21" s="23">
        <v>55732</v>
      </c>
      <c r="D21" s="23">
        <v>56629</v>
      </c>
      <c r="E21" s="31">
        <v>1.6094882652695042E-2</v>
      </c>
      <c r="F21" s="31">
        <v>5.6375142732276562E-2</v>
      </c>
      <c r="G21" s="28"/>
      <c r="H21" s="23"/>
      <c r="J21" s="115"/>
      <c r="K21" s="30"/>
      <c r="M21" s="23"/>
      <c r="N21" s="23"/>
      <c r="O21" s="23"/>
    </row>
    <row r="22" spans="1:15" ht="18" customHeight="1" x14ac:dyDescent="0.2">
      <c r="A22" s="111" t="s">
        <v>270</v>
      </c>
      <c r="B22" s="23">
        <v>18936</v>
      </c>
      <c r="C22" s="23">
        <v>12916</v>
      </c>
      <c r="D22" s="23">
        <v>10482</v>
      </c>
      <c r="E22" s="31">
        <v>-0.18844843604831218</v>
      </c>
      <c r="F22" s="31">
        <v>1.0435011144814899E-2</v>
      </c>
      <c r="G22" s="28"/>
      <c r="H22" s="23"/>
      <c r="J22" s="115"/>
      <c r="K22" s="30"/>
      <c r="M22" s="23"/>
      <c r="N22" s="23"/>
      <c r="O22" s="23"/>
    </row>
    <row r="23" spans="1:15" ht="18" customHeight="1" x14ac:dyDescent="0.2">
      <c r="A23" s="26" t="s">
        <v>138</v>
      </c>
      <c r="B23" s="22">
        <v>4961107</v>
      </c>
      <c r="C23" s="22">
        <v>3378798</v>
      </c>
      <c r="D23" s="22">
        <v>3140141</v>
      </c>
      <c r="E23" s="27">
        <v>-7.0633698729548194E-2</v>
      </c>
      <c r="F23" s="27">
        <v>0.7576381089333345</v>
      </c>
      <c r="G23" s="28"/>
      <c r="H23" s="22"/>
      <c r="J23" s="115"/>
      <c r="K23" s="30"/>
      <c r="M23" s="23"/>
      <c r="N23" s="23"/>
      <c r="O23" s="23"/>
    </row>
    <row r="24" spans="1:15" ht="18" customHeight="1" x14ac:dyDescent="0.2">
      <c r="A24" s="111" t="s">
        <v>268</v>
      </c>
      <c r="B24" s="23">
        <v>2661864</v>
      </c>
      <c r="C24" s="23">
        <v>1791810</v>
      </c>
      <c r="D24" s="23">
        <v>1821738</v>
      </c>
      <c r="E24" s="31">
        <v>1.6702663786897047E-2</v>
      </c>
      <c r="F24" s="31">
        <v>0.58014528646962027</v>
      </c>
      <c r="G24" s="28"/>
      <c r="H24" s="23"/>
      <c r="M24" s="23"/>
      <c r="N24" s="23"/>
      <c r="O24" s="23"/>
    </row>
    <row r="25" spans="1:15" ht="18" customHeight="1" x14ac:dyDescent="0.2">
      <c r="A25" s="111" t="s">
        <v>269</v>
      </c>
      <c r="B25" s="23">
        <v>2058098</v>
      </c>
      <c r="C25" s="23">
        <v>1415877</v>
      </c>
      <c r="D25" s="23">
        <v>1198303</v>
      </c>
      <c r="E25" s="31">
        <v>-0.15366730302137827</v>
      </c>
      <c r="F25" s="31">
        <v>0.38160802333398403</v>
      </c>
      <c r="G25" s="28"/>
      <c r="H25" s="23"/>
    </row>
    <row r="26" spans="1:15" ht="18" customHeight="1" x14ac:dyDescent="0.2">
      <c r="A26" s="111" t="s">
        <v>270</v>
      </c>
      <c r="B26" s="23">
        <v>241145</v>
      </c>
      <c r="C26" s="23">
        <v>171111</v>
      </c>
      <c r="D26" s="23">
        <v>120100</v>
      </c>
      <c r="E26" s="31">
        <v>-0.29811642734832944</v>
      </c>
      <c r="F26" s="31">
        <v>3.8246690196395643E-2</v>
      </c>
      <c r="G26" s="28"/>
      <c r="H26" s="23"/>
      <c r="M26" s="23"/>
      <c r="N26" s="23"/>
      <c r="O26" s="23"/>
    </row>
    <row r="27" spans="1:15" ht="18" customHeight="1" x14ac:dyDescent="0.2">
      <c r="A27" s="365" t="s">
        <v>131</v>
      </c>
      <c r="B27" s="365"/>
      <c r="C27" s="365"/>
      <c r="D27" s="365"/>
      <c r="E27" s="365"/>
      <c r="F27" s="365"/>
      <c r="G27" s="28"/>
      <c r="H27" s="33"/>
      <c r="M27" s="23"/>
      <c r="N27" s="23"/>
      <c r="O27" s="23"/>
    </row>
    <row r="28" spans="1:15" ht="18" customHeight="1" x14ac:dyDescent="0.2">
      <c r="A28" s="58" t="s">
        <v>129</v>
      </c>
      <c r="B28" s="23">
        <v>10518631</v>
      </c>
      <c r="C28" s="23">
        <v>7929394</v>
      </c>
      <c r="D28" s="23">
        <v>6749942</v>
      </c>
      <c r="E28" s="31">
        <v>-0.14874427982768923</v>
      </c>
      <c r="F28" s="28"/>
      <c r="G28" s="28"/>
      <c r="H28" s="28"/>
      <c r="M28" s="23"/>
      <c r="N28" s="23"/>
      <c r="O28" s="23"/>
    </row>
    <row r="29" spans="1:15" ht="18" customHeight="1" x14ac:dyDescent="0.2">
      <c r="A29" s="26" t="s">
        <v>322</v>
      </c>
      <c r="B29" s="22">
        <v>5728065</v>
      </c>
      <c r="C29" s="22">
        <v>4602191</v>
      </c>
      <c r="D29" s="22">
        <v>3833907</v>
      </c>
      <c r="E29" s="27">
        <v>-0.16693874721844443</v>
      </c>
      <c r="F29" s="27">
        <v>0.56799110273836428</v>
      </c>
      <c r="G29" s="28"/>
      <c r="H29" s="33"/>
      <c r="M29" s="23"/>
      <c r="N29" s="23"/>
      <c r="O29" s="23"/>
    </row>
    <row r="30" spans="1:15" ht="18" customHeight="1" x14ac:dyDescent="0.2">
      <c r="A30" s="111" t="s">
        <v>323</v>
      </c>
      <c r="B30" s="23">
        <v>5321465</v>
      </c>
      <c r="C30" s="23">
        <v>4299620</v>
      </c>
      <c r="D30" s="23">
        <v>3575203</v>
      </c>
      <c r="E30" s="31">
        <v>-0.16848395904754374</v>
      </c>
      <c r="F30" s="31">
        <v>0.93252209821469323</v>
      </c>
      <c r="G30" s="28"/>
      <c r="H30" s="33"/>
      <c r="M30" s="23"/>
      <c r="N30" s="23"/>
      <c r="O30" s="23"/>
    </row>
    <row r="31" spans="1:15" ht="18" customHeight="1" x14ac:dyDescent="0.2">
      <c r="A31" s="111" t="s">
        <v>324</v>
      </c>
      <c r="B31" s="23">
        <v>-1774</v>
      </c>
      <c r="C31" s="23">
        <v>7292</v>
      </c>
      <c r="D31" s="23">
        <v>-14004</v>
      </c>
      <c r="E31" s="31">
        <v>-2.9204607789358201</v>
      </c>
      <c r="F31" s="31">
        <v>-3.652670761184348E-3</v>
      </c>
      <c r="G31" s="28"/>
      <c r="H31" s="33"/>
      <c r="M31" s="23"/>
      <c r="N31" s="23"/>
      <c r="O31" s="23"/>
    </row>
    <row r="32" spans="1:15" ht="18" customHeight="1" x14ac:dyDescent="0.2">
      <c r="A32" s="111" t="s">
        <v>325</v>
      </c>
      <c r="B32" s="23">
        <v>408374</v>
      </c>
      <c r="C32" s="23">
        <v>295279</v>
      </c>
      <c r="D32" s="23">
        <v>272708</v>
      </c>
      <c r="E32" s="31">
        <v>-7.6439570711090185E-2</v>
      </c>
      <c r="F32" s="31">
        <v>7.1130572546491092E-2</v>
      </c>
      <c r="G32" s="28"/>
      <c r="H32" s="33"/>
      <c r="M32" s="23"/>
      <c r="N32" s="23"/>
      <c r="O32" s="23"/>
    </row>
    <row r="33" spans="1:15" ht="18" customHeight="1" x14ac:dyDescent="0.2">
      <c r="A33" s="26" t="s">
        <v>326</v>
      </c>
      <c r="B33" s="22">
        <v>4790563</v>
      </c>
      <c r="C33" s="22">
        <v>3327202</v>
      </c>
      <c r="D33" s="22">
        <v>2916035</v>
      </c>
      <c r="E33" s="27">
        <v>-0.12357740828479906</v>
      </c>
      <c r="F33" s="27">
        <v>0.43200889726163572</v>
      </c>
      <c r="G33" s="28"/>
      <c r="H33" s="33"/>
      <c r="M33" s="23"/>
      <c r="N33" s="23"/>
      <c r="O33" s="23"/>
    </row>
    <row r="34" spans="1:15" ht="18" customHeight="1" x14ac:dyDescent="0.2">
      <c r="A34" s="111" t="s">
        <v>323</v>
      </c>
      <c r="B34" s="23">
        <v>1123867</v>
      </c>
      <c r="C34" s="23">
        <v>758556</v>
      </c>
      <c r="D34" s="23">
        <v>631011</v>
      </c>
      <c r="E34" s="31">
        <v>-0.16814183791308751</v>
      </c>
      <c r="F34" s="31">
        <v>0.21639349321938867</v>
      </c>
      <c r="G34" s="28"/>
      <c r="H34" s="33"/>
      <c r="M34" s="23"/>
      <c r="N34" s="23"/>
      <c r="O34" s="23"/>
    </row>
    <row r="35" spans="1:15" ht="18" customHeight="1" x14ac:dyDescent="0.2">
      <c r="A35" s="111" t="s">
        <v>324</v>
      </c>
      <c r="B35" s="23">
        <v>-679974</v>
      </c>
      <c r="C35" s="23">
        <v>-511514</v>
      </c>
      <c r="D35" s="23">
        <v>-152929</v>
      </c>
      <c r="E35" s="31">
        <v>0.70102675586591956</v>
      </c>
      <c r="F35" s="31">
        <v>-5.2444157906197969E-2</v>
      </c>
      <c r="G35" s="33"/>
      <c r="H35" s="33"/>
      <c r="M35" s="23"/>
      <c r="N35" s="23"/>
      <c r="O35" s="23"/>
    </row>
    <row r="36" spans="1:15" ht="18" customHeight="1" thickBot="1" x14ac:dyDescent="0.25">
      <c r="A36" s="64" t="s">
        <v>325</v>
      </c>
      <c r="B36" s="64">
        <v>4346670</v>
      </c>
      <c r="C36" s="64">
        <v>3080160</v>
      </c>
      <c r="D36" s="64">
        <v>2437953</v>
      </c>
      <c r="E36" s="65">
        <v>-0.20849793517219883</v>
      </c>
      <c r="F36" s="65">
        <v>0.83605066468680933</v>
      </c>
      <c r="G36" s="28"/>
      <c r="H36" s="33"/>
      <c r="M36" s="23"/>
      <c r="N36" s="23"/>
      <c r="O36" s="23"/>
    </row>
    <row r="37" spans="1:15" ht="25.5" customHeight="1" thickTop="1" x14ac:dyDescent="0.2">
      <c r="A37" s="373" t="s">
        <v>415</v>
      </c>
      <c r="B37" s="374"/>
      <c r="C37" s="374"/>
      <c r="D37" s="374"/>
      <c r="E37" s="374"/>
      <c r="F37" s="58"/>
      <c r="G37" s="58"/>
      <c r="H37" s="58"/>
      <c r="M37" s="23"/>
      <c r="N37" s="23"/>
      <c r="O37" s="23"/>
    </row>
    <row r="39" spans="1:15" ht="15.95" customHeight="1" x14ac:dyDescent="0.2">
      <c r="A39" s="379"/>
      <c r="B39" s="379"/>
      <c r="C39" s="379"/>
      <c r="D39" s="379"/>
      <c r="E39" s="379"/>
      <c r="F39" s="355"/>
      <c r="G39" s="355"/>
      <c r="H39" s="355"/>
    </row>
    <row r="40" spans="1:15" ht="15.95" customHeight="1" x14ac:dyDescent="0.2"/>
    <row r="41" spans="1:15" ht="15.95" customHeight="1" x14ac:dyDescent="0.2">
      <c r="G41" s="355"/>
    </row>
    <row r="42" spans="1:15" ht="15.95" customHeight="1" x14ac:dyDescent="0.2">
      <c r="H42" s="60"/>
      <c r="I42" s="30"/>
      <c r="J42" s="30"/>
      <c r="K42" s="30"/>
    </row>
    <row r="43" spans="1:15" ht="15.95" customHeight="1" x14ac:dyDescent="0.2">
      <c r="G43" s="355"/>
      <c r="I43" s="30"/>
      <c r="J43" s="30"/>
      <c r="K43" s="30"/>
    </row>
    <row r="44" spans="1:15" ht="15.95" customHeight="1" x14ac:dyDescent="0.2">
      <c r="I44" s="30"/>
      <c r="J44" s="30"/>
      <c r="K44" s="30"/>
    </row>
    <row r="45" spans="1:15" ht="15.95" customHeight="1" x14ac:dyDescent="0.2">
      <c r="G45" s="355"/>
      <c r="I45" s="30"/>
      <c r="J45" s="30"/>
      <c r="K45" s="30"/>
    </row>
    <row r="46" spans="1:15" ht="15.95" customHeight="1" x14ac:dyDescent="0.2">
      <c r="I46" s="30"/>
      <c r="J46" s="30"/>
      <c r="K46" s="30"/>
    </row>
    <row r="47" spans="1:15" ht="15.95" customHeight="1" x14ac:dyDescent="0.2">
      <c r="G47" s="355"/>
      <c r="I47" s="30"/>
      <c r="J47" s="30"/>
      <c r="K47" s="30"/>
    </row>
    <row r="48" spans="1:15" ht="15.95" customHeight="1" x14ac:dyDescent="0.2">
      <c r="I48" s="30"/>
      <c r="J48" s="30"/>
      <c r="K48" s="30"/>
    </row>
    <row r="49" spans="7:11" ht="15.95" customHeight="1" x14ac:dyDescent="0.2">
      <c r="G49" s="355"/>
      <c r="I49" s="30"/>
      <c r="J49" s="30"/>
      <c r="K49" s="30"/>
    </row>
    <row r="50" spans="7:11" ht="15.95" customHeight="1" x14ac:dyDescent="0.2">
      <c r="I50" s="30"/>
      <c r="J50" s="30"/>
      <c r="K50" s="30"/>
    </row>
    <row r="51" spans="7:11" ht="15.95" customHeight="1" x14ac:dyDescent="0.2">
      <c r="G51" s="355"/>
    </row>
    <row r="52" spans="7:11" ht="15.95" customHeight="1" x14ac:dyDescent="0.2">
      <c r="I52" s="30"/>
      <c r="J52" s="30"/>
      <c r="K52" s="30"/>
    </row>
    <row r="53" spans="7:11" ht="15.95" customHeight="1" x14ac:dyDescent="0.2">
      <c r="G53" s="355"/>
      <c r="I53" s="30"/>
      <c r="J53" s="30"/>
      <c r="K53" s="30"/>
    </row>
    <row r="54" spans="7:11" ht="15.95" customHeight="1" x14ac:dyDescent="0.2">
      <c r="I54" s="30"/>
      <c r="J54" s="30"/>
      <c r="K54" s="30"/>
    </row>
    <row r="55" spans="7:11" ht="15.95" customHeight="1" x14ac:dyDescent="0.2">
      <c r="G55" s="355"/>
      <c r="I55" s="30"/>
      <c r="J55" s="30"/>
      <c r="K55" s="30"/>
    </row>
    <row r="56" spans="7:11" ht="15.95" customHeight="1" x14ac:dyDescent="0.2">
      <c r="I56" s="30"/>
      <c r="J56" s="30"/>
      <c r="K56" s="30"/>
    </row>
    <row r="57" spans="7:11" ht="15.95" customHeight="1" x14ac:dyDescent="0.2">
      <c r="G57" s="355"/>
      <c r="I57" s="30"/>
      <c r="J57" s="30"/>
      <c r="K57" s="30"/>
    </row>
    <row r="58" spans="7:11" ht="15.95" customHeight="1" x14ac:dyDescent="0.2">
      <c r="I58" s="30"/>
      <c r="J58" s="30"/>
      <c r="K58" s="30"/>
    </row>
    <row r="59" spans="7:11" ht="15.95" customHeight="1" x14ac:dyDescent="0.2">
      <c r="I59" s="30"/>
      <c r="J59" s="30"/>
      <c r="K59" s="30"/>
    </row>
    <row r="60" spans="7:11" ht="15.95" customHeight="1" x14ac:dyDescent="0.2">
      <c r="G60" s="355"/>
      <c r="I60" s="30"/>
      <c r="J60" s="30"/>
      <c r="K60" s="30"/>
    </row>
    <row r="61" spans="7:11" ht="15.95" customHeight="1" x14ac:dyDescent="0.2"/>
    <row r="62" spans="7:11" ht="15.95" customHeight="1" x14ac:dyDescent="0.2">
      <c r="G62" s="355"/>
      <c r="I62" s="30"/>
      <c r="J62" s="30"/>
      <c r="K62" s="30"/>
    </row>
    <row r="63" spans="7:11" ht="15.95" customHeight="1" x14ac:dyDescent="0.2">
      <c r="I63" s="30"/>
      <c r="J63" s="30"/>
      <c r="K63" s="30"/>
    </row>
    <row r="64" spans="7:11" ht="15.95" customHeight="1" x14ac:dyDescent="0.2">
      <c r="G64" s="355"/>
      <c r="I64" s="30"/>
      <c r="J64" s="30"/>
      <c r="K64" s="30"/>
    </row>
    <row r="65" spans="1:11" ht="15.95" customHeight="1" x14ac:dyDescent="0.2">
      <c r="I65" s="30"/>
      <c r="J65" s="30"/>
      <c r="K65" s="30"/>
    </row>
    <row r="66" spans="1:11" ht="15.95" customHeight="1" x14ac:dyDescent="0.2">
      <c r="G66" s="355"/>
      <c r="I66" s="30"/>
      <c r="J66" s="30"/>
      <c r="K66" s="30"/>
    </row>
    <row r="67" spans="1:11" ht="15.95" customHeight="1" x14ac:dyDescent="0.2">
      <c r="I67" s="30"/>
      <c r="J67" s="30"/>
      <c r="K67" s="30"/>
    </row>
    <row r="68" spans="1:11" ht="15.95" customHeight="1" x14ac:dyDescent="0.2">
      <c r="G68" s="355"/>
      <c r="I68" s="30"/>
      <c r="J68" s="30"/>
      <c r="K68" s="30"/>
    </row>
    <row r="69" spans="1:11" ht="15.95" customHeight="1" x14ac:dyDescent="0.2">
      <c r="I69" s="30"/>
      <c r="J69" s="30"/>
      <c r="K69" s="30"/>
    </row>
    <row r="70" spans="1:11" ht="15.95" customHeight="1" x14ac:dyDescent="0.2">
      <c r="G70" s="355"/>
      <c r="I70" s="30"/>
      <c r="J70" s="30"/>
      <c r="K70" s="30"/>
    </row>
    <row r="71" spans="1:11" ht="15.95" customHeight="1" x14ac:dyDescent="0.2"/>
    <row r="72" spans="1:11" ht="15.95" customHeight="1" x14ac:dyDescent="0.2">
      <c r="G72" s="355"/>
    </row>
    <row r="73" spans="1:11" ht="15.95" customHeight="1" x14ac:dyDescent="0.2"/>
    <row r="74" spans="1:11" ht="15.95" customHeight="1" x14ac:dyDescent="0.2">
      <c r="G74" s="355"/>
    </row>
    <row r="75" spans="1:11" ht="15.95" customHeight="1" x14ac:dyDescent="0.2"/>
    <row r="76" spans="1:11" ht="15.95" customHeight="1" x14ac:dyDescent="0.2">
      <c r="G76" s="355"/>
    </row>
    <row r="77" spans="1:11" ht="15.95" customHeight="1" x14ac:dyDescent="0.2"/>
    <row r="78" spans="1:11" ht="15.95" customHeight="1" x14ac:dyDescent="0.2">
      <c r="G78" s="355"/>
    </row>
    <row r="79" spans="1:11" ht="15.95" customHeight="1" x14ac:dyDescent="0.2">
      <c r="A79" s="29"/>
      <c r="B79" s="29"/>
      <c r="C79" s="29"/>
      <c r="D79" s="29"/>
      <c r="E79" s="29"/>
    </row>
    <row r="80" spans="1:11" ht="15.95" customHeight="1" thickBot="1" x14ac:dyDescent="0.25">
      <c r="A80" s="98"/>
      <c r="B80" s="98"/>
      <c r="C80" s="98"/>
      <c r="D80" s="98"/>
      <c r="E80" s="98"/>
      <c r="F80" s="98"/>
    </row>
    <row r="81" spans="1:6" ht="26.25" customHeight="1" thickTop="1" x14ac:dyDescent="0.2">
      <c r="A81" s="377"/>
      <c r="B81" s="378"/>
      <c r="C81" s="378"/>
      <c r="D81" s="378"/>
      <c r="E81" s="378"/>
      <c r="F81" s="29"/>
    </row>
  </sheetData>
  <mergeCells count="13">
    <mergeCell ref="A1:F1"/>
    <mergeCell ref="A2:F2"/>
    <mergeCell ref="A3:F3"/>
    <mergeCell ref="A4:F4"/>
    <mergeCell ref="N4:O4"/>
    <mergeCell ref="A17:F17"/>
    <mergeCell ref="A7:F7"/>
    <mergeCell ref="C5:D5"/>
    <mergeCell ref="A81:E81"/>
    <mergeCell ref="A37:E37"/>
    <mergeCell ref="A39:E39"/>
    <mergeCell ref="A27:F27"/>
    <mergeCell ref="B5:B6"/>
  </mergeCells>
  <phoneticPr fontId="0" type="noConversion"/>
  <printOptions horizontalCentered="1" verticalCentered="1"/>
  <pageMargins left="0.78740157480314965" right="0.78740157480314965" top="1.4566929133858268" bottom="0.78740157480314965" header="0" footer="0.59055118110236227"/>
  <pageSetup scale="85" orientation="portrait" horizontalDpi="4294967294" verticalDpi="4294967294" r:id="rId1"/>
  <headerFooter alignWithMargins="0">
    <oddFooter>&amp;C&amp;P</oddFooter>
  </headerFooter>
  <rowBreaks count="1" manualBreakCount="1">
    <brk id="37" max="5" man="1"/>
  </rowBreaks>
  <colBreaks count="1" manualBreakCount="1">
    <brk id="7" max="74"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5">
    <outlinePr summaryBelow="0"/>
  </sheetPr>
  <dimension ref="A1:IV83"/>
  <sheetViews>
    <sheetView workbookViewId="0">
      <selection sqref="A1:XFD1048576"/>
    </sheetView>
  </sheetViews>
  <sheetFormatPr baseColWidth="10" defaultColWidth="11.42578125" defaultRowHeight="12" x14ac:dyDescent="0.2"/>
  <cols>
    <col min="1" max="1" width="34.7109375" style="66" customWidth="1"/>
    <col min="2" max="2" width="13.7109375" style="66" customWidth="1"/>
    <col min="3" max="3" width="13.5703125" style="82" customWidth="1"/>
    <col min="4" max="4" width="11.7109375" style="66" customWidth="1"/>
    <col min="5" max="5" width="12.85546875" style="66" customWidth="1"/>
    <col min="6" max="6" width="12.7109375" style="66" customWidth="1"/>
    <col min="7" max="7" width="17.42578125" style="66" customWidth="1"/>
    <col min="8" max="13" width="14.28515625" style="66" customWidth="1"/>
    <col min="14" max="16384" width="11.42578125" style="66"/>
  </cols>
  <sheetData>
    <row r="1" spans="1:256" ht="15.95" customHeight="1" x14ac:dyDescent="0.2">
      <c r="A1" s="369" t="s">
        <v>426</v>
      </c>
      <c r="B1" s="369"/>
      <c r="C1" s="369"/>
      <c r="D1" s="369"/>
      <c r="U1" s="67"/>
      <c r="V1" s="67"/>
      <c r="W1" s="67"/>
      <c r="X1" s="67"/>
      <c r="Y1" s="67"/>
      <c r="Z1" s="67"/>
    </row>
    <row r="2" spans="1:256" ht="15.95" customHeight="1" x14ac:dyDescent="0.2">
      <c r="A2" s="365" t="s">
        <v>145</v>
      </c>
      <c r="B2" s="365"/>
      <c r="C2" s="365"/>
      <c r="D2" s="365"/>
      <c r="E2" s="67"/>
      <c r="F2" s="67"/>
      <c r="G2" s="67"/>
      <c r="H2" s="67"/>
      <c r="I2" s="67"/>
      <c r="J2" s="67"/>
      <c r="K2" s="67"/>
      <c r="L2" s="67"/>
      <c r="M2" s="67"/>
      <c r="N2" s="67"/>
      <c r="O2" s="67"/>
      <c r="P2" s="67"/>
      <c r="Q2" s="382"/>
      <c r="R2" s="382"/>
      <c r="S2" s="382"/>
      <c r="T2" s="382"/>
      <c r="U2" s="67"/>
      <c r="V2" s="67" t="s">
        <v>164</v>
      </c>
      <c r="W2" s="67"/>
      <c r="X2" s="67"/>
      <c r="Y2" s="67"/>
      <c r="Z2" s="67"/>
      <c r="AA2" s="356"/>
      <c r="AB2" s="356"/>
      <c r="AC2" s="382"/>
      <c r="AD2" s="382"/>
      <c r="AE2" s="382"/>
      <c r="AF2" s="382"/>
      <c r="AG2" s="382"/>
      <c r="AH2" s="382"/>
      <c r="AI2" s="382"/>
      <c r="AJ2" s="382"/>
      <c r="AK2" s="382"/>
      <c r="AL2" s="382"/>
      <c r="AM2" s="382"/>
      <c r="AN2" s="382"/>
      <c r="AO2" s="382"/>
      <c r="AP2" s="382"/>
      <c r="AQ2" s="382"/>
      <c r="AR2" s="382"/>
      <c r="AS2" s="382"/>
      <c r="AT2" s="382"/>
      <c r="AU2" s="382"/>
      <c r="AV2" s="382"/>
      <c r="AW2" s="382"/>
      <c r="AX2" s="382"/>
      <c r="AY2" s="382"/>
      <c r="AZ2" s="382"/>
      <c r="BA2" s="382"/>
      <c r="BB2" s="382"/>
      <c r="BC2" s="382"/>
      <c r="BD2" s="382"/>
      <c r="BE2" s="382"/>
      <c r="BF2" s="382"/>
      <c r="BG2" s="382"/>
      <c r="BH2" s="382"/>
      <c r="BI2" s="382"/>
      <c r="BJ2" s="382"/>
      <c r="BK2" s="382"/>
      <c r="BL2" s="382"/>
      <c r="BM2" s="382"/>
      <c r="BN2" s="382"/>
      <c r="BO2" s="382"/>
      <c r="BP2" s="382"/>
      <c r="BQ2" s="382"/>
      <c r="BR2" s="382"/>
      <c r="BS2" s="382"/>
      <c r="BT2" s="382"/>
      <c r="BU2" s="382"/>
      <c r="BV2" s="382"/>
      <c r="BW2" s="382"/>
      <c r="BX2" s="382"/>
      <c r="BY2" s="382"/>
      <c r="BZ2" s="382"/>
      <c r="CA2" s="382"/>
      <c r="CB2" s="382"/>
      <c r="CC2" s="382"/>
      <c r="CD2" s="382"/>
      <c r="CE2" s="382"/>
      <c r="CF2" s="382"/>
      <c r="CG2" s="382"/>
      <c r="CH2" s="382"/>
      <c r="CI2" s="382"/>
      <c r="CJ2" s="382"/>
      <c r="CK2" s="382"/>
      <c r="CL2" s="382"/>
      <c r="CM2" s="382"/>
      <c r="CN2" s="382"/>
      <c r="CO2" s="382"/>
      <c r="CP2" s="382"/>
      <c r="CQ2" s="382"/>
      <c r="CR2" s="382"/>
      <c r="CS2" s="382"/>
      <c r="CT2" s="382"/>
      <c r="CU2" s="382"/>
      <c r="CV2" s="382"/>
      <c r="CW2" s="382"/>
      <c r="CX2" s="382"/>
      <c r="CY2" s="382"/>
      <c r="CZ2" s="382"/>
      <c r="DA2" s="382"/>
      <c r="DB2" s="382"/>
      <c r="DC2" s="382"/>
      <c r="DD2" s="382"/>
      <c r="DE2" s="382"/>
      <c r="DF2" s="382"/>
      <c r="DG2" s="382"/>
      <c r="DH2" s="382"/>
      <c r="DI2" s="382"/>
      <c r="DJ2" s="382"/>
      <c r="DK2" s="382"/>
      <c r="DL2" s="382"/>
      <c r="DM2" s="382"/>
      <c r="DN2" s="382"/>
      <c r="DO2" s="382"/>
      <c r="DP2" s="382"/>
      <c r="DQ2" s="382"/>
      <c r="DR2" s="382"/>
      <c r="DS2" s="382"/>
      <c r="DT2" s="382"/>
      <c r="DU2" s="382"/>
      <c r="DV2" s="382"/>
      <c r="DW2" s="382"/>
      <c r="DX2" s="382"/>
      <c r="DY2" s="382"/>
      <c r="DZ2" s="382"/>
      <c r="EA2" s="382"/>
      <c r="EB2" s="382"/>
      <c r="EC2" s="382"/>
      <c r="ED2" s="382"/>
      <c r="EE2" s="382"/>
      <c r="EF2" s="382"/>
      <c r="EG2" s="382"/>
      <c r="EH2" s="382"/>
      <c r="EI2" s="382"/>
      <c r="EJ2" s="382"/>
      <c r="EK2" s="382"/>
      <c r="EL2" s="382"/>
      <c r="EM2" s="382"/>
      <c r="EN2" s="382"/>
      <c r="EO2" s="382"/>
      <c r="EP2" s="382"/>
      <c r="EQ2" s="382"/>
      <c r="ER2" s="382"/>
      <c r="ES2" s="382"/>
      <c r="ET2" s="382"/>
      <c r="EU2" s="382"/>
      <c r="EV2" s="382"/>
      <c r="EW2" s="382"/>
      <c r="EX2" s="382"/>
      <c r="EY2" s="382"/>
      <c r="EZ2" s="382"/>
      <c r="FA2" s="382"/>
      <c r="FB2" s="382"/>
      <c r="FC2" s="382"/>
      <c r="FD2" s="382"/>
      <c r="FE2" s="382"/>
      <c r="FF2" s="382"/>
      <c r="FG2" s="382"/>
      <c r="FH2" s="382"/>
      <c r="FI2" s="382"/>
      <c r="FJ2" s="382"/>
      <c r="FK2" s="382"/>
      <c r="FL2" s="382"/>
      <c r="FM2" s="382"/>
      <c r="FN2" s="382"/>
      <c r="FO2" s="382"/>
      <c r="FP2" s="382"/>
      <c r="FQ2" s="382"/>
      <c r="FR2" s="382"/>
      <c r="FS2" s="382"/>
      <c r="FT2" s="382"/>
      <c r="FU2" s="382"/>
      <c r="FV2" s="382"/>
      <c r="FW2" s="382"/>
      <c r="FX2" s="382"/>
      <c r="FY2" s="382"/>
      <c r="FZ2" s="382"/>
      <c r="GA2" s="382"/>
      <c r="GB2" s="382"/>
      <c r="GC2" s="382"/>
      <c r="GD2" s="382"/>
      <c r="GE2" s="382"/>
      <c r="GF2" s="382"/>
      <c r="GG2" s="382"/>
      <c r="GH2" s="382"/>
      <c r="GI2" s="382"/>
      <c r="GJ2" s="382"/>
      <c r="GK2" s="382"/>
      <c r="GL2" s="382"/>
      <c r="GM2" s="382"/>
      <c r="GN2" s="382"/>
      <c r="GO2" s="382"/>
      <c r="GP2" s="382"/>
      <c r="GQ2" s="382"/>
      <c r="GR2" s="382"/>
      <c r="GS2" s="382"/>
      <c r="GT2" s="382"/>
      <c r="GU2" s="382"/>
      <c r="GV2" s="382"/>
      <c r="GW2" s="382"/>
      <c r="GX2" s="382"/>
      <c r="GY2" s="382"/>
      <c r="GZ2" s="382"/>
      <c r="HA2" s="382"/>
      <c r="HB2" s="382"/>
      <c r="HC2" s="382"/>
      <c r="HD2" s="382"/>
      <c r="HE2" s="382"/>
      <c r="HF2" s="382"/>
      <c r="HG2" s="382"/>
      <c r="HH2" s="382"/>
      <c r="HI2" s="382"/>
      <c r="HJ2" s="382"/>
      <c r="HK2" s="382"/>
      <c r="HL2" s="382"/>
      <c r="HM2" s="382"/>
      <c r="HN2" s="382"/>
      <c r="HO2" s="382"/>
      <c r="HP2" s="382"/>
      <c r="HQ2" s="382"/>
      <c r="HR2" s="382"/>
      <c r="HS2" s="382"/>
      <c r="HT2" s="382"/>
      <c r="HU2" s="382"/>
      <c r="HV2" s="382"/>
      <c r="HW2" s="382"/>
      <c r="HX2" s="382"/>
      <c r="HY2" s="382"/>
      <c r="HZ2" s="382"/>
      <c r="IA2" s="382"/>
      <c r="IB2" s="382"/>
      <c r="IC2" s="382"/>
      <c r="ID2" s="382"/>
      <c r="IE2" s="382"/>
      <c r="IF2" s="382"/>
      <c r="IG2" s="382"/>
      <c r="IH2" s="382"/>
      <c r="II2" s="382"/>
      <c r="IJ2" s="382"/>
      <c r="IK2" s="382"/>
      <c r="IL2" s="382"/>
      <c r="IM2" s="382"/>
      <c r="IN2" s="382"/>
      <c r="IO2" s="382"/>
      <c r="IP2" s="382"/>
      <c r="IQ2" s="382"/>
      <c r="IR2" s="382"/>
      <c r="IS2" s="382"/>
      <c r="IT2" s="382"/>
      <c r="IU2" s="382"/>
      <c r="IV2" s="382"/>
    </row>
    <row r="3" spans="1:256" ht="15.95" customHeight="1" thickBot="1" x14ac:dyDescent="0.25">
      <c r="A3" s="383" t="s">
        <v>237</v>
      </c>
      <c r="B3" s="383"/>
      <c r="C3" s="383"/>
      <c r="D3" s="383"/>
      <c r="E3" s="67"/>
      <c r="F3" s="67"/>
      <c r="M3" s="67"/>
      <c r="N3" s="67"/>
      <c r="O3" s="67"/>
      <c r="P3" s="67"/>
      <c r="Q3" s="382"/>
      <c r="R3" s="382"/>
      <c r="S3" s="382"/>
      <c r="T3" s="382"/>
      <c r="U3" s="67"/>
      <c r="V3" s="67"/>
      <c r="W3" s="67"/>
      <c r="X3" s="67"/>
      <c r="Y3" s="67"/>
      <c r="Z3" s="67"/>
      <c r="AA3" s="356"/>
      <c r="AB3" s="356"/>
      <c r="AC3" s="382"/>
      <c r="AD3" s="382"/>
      <c r="AE3" s="382"/>
      <c r="AF3" s="382"/>
      <c r="AG3" s="382"/>
      <c r="AH3" s="382"/>
      <c r="AI3" s="382"/>
      <c r="AJ3" s="382"/>
      <c r="AK3" s="382"/>
      <c r="AL3" s="382"/>
      <c r="AM3" s="382"/>
      <c r="AN3" s="382"/>
      <c r="AO3" s="382"/>
      <c r="AP3" s="382"/>
      <c r="AQ3" s="382"/>
      <c r="AR3" s="382"/>
      <c r="AS3" s="382"/>
      <c r="AT3" s="382"/>
      <c r="AU3" s="382"/>
      <c r="AV3" s="382"/>
      <c r="AW3" s="382"/>
      <c r="AX3" s="382"/>
      <c r="AY3" s="382"/>
      <c r="AZ3" s="382"/>
      <c r="BA3" s="382"/>
      <c r="BB3" s="382"/>
      <c r="BC3" s="382"/>
      <c r="BD3" s="382"/>
      <c r="BE3" s="382"/>
      <c r="BF3" s="382"/>
      <c r="BG3" s="382"/>
      <c r="BH3" s="382"/>
      <c r="BI3" s="382"/>
      <c r="BJ3" s="382"/>
      <c r="BK3" s="382"/>
      <c r="BL3" s="382"/>
      <c r="BM3" s="382"/>
      <c r="BN3" s="382"/>
      <c r="BO3" s="382"/>
      <c r="BP3" s="382"/>
      <c r="BQ3" s="382"/>
      <c r="BR3" s="382"/>
      <c r="BS3" s="382"/>
      <c r="BT3" s="382"/>
      <c r="BU3" s="382"/>
      <c r="BV3" s="382"/>
      <c r="BW3" s="382"/>
      <c r="BX3" s="382"/>
      <c r="BY3" s="382"/>
      <c r="BZ3" s="382"/>
      <c r="CA3" s="382"/>
      <c r="CB3" s="382"/>
      <c r="CC3" s="382"/>
      <c r="CD3" s="382"/>
      <c r="CE3" s="382"/>
      <c r="CF3" s="382"/>
      <c r="CG3" s="382"/>
      <c r="CH3" s="382"/>
      <c r="CI3" s="382"/>
      <c r="CJ3" s="382"/>
      <c r="CK3" s="382"/>
      <c r="CL3" s="382"/>
      <c r="CM3" s="382"/>
      <c r="CN3" s="382"/>
      <c r="CO3" s="382"/>
      <c r="CP3" s="382"/>
      <c r="CQ3" s="382"/>
      <c r="CR3" s="382"/>
      <c r="CS3" s="382"/>
      <c r="CT3" s="382"/>
      <c r="CU3" s="382"/>
      <c r="CV3" s="382"/>
      <c r="CW3" s="382"/>
      <c r="CX3" s="382"/>
      <c r="CY3" s="382"/>
      <c r="CZ3" s="382"/>
      <c r="DA3" s="382"/>
      <c r="DB3" s="382"/>
      <c r="DC3" s="382"/>
      <c r="DD3" s="382"/>
      <c r="DE3" s="382"/>
      <c r="DF3" s="382"/>
      <c r="DG3" s="382"/>
      <c r="DH3" s="382"/>
      <c r="DI3" s="382"/>
      <c r="DJ3" s="382"/>
      <c r="DK3" s="382"/>
      <c r="DL3" s="382"/>
      <c r="DM3" s="382"/>
      <c r="DN3" s="382"/>
      <c r="DO3" s="382"/>
      <c r="DP3" s="382"/>
      <c r="DQ3" s="382"/>
      <c r="DR3" s="382"/>
      <c r="DS3" s="382"/>
      <c r="DT3" s="382"/>
      <c r="DU3" s="382"/>
      <c r="DV3" s="382"/>
      <c r="DW3" s="382"/>
      <c r="DX3" s="382"/>
      <c r="DY3" s="382"/>
      <c r="DZ3" s="382"/>
      <c r="EA3" s="382"/>
      <c r="EB3" s="382"/>
      <c r="EC3" s="382"/>
      <c r="ED3" s="382"/>
      <c r="EE3" s="382"/>
      <c r="EF3" s="382"/>
      <c r="EG3" s="382"/>
      <c r="EH3" s="382"/>
      <c r="EI3" s="382"/>
      <c r="EJ3" s="382"/>
      <c r="EK3" s="382"/>
      <c r="EL3" s="382"/>
      <c r="EM3" s="382"/>
      <c r="EN3" s="382"/>
      <c r="EO3" s="382"/>
      <c r="EP3" s="382"/>
      <c r="EQ3" s="382"/>
      <c r="ER3" s="382"/>
      <c r="ES3" s="382"/>
      <c r="ET3" s="382"/>
      <c r="EU3" s="382"/>
      <c r="EV3" s="382"/>
      <c r="EW3" s="382"/>
      <c r="EX3" s="382"/>
      <c r="EY3" s="382"/>
      <c r="EZ3" s="382"/>
      <c r="FA3" s="382"/>
      <c r="FB3" s="382"/>
      <c r="FC3" s="382"/>
      <c r="FD3" s="382"/>
      <c r="FE3" s="382"/>
      <c r="FF3" s="382"/>
      <c r="FG3" s="382"/>
      <c r="FH3" s="382"/>
      <c r="FI3" s="382"/>
      <c r="FJ3" s="382"/>
      <c r="FK3" s="382"/>
      <c r="FL3" s="382"/>
      <c r="FM3" s="382"/>
      <c r="FN3" s="382"/>
      <c r="FO3" s="382"/>
      <c r="FP3" s="382"/>
      <c r="FQ3" s="382"/>
      <c r="FR3" s="382"/>
      <c r="FS3" s="382"/>
      <c r="FT3" s="382"/>
      <c r="FU3" s="382"/>
      <c r="FV3" s="382"/>
      <c r="FW3" s="382"/>
      <c r="FX3" s="382"/>
      <c r="FY3" s="382"/>
      <c r="FZ3" s="382"/>
      <c r="GA3" s="382"/>
      <c r="GB3" s="382"/>
      <c r="GC3" s="382"/>
      <c r="GD3" s="382"/>
      <c r="GE3" s="382"/>
      <c r="GF3" s="382"/>
      <c r="GG3" s="382"/>
      <c r="GH3" s="382"/>
      <c r="GI3" s="382"/>
      <c r="GJ3" s="382"/>
      <c r="GK3" s="382"/>
      <c r="GL3" s="382"/>
      <c r="GM3" s="382"/>
      <c r="GN3" s="382"/>
      <c r="GO3" s="382"/>
      <c r="GP3" s="382"/>
      <c r="GQ3" s="382"/>
      <c r="GR3" s="382"/>
      <c r="GS3" s="382"/>
      <c r="GT3" s="382"/>
      <c r="GU3" s="382"/>
      <c r="GV3" s="382"/>
      <c r="GW3" s="382"/>
      <c r="GX3" s="382"/>
      <c r="GY3" s="382"/>
      <c r="GZ3" s="382"/>
      <c r="HA3" s="382"/>
      <c r="HB3" s="382"/>
      <c r="HC3" s="382"/>
      <c r="HD3" s="382"/>
      <c r="HE3" s="382"/>
      <c r="HF3" s="382"/>
      <c r="HG3" s="382"/>
      <c r="HH3" s="382"/>
      <c r="HI3" s="382"/>
      <c r="HJ3" s="382"/>
      <c r="HK3" s="382"/>
      <c r="HL3" s="382"/>
      <c r="HM3" s="382"/>
      <c r="HN3" s="382"/>
      <c r="HO3" s="382"/>
      <c r="HP3" s="382"/>
      <c r="HQ3" s="382"/>
      <c r="HR3" s="382"/>
      <c r="HS3" s="382"/>
      <c r="HT3" s="382"/>
      <c r="HU3" s="382"/>
      <c r="HV3" s="382"/>
      <c r="HW3" s="382"/>
      <c r="HX3" s="382"/>
      <c r="HY3" s="382"/>
      <c r="HZ3" s="382"/>
      <c r="IA3" s="382"/>
      <c r="IB3" s="382"/>
      <c r="IC3" s="382"/>
      <c r="ID3" s="382"/>
      <c r="IE3" s="382"/>
      <c r="IF3" s="382"/>
      <c r="IG3" s="382"/>
      <c r="IH3" s="382"/>
      <c r="II3" s="382"/>
      <c r="IJ3" s="382"/>
      <c r="IK3" s="382"/>
      <c r="IL3" s="382"/>
      <c r="IM3" s="382"/>
      <c r="IN3" s="382"/>
      <c r="IO3" s="382"/>
      <c r="IP3" s="382"/>
      <c r="IQ3" s="382"/>
      <c r="IR3" s="382"/>
      <c r="IS3" s="382"/>
      <c r="IT3" s="382"/>
      <c r="IU3" s="382"/>
      <c r="IV3" s="382"/>
    </row>
    <row r="4" spans="1:256" s="67" customFormat="1" ht="14.1" customHeight="1" thickTop="1" x14ac:dyDescent="0.2">
      <c r="A4" s="38" t="s">
        <v>146</v>
      </c>
      <c r="B4" s="62" t="s">
        <v>4</v>
      </c>
      <c r="C4" s="62" t="s">
        <v>5</v>
      </c>
      <c r="D4" s="62" t="s">
        <v>33</v>
      </c>
      <c r="U4" s="66"/>
      <c r="V4" s="66" t="s">
        <v>32</v>
      </c>
      <c r="W4" s="68">
        <v>10894587.000000002</v>
      </c>
      <c r="X4" s="69">
        <v>99.999999999999986</v>
      </c>
      <c r="Y4" s="66"/>
      <c r="Z4" s="66"/>
    </row>
    <row r="5" spans="1:256" s="67" customFormat="1" ht="14.1" customHeight="1" thickBot="1" x14ac:dyDescent="0.25">
      <c r="A5" s="63"/>
      <c r="B5" s="39"/>
      <c r="C5" s="244"/>
      <c r="D5" s="39"/>
      <c r="E5" s="71"/>
      <c r="F5" s="71"/>
      <c r="U5" s="66"/>
      <c r="V5" s="66" t="s">
        <v>38</v>
      </c>
      <c r="W5" s="68">
        <v>4768610.3402299993</v>
      </c>
      <c r="X5" s="72">
        <v>43.770455366779835</v>
      </c>
      <c r="Y5" s="66"/>
      <c r="Z5" s="66"/>
    </row>
    <row r="6" spans="1:256" ht="14.1" customHeight="1" thickTop="1" x14ac:dyDescent="0.2">
      <c r="A6" s="384" t="s">
        <v>35</v>
      </c>
      <c r="B6" s="384"/>
      <c r="C6" s="384"/>
      <c r="D6" s="384"/>
      <c r="E6" s="67"/>
      <c r="F6" s="67"/>
      <c r="V6" s="66" t="s">
        <v>36</v>
      </c>
      <c r="W6" s="68">
        <v>388652.03892999981</v>
      </c>
      <c r="X6" s="72">
        <v>3.5673866198874702</v>
      </c>
    </row>
    <row r="7" spans="1:256" ht="14.1" customHeight="1" x14ac:dyDescent="0.2">
      <c r="A7" s="245">
        <v>2019</v>
      </c>
      <c r="B7" s="246">
        <v>7698552.7299799994</v>
      </c>
      <c r="C7" s="167">
        <v>445254.85428000044</v>
      </c>
      <c r="D7" s="246">
        <v>7253297.8756999988</v>
      </c>
      <c r="E7" s="73"/>
      <c r="F7" s="73"/>
      <c r="V7" s="66" t="s">
        <v>37</v>
      </c>
      <c r="W7" s="68">
        <v>2842277.9745399975</v>
      </c>
      <c r="X7" s="72">
        <v>26.08890061220308</v>
      </c>
    </row>
    <row r="8" spans="1:256" ht="14.1" customHeight="1" x14ac:dyDescent="0.2">
      <c r="A8" s="247" t="s">
        <v>521</v>
      </c>
      <c r="B8" s="246">
        <v>5489201.970040001</v>
      </c>
      <c r="C8" s="167">
        <v>314904.96100000036</v>
      </c>
      <c r="D8" s="246">
        <v>5174297.0090400008</v>
      </c>
      <c r="E8" s="73"/>
      <c r="F8" s="73"/>
      <c r="V8" s="66" t="s">
        <v>39</v>
      </c>
      <c r="W8" s="68">
        <v>1815036.38292</v>
      </c>
      <c r="X8" s="72">
        <v>16.659983374495972</v>
      </c>
    </row>
    <row r="9" spans="1:256" ht="14.1" customHeight="1" x14ac:dyDescent="0.2">
      <c r="A9" s="247" t="s">
        <v>522</v>
      </c>
      <c r="B9" s="246">
        <v>4768610.3402299993</v>
      </c>
      <c r="C9" s="167">
        <v>337163.69636</v>
      </c>
      <c r="D9" s="246">
        <v>4431446.6438699989</v>
      </c>
      <c r="E9" s="73"/>
      <c r="F9" s="73"/>
      <c r="V9" s="66" t="s">
        <v>40</v>
      </c>
      <c r="W9" s="68">
        <v>1080010.2633800041</v>
      </c>
      <c r="X9" s="72">
        <v>9.9132740266336299</v>
      </c>
    </row>
    <row r="10" spans="1:256" ht="14.1" customHeight="1" x14ac:dyDescent="0.2">
      <c r="A10" s="166" t="s">
        <v>523</v>
      </c>
      <c r="B10" s="250">
        <v>-13.127438810650116</v>
      </c>
      <c r="C10" s="250">
        <v>7.0683978078070364</v>
      </c>
      <c r="D10" s="250">
        <v>-14.356546674305125</v>
      </c>
      <c r="E10" s="75"/>
      <c r="F10" s="75"/>
      <c r="V10" s="67" t="s">
        <v>165</v>
      </c>
    </row>
    <row r="11" spans="1:256" ht="14.1" customHeight="1" x14ac:dyDescent="0.2">
      <c r="A11" s="166"/>
      <c r="B11" s="248"/>
      <c r="C11" s="249"/>
      <c r="D11" s="248"/>
      <c r="E11" s="75"/>
      <c r="F11" s="75"/>
      <c r="G11"/>
      <c r="H11" s="306"/>
      <c r="I11" s="306"/>
      <c r="J11" s="350"/>
      <c r="K11" s="350"/>
      <c r="L11" s="350"/>
      <c r="M11" s="350"/>
      <c r="V11" s="66" t="s">
        <v>34</v>
      </c>
      <c r="W11" s="68">
        <v>4144644.9999999995</v>
      </c>
      <c r="X11" s="69">
        <v>100.00000000000001</v>
      </c>
    </row>
    <row r="12" spans="1:256" ht="14.1" customHeight="1" x14ac:dyDescent="0.2">
      <c r="A12" s="384" t="s">
        <v>374</v>
      </c>
      <c r="B12" s="384"/>
      <c r="C12" s="384"/>
      <c r="D12" s="384"/>
      <c r="E12" s="67"/>
      <c r="F12" s="67"/>
      <c r="G12"/>
      <c r="H12" s="306"/>
      <c r="I12" s="306"/>
      <c r="J12" s="350"/>
      <c r="K12" s="350"/>
      <c r="L12" s="350"/>
      <c r="M12" s="350"/>
      <c r="V12" s="66" t="s">
        <v>38</v>
      </c>
      <c r="W12" s="68">
        <v>337163.69636</v>
      </c>
      <c r="X12" s="72">
        <v>8.1349234098457188</v>
      </c>
    </row>
    <row r="13" spans="1:256" ht="14.1" customHeight="1" x14ac:dyDescent="0.2">
      <c r="A13" s="245">
        <v>2019</v>
      </c>
      <c r="B13" s="246">
        <v>2753037.5424599997</v>
      </c>
      <c r="C13" s="167">
        <v>784386.06113000016</v>
      </c>
      <c r="D13" s="246">
        <v>1968651.4813299994</v>
      </c>
      <c r="E13" s="73"/>
      <c r="F13" s="73"/>
      <c r="G13"/>
      <c r="H13" s="306"/>
      <c r="I13" s="306"/>
      <c r="J13" s="350"/>
      <c r="K13" s="350"/>
      <c r="L13" s="350"/>
      <c r="M13" s="350"/>
      <c r="V13" s="66" t="s">
        <v>36</v>
      </c>
      <c r="W13" s="68">
        <v>2120181.3322300003</v>
      </c>
      <c r="X13" s="72">
        <v>51.15471487256449</v>
      </c>
    </row>
    <row r="14" spans="1:256" ht="14.1" customHeight="1" x14ac:dyDescent="0.2">
      <c r="A14" s="247" t="s">
        <v>521</v>
      </c>
      <c r="B14" s="246">
        <v>1966376.4413900001</v>
      </c>
      <c r="C14" s="167">
        <v>538051.92596000002</v>
      </c>
      <c r="D14" s="246">
        <v>1428324.5154300001</v>
      </c>
      <c r="E14" s="73"/>
      <c r="F14" s="73"/>
      <c r="G14"/>
      <c r="H14" s="306"/>
      <c r="I14" s="306"/>
      <c r="J14" s="350"/>
      <c r="K14" s="350"/>
      <c r="L14" s="350"/>
      <c r="M14" s="350"/>
      <c r="V14" s="66" t="s">
        <v>37</v>
      </c>
      <c r="W14" s="68">
        <v>833176.05916999991</v>
      </c>
      <c r="X14" s="72">
        <v>20.102470999808187</v>
      </c>
    </row>
    <row r="15" spans="1:256" ht="14.1" customHeight="1" x14ac:dyDescent="0.2">
      <c r="A15" s="247" t="s">
        <v>522</v>
      </c>
      <c r="B15" s="246">
        <v>1815036.38292</v>
      </c>
      <c r="C15" s="167">
        <v>475210.74633999978</v>
      </c>
      <c r="D15" s="246">
        <v>1339825.6365800002</v>
      </c>
      <c r="E15" s="73"/>
      <c r="F15" s="73"/>
      <c r="G15"/>
      <c r="H15"/>
      <c r="I15"/>
      <c r="J15"/>
      <c r="K15"/>
      <c r="V15" s="66" t="s">
        <v>39</v>
      </c>
      <c r="W15" s="68">
        <v>475210.74633999978</v>
      </c>
      <c r="X15" s="72">
        <v>11.465656198299246</v>
      </c>
    </row>
    <row r="16" spans="1:256" ht="14.1" customHeight="1" x14ac:dyDescent="0.2">
      <c r="A16" s="245" t="s">
        <v>523</v>
      </c>
      <c r="B16" s="250">
        <v>-7.6963929837879919</v>
      </c>
      <c r="C16" s="250">
        <v>-11.679389402403517</v>
      </c>
      <c r="D16" s="250">
        <v>-6.1959924298685909</v>
      </c>
      <c r="E16" s="75"/>
      <c r="F16" s="75"/>
      <c r="G16"/>
      <c r="H16" s="306"/>
      <c r="I16" s="306"/>
      <c r="J16" s="306"/>
      <c r="K16" s="306"/>
      <c r="L16" s="350"/>
      <c r="M16" s="350"/>
      <c r="V16" s="66" t="s">
        <v>40</v>
      </c>
      <c r="W16" s="68">
        <v>378913.16589999991</v>
      </c>
      <c r="X16" s="72">
        <v>9.1422345194823667</v>
      </c>
    </row>
    <row r="17" spans="1:13" ht="14.1" customHeight="1" x14ac:dyDescent="0.2">
      <c r="A17" s="166"/>
      <c r="B17" s="250"/>
      <c r="C17" s="251"/>
      <c r="D17" s="250"/>
      <c r="E17" s="75"/>
      <c r="F17" s="75"/>
      <c r="G17" s="40"/>
      <c r="H17" s="40"/>
      <c r="I17" s="40"/>
      <c r="J17" s="306"/>
      <c r="K17" s="306"/>
      <c r="L17" s="350"/>
      <c r="M17" s="350"/>
    </row>
    <row r="18" spans="1:13" ht="14.1" customHeight="1" x14ac:dyDescent="0.2">
      <c r="A18" s="384" t="s">
        <v>36</v>
      </c>
      <c r="B18" s="384"/>
      <c r="C18" s="384"/>
      <c r="D18" s="384"/>
      <c r="E18" s="67"/>
      <c r="F18" s="67"/>
      <c r="G18" s="40"/>
      <c r="H18" s="40"/>
      <c r="I18" s="40"/>
      <c r="J18" s="306"/>
      <c r="K18" s="306"/>
      <c r="L18" s="350"/>
      <c r="M18" s="350"/>
    </row>
    <row r="19" spans="1:13" ht="14.1" customHeight="1" x14ac:dyDescent="0.2">
      <c r="A19" s="245">
        <v>2019</v>
      </c>
      <c r="B19" s="246">
        <v>584994.14289000002</v>
      </c>
      <c r="C19" s="167">
        <v>3220361.8725300012</v>
      </c>
      <c r="D19" s="246">
        <v>-2635367.7296400014</v>
      </c>
      <c r="E19" s="73"/>
      <c r="F19" s="73"/>
      <c r="G19" s="221"/>
      <c r="H19" s="306"/>
      <c r="I19" s="306"/>
      <c r="J19" s="306"/>
      <c r="K19" s="306"/>
      <c r="L19" s="350"/>
      <c r="M19" s="350"/>
    </row>
    <row r="20" spans="1:13" ht="14.1" customHeight="1" x14ac:dyDescent="0.2">
      <c r="A20" s="247" t="s">
        <v>521</v>
      </c>
      <c r="B20" s="246">
        <v>384302.27819000016</v>
      </c>
      <c r="C20" s="167">
        <v>2162387.3927300004</v>
      </c>
      <c r="D20" s="246">
        <v>-1778085.1145400002</v>
      </c>
      <c r="E20" s="73"/>
      <c r="F20" s="73"/>
      <c r="G20"/>
      <c r="H20"/>
      <c r="I20"/>
      <c r="J20"/>
      <c r="K20"/>
    </row>
    <row r="21" spans="1:13" ht="14.1" customHeight="1" x14ac:dyDescent="0.2">
      <c r="A21" s="247" t="s">
        <v>522</v>
      </c>
      <c r="B21" s="246">
        <v>388652.03892999981</v>
      </c>
      <c r="C21" s="167">
        <v>2120181.3322300003</v>
      </c>
      <c r="D21" s="246">
        <v>-1731529.2933000005</v>
      </c>
      <c r="E21" s="73"/>
      <c r="F21" s="73"/>
      <c r="G21"/>
      <c r="H21"/>
      <c r="I21"/>
      <c r="J21"/>
      <c r="K21"/>
    </row>
    <row r="22" spans="1:13" ht="14.1" customHeight="1" x14ac:dyDescent="0.2">
      <c r="A22" s="245" t="s">
        <v>523</v>
      </c>
      <c r="B22" s="250">
        <v>1.1318592126193794</v>
      </c>
      <c r="C22" s="250">
        <v>-1.9518269779919106</v>
      </c>
      <c r="D22" s="250">
        <v>-2.618312298961234</v>
      </c>
      <c r="E22" s="75"/>
      <c r="F22" s="75"/>
      <c r="G22"/>
      <c r="H22"/>
      <c r="I22"/>
      <c r="J22"/>
      <c r="K22"/>
    </row>
    <row r="23" spans="1:13" ht="14.1" customHeight="1" x14ac:dyDescent="0.2">
      <c r="A23" s="166"/>
      <c r="B23" s="250"/>
      <c r="C23" s="251"/>
      <c r="D23" s="250"/>
      <c r="E23" s="75"/>
      <c r="F23" s="75"/>
      <c r="G23"/>
      <c r="H23"/>
      <c r="I23"/>
      <c r="J23"/>
      <c r="K23"/>
    </row>
    <row r="24" spans="1:13" ht="14.1" customHeight="1" x14ac:dyDescent="0.2">
      <c r="A24" s="384" t="s">
        <v>37</v>
      </c>
      <c r="B24" s="384"/>
      <c r="C24" s="384"/>
      <c r="D24" s="384"/>
      <c r="E24" s="67"/>
      <c r="F24" s="67"/>
      <c r="G24"/>
      <c r="H24"/>
      <c r="I24"/>
      <c r="J24"/>
      <c r="K24"/>
    </row>
    <row r="25" spans="1:13" ht="14.1" customHeight="1" x14ac:dyDescent="0.2">
      <c r="A25" s="245">
        <v>2019</v>
      </c>
      <c r="B25" s="246">
        <v>4169217.2120099966</v>
      </c>
      <c r="C25" s="167">
        <v>1362187.1103100001</v>
      </c>
      <c r="D25" s="246">
        <v>2807030.1016999967</v>
      </c>
      <c r="E25" s="73"/>
      <c r="F25" s="73"/>
      <c r="G25" s="68"/>
      <c r="H25" s="68"/>
      <c r="I25" s="68"/>
      <c r="J25" s="68"/>
    </row>
    <row r="26" spans="1:13" ht="14.1" customHeight="1" x14ac:dyDescent="0.2">
      <c r="A26" s="247" t="s">
        <v>521</v>
      </c>
      <c r="B26" s="246">
        <v>3135913.4469200014</v>
      </c>
      <c r="C26" s="167">
        <v>924530.69529999956</v>
      </c>
      <c r="D26" s="246">
        <v>2211382.7516200021</v>
      </c>
      <c r="E26" s="73"/>
      <c r="F26" s="73"/>
    </row>
    <row r="27" spans="1:13" ht="14.1" customHeight="1" x14ac:dyDescent="0.2">
      <c r="A27" s="247" t="s">
        <v>522</v>
      </c>
      <c r="B27" s="246">
        <v>2842277.9745399975</v>
      </c>
      <c r="C27" s="167">
        <v>833176.05916999991</v>
      </c>
      <c r="D27" s="246">
        <v>2009101.9153699977</v>
      </c>
      <c r="E27" s="73"/>
      <c r="F27" s="73"/>
    </row>
    <row r="28" spans="1:13" ht="14.1" customHeight="1" x14ac:dyDescent="0.2">
      <c r="A28" s="245" t="s">
        <v>523</v>
      </c>
      <c r="B28" s="250">
        <v>-9.3636344672842871</v>
      </c>
      <c r="C28" s="250">
        <v>-9.8811901643088405</v>
      </c>
      <c r="D28" s="250">
        <v>-9.147255765733842</v>
      </c>
      <c r="E28" s="70"/>
      <c r="F28" s="75"/>
    </row>
    <row r="29" spans="1:13" ht="14.1" customHeight="1" x14ac:dyDescent="0.2">
      <c r="A29" s="166"/>
      <c r="B29" s="250"/>
      <c r="C29" s="251"/>
      <c r="D29" s="250"/>
      <c r="E29" s="75"/>
      <c r="F29" s="76"/>
      <c r="G29" s="77"/>
      <c r="H29" s="78"/>
    </row>
    <row r="30" spans="1:13" ht="14.1" customHeight="1" x14ac:dyDescent="0.2">
      <c r="A30" s="384" t="s">
        <v>147</v>
      </c>
      <c r="B30" s="384"/>
      <c r="C30" s="384"/>
      <c r="D30" s="384"/>
      <c r="E30" s="67"/>
      <c r="F30" s="67"/>
    </row>
    <row r="31" spans="1:13" ht="14.1" customHeight="1" x14ac:dyDescent="0.2">
      <c r="A31" s="245">
        <v>2019</v>
      </c>
      <c r="B31" s="246">
        <v>1658716.3726600036</v>
      </c>
      <c r="C31" s="167">
        <v>533697.10174999759</v>
      </c>
      <c r="D31" s="246">
        <v>1125019.270910006</v>
      </c>
      <c r="E31" s="79"/>
      <c r="F31" s="73"/>
      <c r="G31" s="73"/>
      <c r="H31" s="73"/>
    </row>
    <row r="32" spans="1:13" ht="14.1" customHeight="1" x14ac:dyDescent="0.2">
      <c r="A32" s="247" t="s">
        <v>521</v>
      </c>
      <c r="B32" s="246">
        <v>1250060.8634599969</v>
      </c>
      <c r="C32" s="167">
        <v>356586.02500999998</v>
      </c>
      <c r="D32" s="246">
        <v>893474.8384499969</v>
      </c>
      <c r="E32" s="80"/>
      <c r="F32" s="73"/>
      <c r="G32" s="73"/>
      <c r="H32" s="73"/>
    </row>
    <row r="33" spans="1:8" ht="14.1" customHeight="1" x14ac:dyDescent="0.2">
      <c r="A33" s="247" t="s">
        <v>522</v>
      </c>
      <c r="B33" s="246">
        <v>1080010.2633800041</v>
      </c>
      <c r="C33" s="167">
        <v>378913.16589999991</v>
      </c>
      <c r="D33" s="246">
        <v>701097.09748000279</v>
      </c>
      <c r="E33" s="80"/>
      <c r="F33" s="73"/>
      <c r="G33" s="73"/>
      <c r="H33" s="73"/>
    </row>
    <row r="34" spans="1:8" ht="14.1" customHeight="1" x14ac:dyDescent="0.2">
      <c r="A34" s="245" t="s">
        <v>523</v>
      </c>
      <c r="B34" s="250">
        <v>-13.603385647104904</v>
      </c>
      <c r="C34" s="250">
        <v>6.2613617259324128</v>
      </c>
      <c r="D34" s="250">
        <v>-21.531411147932456</v>
      </c>
      <c r="E34" s="75"/>
      <c r="F34" s="73"/>
      <c r="G34" s="73"/>
      <c r="H34" s="73"/>
    </row>
    <row r="35" spans="1:8" ht="14.1" customHeight="1" x14ac:dyDescent="0.2">
      <c r="A35" s="166"/>
      <c r="B35" s="246"/>
      <c r="C35" s="167"/>
      <c r="D35" s="115"/>
      <c r="E35" s="75"/>
      <c r="F35" s="81"/>
      <c r="G35" s="81"/>
      <c r="H35" s="73"/>
    </row>
    <row r="36" spans="1:8" ht="14.1" customHeight="1" x14ac:dyDescent="0.2">
      <c r="A36" s="365" t="s">
        <v>131</v>
      </c>
      <c r="B36" s="365"/>
      <c r="C36" s="365"/>
      <c r="D36" s="365"/>
      <c r="E36" s="77"/>
      <c r="F36" s="77"/>
      <c r="G36" s="77"/>
      <c r="H36" s="78"/>
    </row>
    <row r="37" spans="1:8" ht="14.1" customHeight="1" x14ac:dyDescent="0.2">
      <c r="A37" s="245">
        <v>2019</v>
      </c>
      <c r="B37" s="246">
        <v>16864518</v>
      </c>
      <c r="C37" s="167">
        <v>6345887</v>
      </c>
      <c r="D37" s="246">
        <v>10518631</v>
      </c>
      <c r="E37" s="79"/>
      <c r="F37" s="73"/>
      <c r="G37" s="73"/>
      <c r="H37" s="73"/>
    </row>
    <row r="38" spans="1:8" ht="14.1" customHeight="1" x14ac:dyDescent="0.2">
      <c r="A38" s="247" t="s">
        <v>521</v>
      </c>
      <c r="B38" s="246">
        <v>12225855</v>
      </c>
      <c r="C38" s="167">
        <v>4296461</v>
      </c>
      <c r="D38" s="246">
        <v>7929394</v>
      </c>
      <c r="E38" s="81"/>
      <c r="F38" s="73"/>
      <c r="G38" s="73"/>
      <c r="H38" s="73"/>
    </row>
    <row r="39" spans="1:8" ht="14.1" customHeight="1" x14ac:dyDescent="0.2">
      <c r="A39" s="247" t="s">
        <v>522</v>
      </c>
      <c r="B39" s="246">
        <v>10894587</v>
      </c>
      <c r="C39" s="167">
        <v>4144645</v>
      </c>
      <c r="D39" s="246">
        <v>6749942</v>
      </c>
      <c r="E39" s="81"/>
      <c r="F39" s="73"/>
      <c r="G39" s="73"/>
      <c r="H39" s="73"/>
    </row>
    <row r="40" spans="1:8" ht="14.1" customHeight="1" thickBot="1" x14ac:dyDescent="0.25">
      <c r="A40" s="252" t="s">
        <v>523</v>
      </c>
      <c r="B40" s="252">
        <v>-10.888956232508896</v>
      </c>
      <c r="C40" s="252">
        <v>-3.5335128143837435</v>
      </c>
      <c r="D40" s="252">
        <v>-14.874427982768923</v>
      </c>
      <c r="E40" s="75"/>
      <c r="F40" s="73"/>
      <c r="G40" s="73"/>
      <c r="H40" s="73"/>
    </row>
    <row r="41" spans="1:8" ht="26.25" customHeight="1" thickTop="1" x14ac:dyDescent="0.2">
      <c r="A41" s="387" t="s">
        <v>417</v>
      </c>
      <c r="B41" s="388"/>
      <c r="C41" s="388"/>
      <c r="D41" s="388"/>
      <c r="E41" s="75"/>
      <c r="F41" s="73"/>
      <c r="G41" s="73"/>
      <c r="H41" s="73"/>
    </row>
    <row r="42" spans="1:8" ht="14.1" customHeight="1" x14ac:dyDescent="0.2">
      <c r="E42" s="75"/>
      <c r="F42" s="73"/>
      <c r="G42" s="73"/>
      <c r="H42" s="73"/>
    </row>
    <row r="43" spans="1:8" ht="14.1" customHeight="1" x14ac:dyDescent="0.2"/>
    <row r="44" spans="1:8" ht="14.1" customHeight="1" x14ac:dyDescent="0.2">
      <c r="E44" s="79"/>
      <c r="F44" s="68"/>
      <c r="G44" s="68"/>
      <c r="H44" s="68"/>
    </row>
    <row r="45" spans="1:8" ht="14.1" customHeight="1" x14ac:dyDescent="0.2">
      <c r="E45" s="81"/>
      <c r="F45" s="68"/>
      <c r="G45" s="68"/>
      <c r="H45" s="68"/>
    </row>
    <row r="46" spans="1:8" ht="14.1" customHeight="1" x14ac:dyDescent="0.2">
      <c r="E46" s="81"/>
      <c r="F46" s="68"/>
      <c r="G46" s="68"/>
      <c r="H46" s="68"/>
    </row>
    <row r="47" spans="1:8" ht="14.1" customHeight="1" x14ac:dyDescent="0.2"/>
    <row r="48" spans="1:8" ht="14.1" customHeight="1" x14ac:dyDescent="0.2"/>
    <row r="49" ht="14.1" customHeight="1" x14ac:dyDescent="0.2"/>
    <row r="50" ht="14.1" customHeight="1" x14ac:dyDescent="0.2"/>
    <row r="51" ht="14.1" customHeight="1" x14ac:dyDescent="0.2"/>
    <row r="52" ht="14.1" customHeight="1" x14ac:dyDescent="0.2"/>
    <row r="53" ht="14.1" customHeight="1" x14ac:dyDescent="0.2"/>
    <row r="54" ht="14.1" customHeight="1" x14ac:dyDescent="0.2"/>
    <row r="55" ht="14.1" customHeight="1" x14ac:dyDescent="0.2"/>
    <row r="56" ht="14.1" customHeight="1" x14ac:dyDescent="0.2"/>
    <row r="57" ht="14.1" customHeight="1" x14ac:dyDescent="0.2"/>
    <row r="58" ht="14.1" customHeight="1" x14ac:dyDescent="0.2"/>
    <row r="59" ht="14.1" customHeight="1" x14ac:dyDescent="0.2"/>
    <row r="60" ht="14.1" customHeight="1" x14ac:dyDescent="0.2"/>
    <row r="61" ht="14.1" customHeight="1" x14ac:dyDescent="0.2"/>
    <row r="62" ht="14.1" customHeight="1" x14ac:dyDescent="0.2"/>
    <row r="63" ht="14.1" customHeight="1" x14ac:dyDescent="0.2"/>
    <row r="64" ht="14.1" customHeight="1" x14ac:dyDescent="0.2"/>
    <row r="65" ht="14.1" customHeight="1" x14ac:dyDescent="0.2"/>
    <row r="66" ht="14.1" customHeight="1" x14ac:dyDescent="0.2"/>
    <row r="67" ht="14.1" customHeight="1" x14ac:dyDescent="0.2"/>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spans="1:4" ht="14.1" customHeight="1" x14ac:dyDescent="0.2"/>
    <row r="82" spans="1:4" ht="14.1" customHeight="1" x14ac:dyDescent="0.2">
      <c r="A82" s="67"/>
      <c r="B82" s="67"/>
      <c r="C82" s="74"/>
      <c r="D82" s="67"/>
    </row>
    <row r="83" spans="1:4" ht="34.5" customHeight="1" x14ac:dyDescent="0.2">
      <c r="A83" s="385"/>
      <c r="B83" s="386"/>
      <c r="C83" s="386"/>
      <c r="D83" s="386"/>
    </row>
  </sheetData>
  <mergeCells count="127">
    <mergeCell ref="HI3:HL3"/>
    <mergeCell ref="HM3:HP3"/>
    <mergeCell ref="GK3:GN3"/>
    <mergeCell ref="GO3:GR3"/>
    <mergeCell ref="IS3:IV3"/>
    <mergeCell ref="HQ3:HT3"/>
    <mergeCell ref="HU3:HX3"/>
    <mergeCell ref="HY3:IB3"/>
    <mergeCell ref="IC3:IF3"/>
    <mergeCell ref="IG3:IJ3"/>
    <mergeCell ref="IK3:IN3"/>
    <mergeCell ref="IO3:IR3"/>
    <mergeCell ref="HA3:HD3"/>
    <mergeCell ref="FE3:FH3"/>
    <mergeCell ref="FI3:FL3"/>
    <mergeCell ref="FM3:FP3"/>
    <mergeCell ref="FQ3:FT3"/>
    <mergeCell ref="GS3:GV3"/>
    <mergeCell ref="HE3:HH3"/>
    <mergeCell ref="GW3:GZ3"/>
    <mergeCell ref="FU3:FX3"/>
    <mergeCell ref="FY3:GB3"/>
    <mergeCell ref="GC3:GF3"/>
    <mergeCell ref="GG3:GJ3"/>
    <mergeCell ref="EO3:ER3"/>
    <mergeCell ref="ES3:EV3"/>
    <mergeCell ref="EW3:EZ3"/>
    <mergeCell ref="FA3:FD3"/>
    <mergeCell ref="DI3:DL3"/>
    <mergeCell ref="DM3:DP3"/>
    <mergeCell ref="DQ3:DT3"/>
    <mergeCell ref="DU3:DX3"/>
    <mergeCell ref="DY3:EB3"/>
    <mergeCell ref="EC3:EF3"/>
    <mergeCell ref="DE3:DH3"/>
    <mergeCell ref="BM3:BP3"/>
    <mergeCell ref="BQ3:BT3"/>
    <mergeCell ref="BU3:BX3"/>
    <mergeCell ref="BY3:CB3"/>
    <mergeCell ref="CC3:CF3"/>
    <mergeCell ref="CG3:CJ3"/>
    <mergeCell ref="EG3:EJ3"/>
    <mergeCell ref="EK3:EN3"/>
    <mergeCell ref="CW3:CZ3"/>
    <mergeCell ref="DA3:DD3"/>
    <mergeCell ref="BI3:BL3"/>
    <mergeCell ref="IO2:IR2"/>
    <mergeCell ref="IS2:IV2"/>
    <mergeCell ref="Q3:T3"/>
    <mergeCell ref="AC3:AF3"/>
    <mergeCell ref="HU2:HX2"/>
    <mergeCell ref="HY2:IB2"/>
    <mergeCell ref="IC2:IF2"/>
    <mergeCell ref="IG2:IJ2"/>
    <mergeCell ref="HE2:HH2"/>
    <mergeCell ref="AK3:AN3"/>
    <mergeCell ref="HQ2:HT2"/>
    <mergeCell ref="GO2:GR2"/>
    <mergeCell ref="GS2:GV2"/>
    <mergeCell ref="GW2:GZ2"/>
    <mergeCell ref="HA2:HD2"/>
    <mergeCell ref="HI2:HL2"/>
    <mergeCell ref="HM2:HP2"/>
    <mergeCell ref="IK2:IN2"/>
    <mergeCell ref="FY2:GB2"/>
    <mergeCell ref="GC2:GF2"/>
    <mergeCell ref="CK3:CN3"/>
    <mergeCell ref="CO3:CR3"/>
    <mergeCell ref="CS3:CV3"/>
    <mergeCell ref="GG2:GJ2"/>
    <mergeCell ref="GK2:GN2"/>
    <mergeCell ref="FA2:FD2"/>
    <mergeCell ref="FE2:FH2"/>
    <mergeCell ref="FI2:FL2"/>
    <mergeCell ref="FM2:FP2"/>
    <mergeCell ref="FQ2:FT2"/>
    <mergeCell ref="FU2:FX2"/>
    <mergeCell ref="EC2:EF2"/>
    <mergeCell ref="EG2:EJ2"/>
    <mergeCell ref="EK2:EN2"/>
    <mergeCell ref="EO2:ER2"/>
    <mergeCell ref="ES2:EV2"/>
    <mergeCell ref="EW2:EZ2"/>
    <mergeCell ref="DE2:DH2"/>
    <mergeCell ref="DI2:DL2"/>
    <mergeCell ref="DM2:DP2"/>
    <mergeCell ref="DQ2:DT2"/>
    <mergeCell ref="DU2:DX2"/>
    <mergeCell ref="DY2:EB2"/>
    <mergeCell ref="CG2:CJ2"/>
    <mergeCell ref="CK2:CN2"/>
    <mergeCell ref="CO2:CR2"/>
    <mergeCell ref="CS2:CV2"/>
    <mergeCell ref="CW2:CZ2"/>
    <mergeCell ref="DA2:DD2"/>
    <mergeCell ref="BI2:BL2"/>
    <mergeCell ref="BM2:BP2"/>
    <mergeCell ref="BQ2:BT2"/>
    <mergeCell ref="BU2:BX2"/>
    <mergeCell ref="BY2:CB2"/>
    <mergeCell ref="CC2:CF2"/>
    <mergeCell ref="AO2:AR2"/>
    <mergeCell ref="AS2:AV2"/>
    <mergeCell ref="AW2:AZ2"/>
    <mergeCell ref="BA2:BD2"/>
    <mergeCell ref="BE2:BH2"/>
    <mergeCell ref="A83:D83"/>
    <mergeCell ref="A41:D41"/>
    <mergeCell ref="A12:D12"/>
    <mergeCell ref="A18:D18"/>
    <mergeCell ref="A24:D24"/>
    <mergeCell ref="A30:D30"/>
    <mergeCell ref="A36:D36"/>
    <mergeCell ref="AO3:AR3"/>
    <mergeCell ref="AS3:AV3"/>
    <mergeCell ref="AW3:AZ3"/>
    <mergeCell ref="BA3:BD3"/>
    <mergeCell ref="BE3:BH3"/>
    <mergeCell ref="A1:D1"/>
    <mergeCell ref="A2:D2"/>
    <mergeCell ref="A3:D3"/>
    <mergeCell ref="A6:D6"/>
    <mergeCell ref="AC2:AF2"/>
    <mergeCell ref="AG2:AJ2"/>
    <mergeCell ref="Q2:T2"/>
    <mergeCell ref="AG3:AJ3"/>
    <mergeCell ref="AK2:AN2"/>
  </mergeCells>
  <phoneticPr fontId="0" type="noConversion"/>
  <printOptions horizontalCentered="1" verticalCentered="1"/>
  <pageMargins left="0.78740157480314965" right="0.78740157480314965" top="1.8897637795275593" bottom="0.78740157480314965" header="0" footer="0.59055118110236227"/>
  <pageSetup scale="85" orientation="portrait" horizontalDpi="4294967294" verticalDpi="4294967294" r:id="rId1"/>
  <headerFooter alignWithMargins="0">
    <oddFooter>&amp;C&amp;P</oddFooter>
  </headerFooter>
  <rowBreaks count="1" manualBreakCount="1">
    <brk id="41" max="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6"/>
  <dimension ref="A1:BQ96"/>
  <sheetViews>
    <sheetView workbookViewId="0">
      <selection sqref="A1:F1"/>
    </sheetView>
  </sheetViews>
  <sheetFormatPr baseColWidth="10" defaultColWidth="11.42578125" defaultRowHeight="11.25" x14ac:dyDescent="0.2"/>
  <cols>
    <col min="1" max="1" width="30.7109375" style="4" customWidth="1"/>
    <col min="2" max="2" width="12.28515625" style="4" bestFit="1" customWidth="1"/>
    <col min="3" max="5" width="11.42578125" style="4"/>
    <col min="6" max="6" width="14.5703125" style="8" bestFit="1" customWidth="1"/>
    <col min="7" max="16384" width="11.42578125" style="4"/>
  </cols>
  <sheetData>
    <row r="1" spans="1:6" ht="15.95" customHeight="1" x14ac:dyDescent="0.2">
      <c r="A1" s="389" t="s">
        <v>427</v>
      </c>
      <c r="B1" s="389"/>
      <c r="C1" s="389"/>
      <c r="D1" s="389"/>
      <c r="E1" s="389"/>
      <c r="F1" s="389"/>
    </row>
    <row r="2" spans="1:6" ht="15.95" customHeight="1" x14ac:dyDescent="0.2">
      <c r="A2" s="394" t="s">
        <v>148</v>
      </c>
      <c r="B2" s="394"/>
      <c r="C2" s="394"/>
      <c r="D2" s="394"/>
      <c r="E2" s="394"/>
      <c r="F2" s="394"/>
    </row>
    <row r="3" spans="1:6" ht="15.95" customHeight="1" thickBot="1" x14ac:dyDescent="0.25">
      <c r="A3" s="394" t="s">
        <v>238</v>
      </c>
      <c r="B3" s="394"/>
      <c r="C3" s="394"/>
      <c r="D3" s="394"/>
      <c r="E3" s="394"/>
      <c r="F3" s="394"/>
    </row>
    <row r="4" spans="1:6" ht="12.75" customHeight="1" thickTop="1" x14ac:dyDescent="0.2">
      <c r="A4" s="392" t="s">
        <v>22</v>
      </c>
      <c r="B4" s="396">
        <v>2019</v>
      </c>
      <c r="C4" s="390" t="s">
        <v>512</v>
      </c>
      <c r="D4" s="390"/>
      <c r="E4" s="99" t="s">
        <v>143</v>
      </c>
      <c r="F4" s="100" t="s">
        <v>134</v>
      </c>
    </row>
    <row r="5" spans="1:6" ht="13.5" customHeight="1" thickBot="1" x14ac:dyDescent="0.25">
      <c r="A5" s="393"/>
      <c r="B5" s="397"/>
      <c r="C5" s="360">
        <v>2019</v>
      </c>
      <c r="D5" s="360">
        <v>2020</v>
      </c>
      <c r="E5" s="48" t="s">
        <v>513</v>
      </c>
      <c r="F5" s="49">
        <v>2020</v>
      </c>
    </row>
    <row r="6" spans="1:6" ht="12" thickTop="1" x14ac:dyDescent="0.2">
      <c r="A6" s="46"/>
      <c r="B6" s="44"/>
      <c r="C6" s="44"/>
      <c r="D6" s="44"/>
      <c r="E6" s="44"/>
      <c r="F6" s="47"/>
    </row>
    <row r="7" spans="1:6" ht="12.75" customHeight="1" x14ac:dyDescent="0.2">
      <c r="A7" s="43" t="s">
        <v>16</v>
      </c>
      <c r="B7" s="44">
        <v>4720400.6386099998</v>
      </c>
      <c r="C7" s="44">
        <v>3297226.1548999995</v>
      </c>
      <c r="D7" s="44">
        <v>3004002.4282799992</v>
      </c>
      <c r="E7" s="3">
        <v>-8.8930426014072847E-2</v>
      </c>
      <c r="F7" s="45">
        <v>0.27573348381907448</v>
      </c>
    </row>
    <row r="8" spans="1:6" x14ac:dyDescent="0.2">
      <c r="A8" s="43" t="s">
        <v>12</v>
      </c>
      <c r="B8" s="44">
        <v>3285287.775039996</v>
      </c>
      <c r="C8" s="44">
        <v>2497171.9544000016</v>
      </c>
      <c r="D8" s="44">
        <v>2264585.6447499981</v>
      </c>
      <c r="E8" s="3">
        <v>-9.3139885397234182E-2</v>
      </c>
      <c r="F8" s="45">
        <v>0.2078633769917114</v>
      </c>
    </row>
    <row r="9" spans="1:6" x14ac:dyDescent="0.2">
      <c r="A9" s="43" t="s">
        <v>13</v>
      </c>
      <c r="B9" s="44">
        <v>915585.35951000033</v>
      </c>
      <c r="C9" s="44">
        <v>672444.13959999965</v>
      </c>
      <c r="D9" s="44">
        <v>602316.3772300008</v>
      </c>
      <c r="E9" s="3">
        <v>-0.10428786309553389</v>
      </c>
      <c r="F9" s="45">
        <v>5.5285838483826948E-2</v>
      </c>
    </row>
    <row r="10" spans="1:6" x14ac:dyDescent="0.2">
      <c r="A10" s="43" t="s">
        <v>527</v>
      </c>
      <c r="B10" s="44">
        <v>806239.86192999932</v>
      </c>
      <c r="C10" s="44">
        <v>551512.23949000041</v>
      </c>
      <c r="D10" s="44">
        <v>486213.22522000014</v>
      </c>
      <c r="E10" s="3">
        <v>-0.11839993674552753</v>
      </c>
      <c r="F10" s="45">
        <v>4.4628880857989398E-2</v>
      </c>
    </row>
    <row r="11" spans="1:6" x14ac:dyDescent="0.2">
      <c r="A11" s="43" t="s">
        <v>101</v>
      </c>
      <c r="B11" s="44">
        <v>659079.23589000013</v>
      </c>
      <c r="C11" s="44">
        <v>496173.08713</v>
      </c>
      <c r="D11" s="44">
        <v>372808.99704999995</v>
      </c>
      <c r="E11" s="3">
        <v>-0.24863115973010846</v>
      </c>
      <c r="F11" s="45">
        <v>3.4219653948332318E-2</v>
      </c>
    </row>
    <row r="12" spans="1:6" x14ac:dyDescent="0.2">
      <c r="A12" s="43" t="s">
        <v>15</v>
      </c>
      <c r="B12" s="44">
        <v>538698.8269799999</v>
      </c>
      <c r="C12" s="44">
        <v>379155.50857999973</v>
      </c>
      <c r="D12" s="44">
        <v>364634.87967000005</v>
      </c>
      <c r="E12" s="3">
        <v>-3.8297291167895313E-2</v>
      </c>
      <c r="F12" s="45">
        <v>3.3469362323693415E-2</v>
      </c>
    </row>
    <row r="13" spans="1:6" x14ac:dyDescent="0.2">
      <c r="A13" s="43" t="s">
        <v>14</v>
      </c>
      <c r="B13" s="44">
        <v>557365.35239000013</v>
      </c>
      <c r="C13" s="44">
        <v>391907.83906000009</v>
      </c>
      <c r="D13" s="44">
        <v>355378.03081999987</v>
      </c>
      <c r="E13" s="3">
        <v>-9.3210200458398063E-2</v>
      </c>
      <c r="F13" s="45">
        <v>3.2619688182764513E-2</v>
      </c>
    </row>
    <row r="14" spans="1:6" x14ac:dyDescent="0.2">
      <c r="A14" s="43" t="s">
        <v>26</v>
      </c>
      <c r="B14" s="44">
        <v>403709.84177999984</v>
      </c>
      <c r="C14" s="44">
        <v>266722.44439000019</v>
      </c>
      <c r="D14" s="44">
        <v>271854.46312999987</v>
      </c>
      <c r="E14" s="3">
        <v>1.9241045693536265E-2</v>
      </c>
      <c r="F14" s="45">
        <v>2.4953168314686906E-2</v>
      </c>
    </row>
    <row r="15" spans="1:6" x14ac:dyDescent="0.2">
      <c r="A15" s="43" t="s">
        <v>318</v>
      </c>
      <c r="B15" s="44">
        <v>307164.27792000008</v>
      </c>
      <c r="C15" s="44">
        <v>239235.68907000005</v>
      </c>
      <c r="D15" s="44">
        <v>224461.97919000013</v>
      </c>
      <c r="E15" s="3">
        <v>-6.1753787394476727E-2</v>
      </c>
      <c r="F15" s="45">
        <v>2.0603073727347362E-2</v>
      </c>
    </row>
    <row r="16" spans="1:6" x14ac:dyDescent="0.2">
      <c r="A16" s="43" t="s">
        <v>18</v>
      </c>
      <c r="B16" s="44">
        <v>326564.0845800002</v>
      </c>
      <c r="C16" s="44">
        <v>246833.65345999997</v>
      </c>
      <c r="D16" s="44">
        <v>222314.29896999989</v>
      </c>
      <c r="E16" s="3">
        <v>-9.9335540945487438E-2</v>
      </c>
      <c r="F16" s="45">
        <v>2.0405940947554956E-2</v>
      </c>
    </row>
    <row r="17" spans="1:9" x14ac:dyDescent="0.2">
      <c r="A17" s="43" t="s">
        <v>17</v>
      </c>
      <c r="B17" s="44">
        <v>364569.85583999992</v>
      </c>
      <c r="C17" s="44">
        <v>260273.58276000014</v>
      </c>
      <c r="D17" s="44">
        <v>208419.33158000009</v>
      </c>
      <c r="E17" s="3">
        <v>-0.19922978978552416</v>
      </c>
      <c r="F17" s="45">
        <v>1.913053992592836E-2</v>
      </c>
    </row>
    <row r="18" spans="1:9" x14ac:dyDescent="0.2">
      <c r="A18" s="43" t="s">
        <v>166</v>
      </c>
      <c r="B18" s="44">
        <v>356945.66247000004</v>
      </c>
      <c r="C18" s="44">
        <v>249326.11412999989</v>
      </c>
      <c r="D18" s="44">
        <v>196530.1371100001</v>
      </c>
      <c r="E18" s="3">
        <v>-0.21175470208656805</v>
      </c>
      <c r="F18" s="45">
        <v>1.8039246197217029E-2</v>
      </c>
    </row>
    <row r="19" spans="1:9" x14ac:dyDescent="0.2">
      <c r="A19" s="43" t="s">
        <v>19</v>
      </c>
      <c r="B19" s="44">
        <v>304728.59238999977</v>
      </c>
      <c r="C19" s="44">
        <v>219920.81215999994</v>
      </c>
      <c r="D19" s="44">
        <v>186974.07259999998</v>
      </c>
      <c r="E19" s="3">
        <v>-0.14981183106958551</v>
      </c>
      <c r="F19" s="45">
        <v>1.7162107439226471E-2</v>
      </c>
    </row>
    <row r="20" spans="1:9" x14ac:dyDescent="0.2">
      <c r="A20" s="43" t="s">
        <v>350</v>
      </c>
      <c r="B20" s="44">
        <v>269578.13339999999</v>
      </c>
      <c r="C20" s="44">
        <v>206674.23035000003</v>
      </c>
      <c r="D20" s="44">
        <v>168823.03996000008</v>
      </c>
      <c r="E20" s="3">
        <v>-0.18314421844416434</v>
      </c>
      <c r="F20" s="45">
        <v>1.5496047712501638E-2</v>
      </c>
    </row>
    <row r="21" spans="1:9" x14ac:dyDescent="0.2">
      <c r="A21" s="43" t="s">
        <v>317</v>
      </c>
      <c r="B21" s="44">
        <v>176096.17121000003</v>
      </c>
      <c r="C21" s="44">
        <v>142597.74847000008</v>
      </c>
      <c r="D21" s="44">
        <v>137051.45511999979</v>
      </c>
      <c r="E21" s="3">
        <v>-3.8894676876101736E-2</v>
      </c>
      <c r="F21" s="45">
        <v>1.2579775178260524E-2</v>
      </c>
    </row>
    <row r="22" spans="1:9" x14ac:dyDescent="0.2">
      <c r="A22" s="46" t="s">
        <v>20</v>
      </c>
      <c r="B22" s="44">
        <v>2872504.3300600052</v>
      </c>
      <c r="C22" s="44">
        <v>2108679.8020499982</v>
      </c>
      <c r="D22" s="44">
        <v>1828218.6393200029</v>
      </c>
      <c r="E22" s="3">
        <v>-0.13300320060795337</v>
      </c>
      <c r="F22" s="45">
        <v>0.16780981594988437</v>
      </c>
      <c r="I22" s="5"/>
    </row>
    <row r="23" spans="1:9" ht="12" thickBot="1" x14ac:dyDescent="0.25">
      <c r="A23" s="101" t="s">
        <v>21</v>
      </c>
      <c r="B23" s="102">
        <v>16864518</v>
      </c>
      <c r="C23" s="102">
        <v>12225855</v>
      </c>
      <c r="D23" s="102">
        <v>10894587</v>
      </c>
      <c r="E23" s="103">
        <v>-0.10888956232508892</v>
      </c>
      <c r="F23" s="104">
        <v>1</v>
      </c>
    </row>
    <row r="24" spans="1:9" s="46" customFormat="1" ht="31.5" customHeight="1" thickTop="1" x14ac:dyDescent="0.2">
      <c r="A24" s="391" t="s">
        <v>418</v>
      </c>
      <c r="B24" s="391"/>
      <c r="C24" s="391"/>
      <c r="D24" s="391"/>
      <c r="E24" s="391"/>
      <c r="F24" s="391"/>
    </row>
    <row r="32" spans="1:9" x14ac:dyDescent="0.2">
      <c r="F32" s="4"/>
    </row>
    <row r="33" spans="6:6" x14ac:dyDescent="0.2">
      <c r="F33" s="4"/>
    </row>
    <row r="34" spans="6:6" x14ac:dyDescent="0.2">
      <c r="F34" s="4"/>
    </row>
    <row r="35" spans="6:6" x14ac:dyDescent="0.2">
      <c r="F35" s="4"/>
    </row>
    <row r="36" spans="6:6" x14ac:dyDescent="0.2">
      <c r="F36" s="4"/>
    </row>
    <row r="37" spans="6:6" x14ac:dyDescent="0.2">
      <c r="F37" s="4"/>
    </row>
    <row r="38" spans="6:6" x14ac:dyDescent="0.2">
      <c r="F38" s="4"/>
    </row>
    <row r="49" spans="1:9" ht="15.95" customHeight="1" x14ac:dyDescent="0.2">
      <c r="A49" s="389" t="s">
        <v>168</v>
      </c>
      <c r="B49" s="389"/>
      <c r="C49" s="389"/>
      <c r="D49" s="389"/>
      <c r="E49" s="389"/>
      <c r="F49" s="389"/>
    </row>
    <row r="50" spans="1:9" ht="15.95" customHeight="1" x14ac:dyDescent="0.2">
      <c r="A50" s="394" t="s">
        <v>163</v>
      </c>
      <c r="B50" s="394"/>
      <c r="C50" s="394"/>
      <c r="D50" s="394"/>
      <c r="E50" s="394"/>
      <c r="F50" s="394"/>
    </row>
    <row r="51" spans="1:9" ht="15.95" customHeight="1" thickBot="1" x14ac:dyDescent="0.25">
      <c r="A51" s="395" t="s">
        <v>239</v>
      </c>
      <c r="B51" s="395"/>
      <c r="C51" s="395"/>
      <c r="D51" s="395"/>
      <c r="E51" s="395"/>
      <c r="F51" s="395"/>
    </row>
    <row r="52" spans="1:9" ht="12.75" customHeight="1" thickTop="1" x14ac:dyDescent="0.2">
      <c r="A52" s="392" t="s">
        <v>22</v>
      </c>
      <c r="B52" s="396">
        <v>2019</v>
      </c>
      <c r="C52" s="390" t="s">
        <v>512</v>
      </c>
      <c r="D52" s="390"/>
      <c r="E52" s="99" t="s">
        <v>143</v>
      </c>
      <c r="F52" s="100" t="s">
        <v>134</v>
      </c>
    </row>
    <row r="53" spans="1:9" ht="13.5" customHeight="1" thickBot="1" x14ac:dyDescent="0.25">
      <c r="A53" s="393"/>
      <c r="B53" s="397"/>
      <c r="C53" s="360">
        <v>2019</v>
      </c>
      <c r="D53" s="360">
        <v>2020</v>
      </c>
      <c r="E53" s="48" t="s">
        <v>513</v>
      </c>
      <c r="F53" s="49">
        <v>2020</v>
      </c>
    </row>
    <row r="54" spans="1:9" ht="12" thickTop="1" x14ac:dyDescent="0.2">
      <c r="A54" s="46"/>
      <c r="B54" s="44"/>
      <c r="C54" s="44"/>
      <c r="D54" s="44"/>
      <c r="E54" s="44"/>
      <c r="F54" s="47"/>
    </row>
    <row r="55" spans="1:9" ht="12.75" customHeight="1" x14ac:dyDescent="0.2">
      <c r="A55" s="46" t="s">
        <v>25</v>
      </c>
      <c r="B55" s="44">
        <v>1509801.9941500011</v>
      </c>
      <c r="C55" s="44">
        <v>1027942.6870500009</v>
      </c>
      <c r="D55" s="44">
        <v>1121139.1154300002</v>
      </c>
      <c r="E55" s="3">
        <v>9.0663058898210858E-2</v>
      </c>
      <c r="F55" s="45">
        <v>0.27050305042530787</v>
      </c>
      <c r="I55" s="44"/>
    </row>
    <row r="56" spans="1:9" x14ac:dyDescent="0.2">
      <c r="A56" s="46" t="s">
        <v>12</v>
      </c>
      <c r="B56" s="44">
        <v>995490.15797000029</v>
      </c>
      <c r="C56" s="44">
        <v>690272.34200999967</v>
      </c>
      <c r="D56" s="44">
        <v>592071.95495999989</v>
      </c>
      <c r="E56" s="3">
        <v>-0.14226325042091459</v>
      </c>
      <c r="F56" s="45">
        <v>0.142852272018472</v>
      </c>
      <c r="I56" s="44"/>
    </row>
    <row r="57" spans="1:9" x14ac:dyDescent="0.2">
      <c r="A57" s="46" t="s">
        <v>26</v>
      </c>
      <c r="B57" s="44">
        <v>977900.38283999986</v>
      </c>
      <c r="C57" s="44">
        <v>669627.90776999958</v>
      </c>
      <c r="D57" s="44">
        <v>537637.56025999994</v>
      </c>
      <c r="E57" s="3">
        <v>-0.19710998597647311</v>
      </c>
      <c r="F57" s="45">
        <v>0.12971860322416032</v>
      </c>
      <c r="I57" s="44"/>
    </row>
    <row r="58" spans="1:9" x14ac:dyDescent="0.2">
      <c r="A58" s="46" t="s">
        <v>27</v>
      </c>
      <c r="B58" s="44">
        <v>681235.46351000015</v>
      </c>
      <c r="C58" s="44">
        <v>424435.97103000002</v>
      </c>
      <c r="D58" s="44">
        <v>420894.72185999982</v>
      </c>
      <c r="E58" s="3">
        <v>-8.3434237710966683E-3</v>
      </c>
      <c r="F58" s="45">
        <v>0.10155145298572009</v>
      </c>
      <c r="I58" s="44"/>
    </row>
    <row r="59" spans="1:9" x14ac:dyDescent="0.2">
      <c r="A59" s="46" t="s">
        <v>18</v>
      </c>
      <c r="B59" s="44">
        <v>219022.50229999999</v>
      </c>
      <c r="C59" s="44">
        <v>124610.57049000001</v>
      </c>
      <c r="D59" s="44">
        <v>171751.88880000004</v>
      </c>
      <c r="E59" s="3">
        <v>0.3783091444379762</v>
      </c>
      <c r="F59" s="45">
        <v>4.1439469194587242E-2</v>
      </c>
      <c r="I59" s="44"/>
    </row>
    <row r="60" spans="1:9" x14ac:dyDescent="0.2">
      <c r="A60" s="46" t="s">
        <v>16</v>
      </c>
      <c r="B60" s="44">
        <v>167664.59619000007</v>
      </c>
      <c r="C60" s="44">
        <v>116537.25184999999</v>
      </c>
      <c r="D60" s="44">
        <v>113807.89430999993</v>
      </c>
      <c r="E60" s="3">
        <v>-2.3420472824544777E-2</v>
      </c>
      <c r="F60" s="45">
        <v>2.7459021052466479E-2</v>
      </c>
      <c r="I60" s="44"/>
    </row>
    <row r="61" spans="1:9" x14ac:dyDescent="0.2">
      <c r="A61" s="46" t="s">
        <v>166</v>
      </c>
      <c r="B61" s="44">
        <v>139313.36471000014</v>
      </c>
      <c r="C61" s="44">
        <v>97851.124400000001</v>
      </c>
      <c r="D61" s="44">
        <v>102559.76724000002</v>
      </c>
      <c r="E61" s="3">
        <v>4.8120477601788447E-2</v>
      </c>
      <c r="F61" s="45">
        <v>2.4745127083260453E-2</v>
      </c>
      <c r="I61" s="44"/>
    </row>
    <row r="62" spans="1:9" x14ac:dyDescent="0.2">
      <c r="A62" s="46" t="s">
        <v>29</v>
      </c>
      <c r="B62" s="44">
        <v>135861.97621999998</v>
      </c>
      <c r="C62" s="44">
        <v>88461.358960000012</v>
      </c>
      <c r="D62" s="44">
        <v>86733.934690000009</v>
      </c>
      <c r="E62" s="3">
        <v>-1.9527444415375766E-2</v>
      </c>
      <c r="F62" s="45">
        <v>2.0926746365490894E-2</v>
      </c>
      <c r="I62" s="44"/>
    </row>
    <row r="63" spans="1:9" x14ac:dyDescent="0.2">
      <c r="A63" s="46" t="s">
        <v>17</v>
      </c>
      <c r="B63" s="44">
        <v>133540.85818000004</v>
      </c>
      <c r="C63" s="44">
        <v>96336.397190000003</v>
      </c>
      <c r="D63" s="44">
        <v>84718.562879999969</v>
      </c>
      <c r="E63" s="3">
        <v>-0.12059652061812833</v>
      </c>
      <c r="F63" s="45">
        <v>2.0440487153905815E-2</v>
      </c>
      <c r="I63" s="44"/>
    </row>
    <row r="64" spans="1:9" x14ac:dyDescent="0.2">
      <c r="A64" s="46" t="s">
        <v>349</v>
      </c>
      <c r="B64" s="44">
        <v>126262.83317</v>
      </c>
      <c r="C64" s="44">
        <v>81412.268250000023</v>
      </c>
      <c r="D64" s="44">
        <v>83206.421139999948</v>
      </c>
      <c r="E64" s="3">
        <v>2.2037868844170475E-2</v>
      </c>
      <c r="F64" s="45">
        <v>2.0075644871876831E-2</v>
      </c>
      <c r="I64" s="44"/>
    </row>
    <row r="65" spans="1:9" x14ac:dyDescent="0.2">
      <c r="A65" s="46" t="s">
        <v>527</v>
      </c>
      <c r="B65" s="44">
        <v>116797.67224000003</v>
      </c>
      <c r="C65" s="44">
        <v>80603.86645999999</v>
      </c>
      <c r="D65" s="44">
        <v>79372.830319999994</v>
      </c>
      <c r="E65" s="3">
        <v>-1.5272668596002195E-2</v>
      </c>
      <c r="F65" s="45">
        <v>1.9150694527516832E-2</v>
      </c>
      <c r="I65" s="44"/>
    </row>
    <row r="66" spans="1:9" x14ac:dyDescent="0.2">
      <c r="A66" s="46" t="s">
        <v>19</v>
      </c>
      <c r="B66" s="44">
        <v>112650.48289000001</v>
      </c>
      <c r="C66" s="44">
        <v>73976.761100000047</v>
      </c>
      <c r="D66" s="44">
        <v>69553.049240000037</v>
      </c>
      <c r="E66" s="3">
        <v>-5.9798669125566889E-2</v>
      </c>
      <c r="F66" s="45">
        <v>1.678142500503663E-2</v>
      </c>
      <c r="I66" s="44"/>
    </row>
    <row r="67" spans="1:9" x14ac:dyDescent="0.2">
      <c r="A67" s="46" t="s">
        <v>14</v>
      </c>
      <c r="B67" s="44">
        <v>147674.45003999997</v>
      </c>
      <c r="C67" s="44">
        <v>109647.7828</v>
      </c>
      <c r="D67" s="44">
        <v>69352.215409999975</v>
      </c>
      <c r="E67" s="3">
        <v>-0.36750006576512395</v>
      </c>
      <c r="F67" s="45">
        <v>1.6732968785022596E-2</v>
      </c>
      <c r="I67" s="44"/>
    </row>
    <row r="68" spans="1:9" x14ac:dyDescent="0.2">
      <c r="A68" s="46" t="s">
        <v>316</v>
      </c>
      <c r="B68" s="44">
        <v>79928.911680000005</v>
      </c>
      <c r="C68" s="44">
        <v>56010.764539999996</v>
      </c>
      <c r="D68" s="44">
        <v>68375.063760000034</v>
      </c>
      <c r="E68" s="3">
        <v>0.2207486243322048</v>
      </c>
      <c r="F68" s="45">
        <v>1.6497206337334085E-2</v>
      </c>
      <c r="I68" s="44"/>
    </row>
    <row r="69" spans="1:9" x14ac:dyDescent="0.2">
      <c r="A69" s="46" t="s">
        <v>28</v>
      </c>
      <c r="B69" s="44">
        <v>71811.085319999998</v>
      </c>
      <c r="C69" s="44">
        <v>49639.260399999985</v>
      </c>
      <c r="D69" s="44">
        <v>67173.969050000014</v>
      </c>
      <c r="E69" s="3">
        <v>0.35324274593744825</v>
      </c>
      <c r="F69" s="45">
        <v>1.6207411985827497E-2</v>
      </c>
      <c r="I69" s="44"/>
    </row>
    <row r="70" spans="1:9" x14ac:dyDescent="0.2">
      <c r="A70" s="46" t="s">
        <v>20</v>
      </c>
      <c r="B70" s="44">
        <v>730930.2685899986</v>
      </c>
      <c r="C70" s="44">
        <v>509094.68569999933</v>
      </c>
      <c r="D70" s="44">
        <v>476296.05065000057</v>
      </c>
      <c r="E70" s="3">
        <v>-6.4425412347215952E-2</v>
      </c>
      <c r="F70" s="45">
        <v>0.11491841898401445</v>
      </c>
      <c r="I70" s="44"/>
    </row>
    <row r="71" spans="1:9" ht="12.75" customHeight="1" thickBot="1" x14ac:dyDescent="0.25">
      <c r="A71" s="101" t="s">
        <v>21</v>
      </c>
      <c r="B71" s="102">
        <v>6345887</v>
      </c>
      <c r="C71" s="102">
        <v>4296461</v>
      </c>
      <c r="D71" s="102">
        <v>4144645</v>
      </c>
      <c r="E71" s="103">
        <v>-3.5335128143837449E-2</v>
      </c>
      <c r="F71" s="104">
        <v>1</v>
      </c>
      <c r="I71" s="5"/>
    </row>
    <row r="72" spans="1:9" ht="22.5" customHeight="1" thickTop="1" x14ac:dyDescent="0.2">
      <c r="A72" s="391" t="s">
        <v>419</v>
      </c>
      <c r="B72" s="391"/>
      <c r="C72" s="391"/>
      <c r="D72" s="391"/>
      <c r="E72" s="391"/>
      <c r="F72" s="391"/>
    </row>
    <row r="92" spans="6:69" x14ac:dyDescent="0.2">
      <c r="F92" s="4"/>
    </row>
    <row r="93" spans="6:69" x14ac:dyDescent="0.2">
      <c r="F93" s="4"/>
    </row>
    <row r="94" spans="6:69" s="10" customFormat="1" x14ac:dyDescent="0.2">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row>
    <row r="95" spans="6:69" x14ac:dyDescent="0.2">
      <c r="F95" s="4"/>
    </row>
    <row r="96" spans="6:69" x14ac:dyDescent="0.2">
      <c r="F96" s="4"/>
    </row>
  </sheetData>
  <mergeCells count="14">
    <mergeCell ref="A1:F1"/>
    <mergeCell ref="A2:F2"/>
    <mergeCell ref="A3:F3"/>
    <mergeCell ref="A24:F24"/>
    <mergeCell ref="A4:A5"/>
    <mergeCell ref="C4:D4"/>
    <mergeCell ref="B4:B5"/>
    <mergeCell ref="A49:F49"/>
    <mergeCell ref="C52:D52"/>
    <mergeCell ref="A72:F72"/>
    <mergeCell ref="A52:A53"/>
    <mergeCell ref="A50:F50"/>
    <mergeCell ref="A51:F51"/>
    <mergeCell ref="B52:B53"/>
  </mergeCells>
  <phoneticPr fontId="0" type="noConversion"/>
  <printOptions horizontalCentered="1"/>
  <pageMargins left="0.78740157480314965" right="0.78740157480314965" top="1.8897637795275593" bottom="0.59055118110236227" header="0" footer="0.59055118110236227"/>
  <pageSetup scale="85" orientation="portrait" horizontalDpi="4294967294" verticalDpi="4294967294" r:id="rId1"/>
  <headerFooter alignWithMargins="0">
    <oddFooter>&amp;C&amp;P</oddFooter>
  </headerFooter>
  <rowBreaks count="1" manualBreakCount="1">
    <brk id="47" max="5"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7"/>
  <dimension ref="A1:T74"/>
  <sheetViews>
    <sheetView workbookViewId="0">
      <selection sqref="A1:G1"/>
    </sheetView>
  </sheetViews>
  <sheetFormatPr baseColWidth="10" defaultColWidth="11.42578125" defaultRowHeight="11.25" x14ac:dyDescent="0.2"/>
  <cols>
    <col min="1" max="1" width="48" style="237" bestFit="1" customWidth="1"/>
    <col min="2" max="4" width="10.42578125" style="237" bestFit="1" customWidth="1"/>
    <col min="5" max="5" width="10.85546875" style="237" bestFit="1" customWidth="1"/>
    <col min="6" max="6" width="11.7109375" style="237" bestFit="1" customWidth="1"/>
    <col min="7" max="7" width="11" style="237" bestFit="1" customWidth="1"/>
    <col min="8" max="11" width="11.42578125" style="4"/>
    <col min="12" max="12" width="54.5703125" style="4" bestFit="1" customWidth="1"/>
    <col min="13" max="14" width="11.42578125" style="4"/>
    <col min="15" max="15" width="15.5703125" style="4" bestFit="1" customWidth="1"/>
    <col min="16" max="17" width="14.7109375" style="4" bestFit="1" customWidth="1"/>
    <col min="18" max="18" width="15.5703125" style="4" bestFit="1" customWidth="1"/>
    <col min="19" max="20" width="15.42578125" style="4" bestFit="1" customWidth="1"/>
    <col min="21" max="16384" width="11.42578125" style="4"/>
  </cols>
  <sheetData>
    <row r="1" spans="1:20" s="10" customFormat="1" ht="15.95" customHeight="1" x14ac:dyDescent="0.2">
      <c r="A1" s="399" t="s">
        <v>152</v>
      </c>
      <c r="B1" s="399"/>
      <c r="C1" s="399"/>
      <c r="D1" s="399"/>
      <c r="E1" s="399"/>
      <c r="F1" s="399"/>
      <c r="G1" s="399"/>
      <c r="H1" s="4"/>
      <c r="I1" s="4"/>
      <c r="J1" s="4"/>
    </row>
    <row r="2" spans="1:20" s="10" customFormat="1" ht="15.95" customHeight="1" x14ac:dyDescent="0.2">
      <c r="A2" s="400" t="s">
        <v>149</v>
      </c>
      <c r="B2" s="400"/>
      <c r="C2" s="400"/>
      <c r="D2" s="400"/>
      <c r="E2" s="400"/>
      <c r="F2" s="400"/>
      <c r="G2" s="400"/>
      <c r="H2" s="4"/>
      <c r="I2" s="4"/>
      <c r="J2" s="4"/>
    </row>
    <row r="3" spans="1:20" s="10" customFormat="1" ht="15.95" customHeight="1" thickBot="1" x14ac:dyDescent="0.25">
      <c r="A3" s="400" t="s">
        <v>240</v>
      </c>
      <c r="B3" s="400"/>
      <c r="C3" s="400"/>
      <c r="D3" s="400"/>
      <c r="E3" s="400"/>
      <c r="F3" s="400"/>
      <c r="G3" s="400"/>
      <c r="H3" s="4"/>
      <c r="I3" s="4"/>
      <c r="J3" s="4"/>
    </row>
    <row r="4" spans="1:20" ht="12.75" customHeight="1" thickTop="1" x14ac:dyDescent="0.2">
      <c r="A4" s="402" t="s">
        <v>24</v>
      </c>
      <c r="B4" s="232" t="s">
        <v>91</v>
      </c>
      <c r="C4" s="233">
        <f>+'prin paises exp e imp'!B4</f>
        <v>2019</v>
      </c>
      <c r="D4" s="398" t="str">
        <f>+'prin paises exp e imp'!C4</f>
        <v>enero - agosto</v>
      </c>
      <c r="E4" s="398"/>
      <c r="F4" s="232" t="s">
        <v>143</v>
      </c>
      <c r="G4" s="232" t="s">
        <v>134</v>
      </c>
    </row>
    <row r="5" spans="1:20" ht="12.75" customHeight="1" thickBot="1" x14ac:dyDescent="0.25">
      <c r="A5" s="403"/>
      <c r="B5" s="234" t="s">
        <v>31</v>
      </c>
      <c r="C5" s="235" t="s">
        <v>133</v>
      </c>
      <c r="D5" s="236">
        <f>+balanza_periodos!C6</f>
        <v>2019</v>
      </c>
      <c r="E5" s="236">
        <f>+balanza_periodos!D6</f>
        <v>2020</v>
      </c>
      <c r="F5" s="235" t="str">
        <f>+'prin paises exp e imp'!E5</f>
        <v>2020-2019</v>
      </c>
      <c r="G5" s="235">
        <f>+'prin paises exp e imp'!F5</f>
        <v>2020</v>
      </c>
      <c r="O5" s="5"/>
      <c r="P5" s="5"/>
      <c r="R5" s="5"/>
      <c r="S5" s="5"/>
    </row>
    <row r="6" spans="1:20" ht="12" thickTop="1" x14ac:dyDescent="0.2">
      <c r="C6" s="230"/>
      <c r="D6" s="230"/>
      <c r="E6" s="230"/>
      <c r="F6" s="230"/>
      <c r="G6" s="230"/>
      <c r="Q6" s="5"/>
      <c r="T6" s="5"/>
    </row>
    <row r="7" spans="1:20" ht="12.75" customHeight="1" x14ac:dyDescent="0.2">
      <c r="A7" s="226" t="e">
        <f>VLOOKUP(B7,#REF!,2,FALSE)</f>
        <v>#REF!</v>
      </c>
      <c r="B7" s="253" t="e">
        <f>#REF!</f>
        <v>#REF!</v>
      </c>
      <c r="C7" s="227" t="e">
        <f>#REF!/1000</f>
        <v>#REF!</v>
      </c>
      <c r="D7" s="231" t="e">
        <f>#REF!/1000</f>
        <v>#REF!</v>
      </c>
      <c r="E7" s="227" t="e">
        <f>#REF!/1000</f>
        <v>#REF!</v>
      </c>
      <c r="F7" s="228" t="str">
        <f>IFERROR(((E7-D7)/D7),"")</f>
        <v/>
      </c>
      <c r="G7" s="238" t="str">
        <f>IFERROR((E7/$E$23),"")</f>
        <v/>
      </c>
      <c r="N7" s="5"/>
      <c r="O7" s="5"/>
      <c r="Q7" s="5"/>
      <c r="R7" s="5"/>
      <c r="T7" s="5"/>
    </row>
    <row r="8" spans="1:20" ht="12.75" customHeight="1" x14ac:dyDescent="0.2">
      <c r="A8" s="226" t="e">
        <f>VLOOKUP(B8,#REF!,2,FALSE)</f>
        <v>#REF!</v>
      </c>
      <c r="B8" s="253" t="e">
        <f>#REF!</f>
        <v>#REF!</v>
      </c>
      <c r="C8" s="227" t="e">
        <f>#REF!/1000</f>
        <v>#REF!</v>
      </c>
      <c r="D8" s="231" t="e">
        <f>#REF!/1000</f>
        <v>#REF!</v>
      </c>
      <c r="E8" s="227" t="e">
        <f>#REF!/1000</f>
        <v>#REF!</v>
      </c>
      <c r="F8" s="228" t="str">
        <f t="shared" ref="F8:F23" si="0">IFERROR(((E8-D8)/D8),"")</f>
        <v/>
      </c>
      <c r="G8" s="238" t="str">
        <f t="shared" ref="G8:G23" si="1">IFERROR((E8/$E$23),"")</f>
        <v/>
      </c>
      <c r="O8" s="182"/>
      <c r="P8" s="182"/>
      <c r="Q8" s="182"/>
      <c r="R8" s="183"/>
      <c r="S8" s="183"/>
      <c r="T8" s="183"/>
    </row>
    <row r="9" spans="1:20" ht="12.75" customHeight="1" x14ac:dyDescent="0.2">
      <c r="A9" s="226" t="e">
        <f>VLOOKUP(B9,#REF!,2,FALSE)</f>
        <v>#REF!</v>
      </c>
      <c r="B9" s="253" t="e">
        <f>#REF!</f>
        <v>#REF!</v>
      </c>
      <c r="C9" s="227" t="e">
        <f>#REF!/1000</f>
        <v>#REF!</v>
      </c>
      <c r="D9" s="231" t="e">
        <f>#REF!/1000</f>
        <v>#REF!</v>
      </c>
      <c r="E9" s="227" t="e">
        <f>#REF!/1000</f>
        <v>#REF!</v>
      </c>
      <c r="F9" s="228" t="str">
        <f t="shared" si="0"/>
        <v/>
      </c>
      <c r="G9" s="238" t="str">
        <f t="shared" si="1"/>
        <v/>
      </c>
    </row>
    <row r="10" spans="1:20" x14ac:dyDescent="0.2">
      <c r="A10" s="226" t="e">
        <f>VLOOKUP(B10,#REF!,2,FALSE)</f>
        <v>#REF!</v>
      </c>
      <c r="B10" s="253" t="e">
        <f>#REF!</f>
        <v>#REF!</v>
      </c>
      <c r="C10" s="227" t="e">
        <f>#REF!/1000</f>
        <v>#REF!</v>
      </c>
      <c r="D10" s="231" t="e">
        <f>#REF!/1000</f>
        <v>#REF!</v>
      </c>
      <c r="E10" s="227" t="e">
        <f>#REF!/1000</f>
        <v>#REF!</v>
      </c>
      <c r="F10" s="228" t="str">
        <f t="shared" si="0"/>
        <v/>
      </c>
      <c r="G10" s="238" t="str">
        <f t="shared" si="1"/>
        <v/>
      </c>
    </row>
    <row r="11" spans="1:20" ht="12" customHeight="1" x14ac:dyDescent="0.2">
      <c r="A11" s="226" t="e">
        <f>VLOOKUP(B11,#REF!,2,FALSE)</f>
        <v>#REF!</v>
      </c>
      <c r="B11" s="253" t="e">
        <f>#REF!</f>
        <v>#REF!</v>
      </c>
      <c r="C11" s="227" t="e">
        <f>#REF!/1000</f>
        <v>#REF!</v>
      </c>
      <c r="D11" s="231" t="e">
        <f>#REF!/1000</f>
        <v>#REF!</v>
      </c>
      <c r="E11" s="227" t="e">
        <f>#REF!/1000</f>
        <v>#REF!</v>
      </c>
      <c r="F11" s="228" t="str">
        <f t="shared" si="0"/>
        <v/>
      </c>
      <c r="G11" s="238" t="str">
        <f t="shared" si="1"/>
        <v/>
      </c>
    </row>
    <row r="12" spans="1:20" x14ac:dyDescent="0.2">
      <c r="A12" s="226" t="e">
        <f>VLOOKUP(B12,#REF!,2,FALSE)</f>
        <v>#REF!</v>
      </c>
      <c r="B12" s="253" t="e">
        <f>#REF!</f>
        <v>#REF!</v>
      </c>
      <c r="C12" s="227" t="e">
        <f>#REF!/1000</f>
        <v>#REF!</v>
      </c>
      <c r="D12" s="231" t="e">
        <f>#REF!/1000</f>
        <v>#REF!</v>
      </c>
      <c r="E12" s="227" t="e">
        <f>#REF!/1000</f>
        <v>#REF!</v>
      </c>
      <c r="F12" s="228" t="str">
        <f t="shared" si="0"/>
        <v/>
      </c>
      <c r="G12" s="238" t="str">
        <f t="shared" si="1"/>
        <v/>
      </c>
    </row>
    <row r="13" spans="1:20" ht="12.75" customHeight="1" x14ac:dyDescent="0.2">
      <c r="A13" s="226" t="e">
        <f>VLOOKUP(B13,#REF!,2,FALSE)</f>
        <v>#REF!</v>
      </c>
      <c r="B13" s="253" t="e">
        <f>#REF!</f>
        <v>#REF!</v>
      </c>
      <c r="C13" s="227" t="e">
        <f>#REF!/1000</f>
        <v>#REF!</v>
      </c>
      <c r="D13" s="231" t="e">
        <f>#REF!/1000</f>
        <v>#REF!</v>
      </c>
      <c r="E13" s="227" t="e">
        <f>#REF!/1000</f>
        <v>#REF!</v>
      </c>
      <c r="F13" s="228" t="str">
        <f t="shared" si="0"/>
        <v/>
      </c>
      <c r="G13" s="238" t="str">
        <f t="shared" si="1"/>
        <v/>
      </c>
    </row>
    <row r="14" spans="1:20" ht="12.75" customHeight="1" x14ac:dyDescent="0.2">
      <c r="A14" s="226" t="e">
        <f>VLOOKUP(B14,#REF!,2,FALSE)</f>
        <v>#REF!</v>
      </c>
      <c r="B14" s="253" t="e">
        <f>#REF!</f>
        <v>#REF!</v>
      </c>
      <c r="C14" s="227" t="e">
        <f>#REF!/1000</f>
        <v>#REF!</v>
      </c>
      <c r="D14" s="231" t="e">
        <f>#REF!/1000</f>
        <v>#REF!</v>
      </c>
      <c r="E14" s="227" t="e">
        <f>#REF!/1000</f>
        <v>#REF!</v>
      </c>
      <c r="F14" s="228" t="str">
        <f t="shared" si="0"/>
        <v/>
      </c>
      <c r="G14" s="238" t="str">
        <f t="shared" si="1"/>
        <v/>
      </c>
      <c r="S14" s="10"/>
      <c r="T14" s="93"/>
    </row>
    <row r="15" spans="1:20" ht="12.75" customHeight="1" x14ac:dyDescent="0.2">
      <c r="A15" s="226" t="e">
        <f>VLOOKUP(B15,#REF!,2,FALSE)</f>
        <v>#REF!</v>
      </c>
      <c r="B15" s="253" t="e">
        <f>#REF!</f>
        <v>#REF!</v>
      </c>
      <c r="C15" s="227" t="e">
        <f>#REF!/1000</f>
        <v>#REF!</v>
      </c>
      <c r="D15" s="231" t="e">
        <f>#REF!/1000</f>
        <v>#REF!</v>
      </c>
      <c r="E15" s="227" t="e">
        <f>#REF!/1000</f>
        <v>#REF!</v>
      </c>
      <c r="F15" s="228" t="str">
        <f t="shared" si="0"/>
        <v/>
      </c>
      <c r="G15" s="238" t="str">
        <f t="shared" si="1"/>
        <v/>
      </c>
    </row>
    <row r="16" spans="1:20" x14ac:dyDescent="0.2">
      <c r="A16" s="226" t="e">
        <f>VLOOKUP(B16,#REF!,2,FALSE)</f>
        <v>#REF!</v>
      </c>
      <c r="B16" s="253" t="e">
        <f>#REF!</f>
        <v>#REF!</v>
      </c>
      <c r="C16" s="227" t="e">
        <f>#REF!/1000</f>
        <v>#REF!</v>
      </c>
      <c r="D16" s="231" t="e">
        <f>#REF!/1000</f>
        <v>#REF!</v>
      </c>
      <c r="E16" s="227" t="e">
        <f>#REF!/1000</f>
        <v>#REF!</v>
      </c>
      <c r="F16" s="228" t="str">
        <f t="shared" si="0"/>
        <v/>
      </c>
      <c r="G16" s="238" t="str">
        <f t="shared" si="1"/>
        <v/>
      </c>
      <c r="S16" s="5"/>
    </row>
    <row r="17" spans="1:20" ht="12.75" customHeight="1" x14ac:dyDescent="0.2">
      <c r="A17" s="226" t="e">
        <f>VLOOKUP(B17,#REF!,2,FALSE)</f>
        <v>#REF!</v>
      </c>
      <c r="B17" s="253" t="e">
        <f>#REF!</f>
        <v>#REF!</v>
      </c>
      <c r="C17" s="227" t="e">
        <f>#REF!/1000</f>
        <v>#REF!</v>
      </c>
      <c r="D17" s="231" t="e">
        <f>#REF!/1000</f>
        <v>#REF!</v>
      </c>
      <c r="E17" s="227" t="e">
        <f>#REF!/1000</f>
        <v>#REF!</v>
      </c>
      <c r="F17" s="228" t="str">
        <f t="shared" si="0"/>
        <v/>
      </c>
      <c r="G17" s="238" t="str">
        <f t="shared" si="1"/>
        <v/>
      </c>
      <c r="T17" s="5"/>
    </row>
    <row r="18" spans="1:20" ht="12.75" customHeight="1" x14ac:dyDescent="0.2">
      <c r="A18" s="226" t="e">
        <f>VLOOKUP(B18,#REF!,2,FALSE)</f>
        <v>#REF!</v>
      </c>
      <c r="B18" s="253" t="e">
        <f>#REF!</f>
        <v>#REF!</v>
      </c>
      <c r="C18" s="227" t="e">
        <f>#REF!/1000</f>
        <v>#REF!</v>
      </c>
      <c r="D18" s="231" t="e">
        <f>#REF!/1000</f>
        <v>#REF!</v>
      </c>
      <c r="E18" s="227" t="e">
        <f>#REF!/1000</f>
        <v>#REF!</v>
      </c>
      <c r="F18" s="228" t="str">
        <f t="shared" si="0"/>
        <v/>
      </c>
      <c r="G18" s="238" t="str">
        <f t="shared" si="1"/>
        <v/>
      </c>
      <c r="T18" s="5"/>
    </row>
    <row r="19" spans="1:20" ht="12.75" customHeight="1" x14ac:dyDescent="0.2">
      <c r="A19" s="226" t="e">
        <f>VLOOKUP(B19,#REF!,2,FALSE)</f>
        <v>#REF!</v>
      </c>
      <c r="B19" s="253" t="e">
        <f>#REF!</f>
        <v>#REF!</v>
      </c>
      <c r="C19" s="227" t="e">
        <f>#REF!/1000</f>
        <v>#REF!</v>
      </c>
      <c r="D19" s="231" t="e">
        <f>#REF!/1000</f>
        <v>#REF!</v>
      </c>
      <c r="E19" s="227" t="e">
        <f>#REF!/1000</f>
        <v>#REF!</v>
      </c>
      <c r="F19" s="228" t="str">
        <f t="shared" si="0"/>
        <v/>
      </c>
      <c r="G19" s="238" t="str">
        <f t="shared" si="1"/>
        <v/>
      </c>
      <c r="N19" s="5"/>
      <c r="O19" s="5"/>
      <c r="Q19" s="5"/>
      <c r="R19" s="5"/>
      <c r="T19" s="5"/>
    </row>
    <row r="20" spans="1:20" ht="12.75" customHeight="1" x14ac:dyDescent="0.2">
      <c r="A20" s="226" t="e">
        <f>VLOOKUP(B20,#REF!,2,FALSE)</f>
        <v>#REF!</v>
      </c>
      <c r="B20" s="253" t="e">
        <f>#REF!</f>
        <v>#REF!</v>
      </c>
      <c r="C20" s="227" t="e">
        <f>#REF!/1000</f>
        <v>#REF!</v>
      </c>
      <c r="D20" s="231" t="e">
        <f>#REF!/1000</f>
        <v>#REF!</v>
      </c>
      <c r="E20" s="227" t="e">
        <f>#REF!/1000</f>
        <v>#REF!</v>
      </c>
      <c r="F20" s="228" t="str">
        <f t="shared" si="0"/>
        <v/>
      </c>
      <c r="G20" s="238" t="str">
        <f t="shared" si="1"/>
        <v/>
      </c>
      <c r="Q20" s="5"/>
      <c r="T20" s="5"/>
    </row>
    <row r="21" spans="1:20" ht="12.75" customHeight="1" x14ac:dyDescent="0.2">
      <c r="A21" s="226" t="e">
        <f>VLOOKUP(B21,#REF!,2,FALSE)</f>
        <v>#REF!</v>
      </c>
      <c r="B21" s="253" t="e">
        <f>#REF!</f>
        <v>#REF!</v>
      </c>
      <c r="C21" s="227" t="e">
        <f>#REF!/1000</f>
        <v>#REF!</v>
      </c>
      <c r="D21" s="231" t="e">
        <f>#REF!/1000</f>
        <v>#REF!</v>
      </c>
      <c r="E21" s="227" t="e">
        <f>#REF!/1000</f>
        <v>#REF!</v>
      </c>
      <c r="F21" s="228" t="str">
        <f t="shared" si="0"/>
        <v/>
      </c>
      <c r="G21" s="238" t="str">
        <f t="shared" si="1"/>
        <v/>
      </c>
      <c r="I21" s="5"/>
      <c r="O21" s="182"/>
      <c r="P21" s="182"/>
      <c r="Q21" s="182"/>
      <c r="R21" s="183"/>
      <c r="S21" s="183"/>
      <c r="T21" s="183"/>
    </row>
    <row r="22" spans="1:20" ht="12.75" customHeight="1" x14ac:dyDescent="0.2">
      <c r="A22" s="226" t="s">
        <v>23</v>
      </c>
      <c r="B22" s="226"/>
      <c r="C22" s="230" t="e">
        <f>C23-SUM(C7:C21)</f>
        <v>#REF!</v>
      </c>
      <c r="D22" s="230" t="e">
        <f t="shared" ref="D22:E22" si="2">D23-SUM(D7:D21)</f>
        <v>#REF!</v>
      </c>
      <c r="E22" s="230" t="e">
        <f t="shared" si="2"/>
        <v>#REF!</v>
      </c>
      <c r="F22" s="228" t="str">
        <f t="shared" si="0"/>
        <v/>
      </c>
      <c r="G22" s="238" t="str">
        <f t="shared" si="1"/>
        <v/>
      </c>
      <c r="I22" s="5"/>
    </row>
    <row r="23" spans="1:20" ht="12.75" customHeight="1" x14ac:dyDescent="0.2">
      <c r="A23" s="226" t="s">
        <v>21</v>
      </c>
      <c r="B23" s="226"/>
      <c r="C23" s="230">
        <f>+balanza_periodos!B11</f>
        <v>16864518</v>
      </c>
      <c r="D23" s="230">
        <f>+balanza_periodos!C11</f>
        <v>12225855</v>
      </c>
      <c r="E23" s="230">
        <f>+balanza_periodos!D11</f>
        <v>10894587</v>
      </c>
      <c r="F23" s="228">
        <f t="shared" si="0"/>
        <v>-0.10888956232508892</v>
      </c>
      <c r="G23" s="238">
        <f t="shared" si="1"/>
        <v>1</v>
      </c>
    </row>
    <row r="24" spans="1:20" ht="12" thickBot="1" x14ac:dyDescent="0.25">
      <c r="A24" s="239"/>
      <c r="B24" s="239"/>
      <c r="C24" s="240"/>
      <c r="D24" s="240"/>
      <c r="E24" s="240"/>
      <c r="F24" s="239"/>
      <c r="G24" s="239"/>
    </row>
    <row r="25" spans="1:20" ht="33.75" customHeight="1" thickTop="1" x14ac:dyDescent="0.2">
      <c r="A25" s="401" t="s">
        <v>418</v>
      </c>
      <c r="B25" s="401"/>
      <c r="C25" s="401"/>
      <c r="D25" s="401"/>
      <c r="E25" s="401"/>
      <c r="F25" s="401"/>
      <c r="G25" s="401"/>
    </row>
    <row r="50" spans="1:20" ht="15.95" customHeight="1" x14ac:dyDescent="0.2">
      <c r="A50" s="399" t="s">
        <v>252</v>
      </c>
      <c r="B50" s="399"/>
      <c r="C50" s="399"/>
      <c r="D50" s="399"/>
      <c r="E50" s="399"/>
      <c r="F50" s="399"/>
      <c r="G50" s="399"/>
    </row>
    <row r="51" spans="1:20" ht="15.95" customHeight="1" x14ac:dyDescent="0.2">
      <c r="A51" s="400" t="s">
        <v>150</v>
      </c>
      <c r="B51" s="400"/>
      <c r="C51" s="400"/>
      <c r="D51" s="400"/>
      <c r="E51" s="400"/>
      <c r="F51" s="400"/>
      <c r="G51" s="400"/>
    </row>
    <row r="52" spans="1:20" ht="15.95" customHeight="1" thickBot="1" x14ac:dyDescent="0.25">
      <c r="A52" s="400" t="s">
        <v>241</v>
      </c>
      <c r="B52" s="400"/>
      <c r="C52" s="400"/>
      <c r="D52" s="400"/>
      <c r="E52" s="400"/>
      <c r="F52" s="400"/>
      <c r="G52" s="400"/>
    </row>
    <row r="53" spans="1:20" ht="12.75" customHeight="1" thickTop="1" x14ac:dyDescent="0.2">
      <c r="A53" s="402" t="s">
        <v>24</v>
      </c>
      <c r="B53" s="232" t="s">
        <v>91</v>
      </c>
      <c r="C53" s="233">
        <f>+C4</f>
        <v>2019</v>
      </c>
      <c r="D53" s="398" t="str">
        <f>+D4</f>
        <v>enero - agosto</v>
      </c>
      <c r="E53" s="398"/>
      <c r="F53" s="232" t="s">
        <v>143</v>
      </c>
      <c r="G53" s="232" t="s">
        <v>134</v>
      </c>
      <c r="Q53" s="5"/>
      <c r="T53" s="5"/>
    </row>
    <row r="54" spans="1:20" ht="12.75" customHeight="1" thickBot="1" x14ac:dyDescent="0.25">
      <c r="A54" s="403"/>
      <c r="B54" s="234" t="s">
        <v>31</v>
      </c>
      <c r="C54" s="235" t="s">
        <v>133</v>
      </c>
      <c r="D54" s="236">
        <f>+balanza_periodos!C6</f>
        <v>2019</v>
      </c>
      <c r="E54" s="236">
        <f>+E5</f>
        <v>2020</v>
      </c>
      <c r="F54" s="235" t="str">
        <f>+F5</f>
        <v>2020-2019</v>
      </c>
      <c r="G54" s="235">
        <f>+G5</f>
        <v>2020</v>
      </c>
      <c r="O54" s="5"/>
      <c r="P54" s="5"/>
      <c r="Q54" s="5"/>
      <c r="R54" s="5"/>
      <c r="S54" s="5"/>
      <c r="T54" s="5"/>
    </row>
    <row r="55" spans="1:20" ht="12" thickTop="1" x14ac:dyDescent="0.2">
      <c r="C55" s="230"/>
      <c r="D55" s="230"/>
      <c r="E55" s="230"/>
      <c r="F55" s="230"/>
      <c r="G55" s="230"/>
      <c r="Q55" s="5"/>
      <c r="R55" s="5"/>
      <c r="T55" s="5"/>
    </row>
    <row r="56" spans="1:20" ht="12.75" customHeight="1" x14ac:dyDescent="0.2">
      <c r="A56" s="226" t="e">
        <f>VLOOKUP(B56,#REF!,2,FALSE)</f>
        <v>#REF!</v>
      </c>
      <c r="B56" s="253" t="e">
        <f>#REF!</f>
        <v>#REF!</v>
      </c>
      <c r="C56" s="227" t="e">
        <f>#REF!/1000</f>
        <v>#REF!</v>
      </c>
      <c r="D56" s="227" t="e">
        <f>#REF!/1000</f>
        <v>#REF!</v>
      </c>
      <c r="E56" s="227" t="e">
        <f>#REF!/1000</f>
        <v>#REF!</v>
      </c>
      <c r="F56" s="228" t="str">
        <f>IFERROR((E56-D56)/D56,"")</f>
        <v/>
      </c>
      <c r="G56" s="229" t="e">
        <f t="shared" ref="G56:G72" si="3">+E56/$E$72</f>
        <v>#REF!</v>
      </c>
      <c r="Q56" s="5"/>
      <c r="T56" s="5"/>
    </row>
    <row r="57" spans="1:20" ht="12.75" customHeight="1" x14ac:dyDescent="0.2">
      <c r="A57" s="226" t="e">
        <f>VLOOKUP(B57,#REF!,2,FALSE)</f>
        <v>#REF!</v>
      </c>
      <c r="B57" s="253" t="e">
        <f>#REF!</f>
        <v>#REF!</v>
      </c>
      <c r="C57" s="227" t="e">
        <f>#REF!/1000</f>
        <v>#REF!</v>
      </c>
      <c r="D57" s="227" t="e">
        <f>#REF!/1000</f>
        <v>#REF!</v>
      </c>
      <c r="E57" s="227" t="e">
        <f>#REF!/1000</f>
        <v>#REF!</v>
      </c>
      <c r="F57" s="228" t="str">
        <f t="shared" ref="F57:F72" si="4">IFERROR((E57-D57)/D57,"")</f>
        <v/>
      </c>
      <c r="G57" s="229" t="e">
        <f t="shared" si="3"/>
        <v>#REF!</v>
      </c>
      <c r="O57" s="5"/>
      <c r="P57" s="5"/>
      <c r="Q57" s="5"/>
      <c r="R57" s="5"/>
      <c r="S57" s="5"/>
      <c r="T57" s="5"/>
    </row>
    <row r="58" spans="1:20" ht="12.75" customHeight="1" x14ac:dyDescent="0.2">
      <c r="A58" s="226" t="e">
        <f>VLOOKUP(B58,#REF!,2,FALSE)</f>
        <v>#REF!</v>
      </c>
      <c r="B58" s="253" t="e">
        <f>#REF!</f>
        <v>#REF!</v>
      </c>
      <c r="C58" s="227" t="e">
        <f>#REF!/1000</f>
        <v>#REF!</v>
      </c>
      <c r="D58" s="227" t="e">
        <f>#REF!/1000</f>
        <v>#REF!</v>
      </c>
      <c r="E58" s="227" t="e">
        <f>#REF!/1000</f>
        <v>#REF!</v>
      </c>
      <c r="F58" s="228" t="str">
        <f t="shared" si="4"/>
        <v/>
      </c>
      <c r="G58" s="229" t="e">
        <f t="shared" si="3"/>
        <v>#REF!</v>
      </c>
      <c r="Q58" s="5"/>
      <c r="R58" s="182"/>
      <c r="S58" s="182"/>
      <c r="T58" s="182"/>
    </row>
    <row r="59" spans="1:20" ht="12.75" customHeight="1" x14ac:dyDescent="0.2">
      <c r="A59" s="226" t="e">
        <f>VLOOKUP(B59,#REF!,2,FALSE)</f>
        <v>#REF!</v>
      </c>
      <c r="B59" s="253" t="e">
        <f>#REF!</f>
        <v>#REF!</v>
      </c>
      <c r="C59" s="227" t="e">
        <f>#REF!/1000</f>
        <v>#REF!</v>
      </c>
      <c r="D59" s="227" t="e">
        <f>#REF!/1000</f>
        <v>#REF!</v>
      </c>
      <c r="E59" s="227" t="e">
        <f>#REF!/1000</f>
        <v>#REF!</v>
      </c>
      <c r="F59" s="228" t="str">
        <f t="shared" si="4"/>
        <v/>
      </c>
      <c r="G59" s="229" t="e">
        <f t="shared" si="3"/>
        <v>#REF!</v>
      </c>
      <c r="O59" s="5"/>
      <c r="Q59" s="5"/>
      <c r="R59" s="5"/>
      <c r="T59" s="5"/>
    </row>
    <row r="60" spans="1:20" ht="12.75" customHeight="1" x14ac:dyDescent="0.2">
      <c r="A60" s="226" t="e">
        <f>VLOOKUP(B60,#REF!,2,FALSE)</f>
        <v>#REF!</v>
      </c>
      <c r="B60" s="253" t="e">
        <f>#REF!</f>
        <v>#REF!</v>
      </c>
      <c r="C60" s="227" t="e">
        <f>#REF!/1000</f>
        <v>#REF!</v>
      </c>
      <c r="D60" s="227" t="e">
        <f>#REF!/1000</f>
        <v>#REF!</v>
      </c>
      <c r="E60" s="227" t="e">
        <f>#REF!/1000</f>
        <v>#REF!</v>
      </c>
      <c r="F60" s="228" t="str">
        <f t="shared" si="4"/>
        <v/>
      </c>
      <c r="G60" s="229" t="e">
        <f t="shared" si="3"/>
        <v>#REF!</v>
      </c>
      <c r="O60" s="5"/>
      <c r="Q60" s="5"/>
      <c r="R60" s="5"/>
      <c r="T60" s="5"/>
    </row>
    <row r="61" spans="1:20" ht="12.75" customHeight="1" x14ac:dyDescent="0.2">
      <c r="A61" s="226" t="e">
        <f>VLOOKUP(B61,#REF!,2,FALSE)</f>
        <v>#REF!</v>
      </c>
      <c r="B61" s="253" t="e">
        <f>#REF!</f>
        <v>#REF!</v>
      </c>
      <c r="C61" s="227" t="e">
        <f>#REF!/1000</f>
        <v>#REF!</v>
      </c>
      <c r="D61" s="227" t="e">
        <f>#REF!/1000</f>
        <v>#REF!</v>
      </c>
      <c r="E61" s="227" t="e">
        <f>#REF!/1000</f>
        <v>#REF!</v>
      </c>
      <c r="F61" s="228" t="str">
        <f t="shared" si="4"/>
        <v/>
      </c>
      <c r="G61" s="229" t="e">
        <f t="shared" si="3"/>
        <v>#REF!</v>
      </c>
      <c r="Q61" s="5"/>
      <c r="R61" s="5"/>
      <c r="T61" s="5"/>
    </row>
    <row r="62" spans="1:20" ht="12.75" customHeight="1" x14ac:dyDescent="0.2">
      <c r="A62" s="226" t="e">
        <f>VLOOKUP(B62,#REF!,2,FALSE)</f>
        <v>#REF!</v>
      </c>
      <c r="B62" s="253" t="e">
        <f>#REF!</f>
        <v>#REF!</v>
      </c>
      <c r="C62" s="227" t="e">
        <f>#REF!/1000</f>
        <v>#REF!</v>
      </c>
      <c r="D62" s="227" t="e">
        <f>#REF!/1000</f>
        <v>#REF!</v>
      </c>
      <c r="E62" s="227" t="e">
        <f>#REF!/1000</f>
        <v>#REF!</v>
      </c>
      <c r="F62" s="228" t="str">
        <f t="shared" si="4"/>
        <v/>
      </c>
      <c r="G62" s="229" t="e">
        <f t="shared" si="3"/>
        <v>#REF!</v>
      </c>
      <c r="I62" s="5"/>
      <c r="M62" s="5"/>
      <c r="N62" s="5"/>
      <c r="P62" s="5"/>
      <c r="Q62" s="5"/>
      <c r="R62" s="5"/>
      <c r="T62" s="5"/>
    </row>
    <row r="63" spans="1:20" ht="12.75" customHeight="1" x14ac:dyDescent="0.2">
      <c r="A63" s="226" t="e">
        <f>VLOOKUP(B63,#REF!,2,FALSE)</f>
        <v>#REF!</v>
      </c>
      <c r="B63" s="253" t="e">
        <f>#REF!</f>
        <v>#REF!</v>
      </c>
      <c r="C63" s="227" t="e">
        <f>#REF!/1000</f>
        <v>#REF!</v>
      </c>
      <c r="D63" s="227" t="e">
        <f>#REF!/1000</f>
        <v>#REF!</v>
      </c>
      <c r="E63" s="227" t="e">
        <f>#REF!/1000</f>
        <v>#REF!</v>
      </c>
      <c r="F63" s="228" t="str">
        <f t="shared" si="4"/>
        <v/>
      </c>
      <c r="G63" s="229" t="e">
        <f t="shared" si="3"/>
        <v>#REF!</v>
      </c>
      <c r="P63" s="182"/>
      <c r="Q63" s="182"/>
      <c r="R63" s="182"/>
      <c r="T63" s="5"/>
    </row>
    <row r="64" spans="1:20" ht="12.75" customHeight="1" x14ac:dyDescent="0.2">
      <c r="A64" s="226" t="e">
        <f>VLOOKUP(B64,#REF!,2,FALSE)</f>
        <v>#REF!</v>
      </c>
      <c r="B64" s="253" t="e">
        <f>#REF!</f>
        <v>#REF!</v>
      </c>
      <c r="C64" s="227" t="e">
        <f>#REF!/1000</f>
        <v>#REF!</v>
      </c>
      <c r="D64" s="227" t="e">
        <f>#REF!/1000</f>
        <v>#REF!</v>
      </c>
      <c r="E64" s="227" t="e">
        <f>#REF!/1000</f>
        <v>#REF!</v>
      </c>
      <c r="F64" s="228" t="str">
        <f t="shared" si="4"/>
        <v/>
      </c>
      <c r="G64" s="229" t="e">
        <f t="shared" si="3"/>
        <v>#REF!</v>
      </c>
      <c r="Q64" s="5"/>
      <c r="T64" s="5"/>
    </row>
    <row r="65" spans="1:20" ht="12.75" customHeight="1" x14ac:dyDescent="0.2">
      <c r="A65" s="226" t="e">
        <f>VLOOKUP(B65,#REF!,2,FALSE)</f>
        <v>#REF!</v>
      </c>
      <c r="B65" s="253" t="e">
        <f>#REF!</f>
        <v>#REF!</v>
      </c>
      <c r="C65" s="227" t="e">
        <f>#REF!/1000</f>
        <v>#REF!</v>
      </c>
      <c r="D65" s="227" t="e">
        <f>#REF!/1000</f>
        <v>#REF!</v>
      </c>
      <c r="E65" s="227" t="e">
        <f>#REF!/1000</f>
        <v>#REF!</v>
      </c>
      <c r="F65" s="228" t="str">
        <f t="shared" si="4"/>
        <v/>
      </c>
      <c r="G65" s="229" t="e">
        <f t="shared" si="3"/>
        <v>#REF!</v>
      </c>
      <c r="Q65" s="5"/>
      <c r="T65" s="5"/>
    </row>
    <row r="66" spans="1:20" ht="12.75" customHeight="1" x14ac:dyDescent="0.2">
      <c r="A66" s="226" t="e">
        <f>VLOOKUP(B66,#REF!,2,FALSE)</f>
        <v>#REF!</v>
      </c>
      <c r="B66" s="253" t="e">
        <f>#REF!</f>
        <v>#REF!</v>
      </c>
      <c r="C66" s="227" t="e">
        <f>#REF!/1000</f>
        <v>#REF!</v>
      </c>
      <c r="D66" s="227" t="e">
        <f>#REF!/1000</f>
        <v>#REF!</v>
      </c>
      <c r="E66" s="227" t="e">
        <f>#REF!/1000</f>
        <v>#REF!</v>
      </c>
      <c r="F66" s="228" t="str">
        <f t="shared" si="4"/>
        <v/>
      </c>
      <c r="G66" s="229" t="e">
        <f t="shared" si="3"/>
        <v>#REF!</v>
      </c>
      <c r="Q66" s="5"/>
      <c r="T66" s="5"/>
    </row>
    <row r="67" spans="1:20" ht="12.75" customHeight="1" x14ac:dyDescent="0.2">
      <c r="A67" s="226" t="e">
        <f>VLOOKUP(B67,#REF!,2,FALSE)</f>
        <v>#REF!</v>
      </c>
      <c r="B67" s="253" t="e">
        <f>#REF!</f>
        <v>#REF!</v>
      </c>
      <c r="C67" s="227" t="e">
        <f>#REF!/1000</f>
        <v>#REF!</v>
      </c>
      <c r="D67" s="227" t="e">
        <f>#REF!/1000</f>
        <v>#REF!</v>
      </c>
      <c r="E67" s="227" t="e">
        <f>#REF!/1000</f>
        <v>#REF!</v>
      </c>
      <c r="F67" s="228" t="str">
        <f t="shared" si="4"/>
        <v/>
      </c>
      <c r="G67" s="229" t="e">
        <f t="shared" si="3"/>
        <v>#REF!</v>
      </c>
    </row>
    <row r="68" spans="1:20" ht="12.75" customHeight="1" x14ac:dyDescent="0.2">
      <c r="A68" s="226" t="e">
        <f>VLOOKUP(B68,#REF!,2,FALSE)</f>
        <v>#REF!</v>
      </c>
      <c r="B68" s="253" t="e">
        <f>#REF!</f>
        <v>#REF!</v>
      </c>
      <c r="C68" s="227" t="e">
        <f>#REF!/1000</f>
        <v>#REF!</v>
      </c>
      <c r="D68" s="227" t="e">
        <f>#REF!/1000</f>
        <v>#REF!</v>
      </c>
      <c r="E68" s="227" t="e">
        <f>#REF!/1000</f>
        <v>#REF!</v>
      </c>
      <c r="F68" s="228" t="str">
        <f t="shared" si="4"/>
        <v/>
      </c>
      <c r="G68" s="229" t="e">
        <f t="shared" si="3"/>
        <v>#REF!</v>
      </c>
      <c r="O68" s="5"/>
      <c r="P68" s="5"/>
      <c r="R68" s="5"/>
      <c r="S68" s="5"/>
    </row>
    <row r="69" spans="1:20" ht="12.75" customHeight="1" x14ac:dyDescent="0.2">
      <c r="A69" s="226" t="e">
        <f>VLOOKUP(B69,#REF!,2,FALSE)</f>
        <v>#REF!</v>
      </c>
      <c r="B69" s="253" t="e">
        <f>#REF!</f>
        <v>#REF!</v>
      </c>
      <c r="C69" s="227" t="e">
        <f>#REF!/1000</f>
        <v>#REF!</v>
      </c>
      <c r="D69" s="227" t="e">
        <f>#REF!/1000</f>
        <v>#REF!</v>
      </c>
      <c r="E69" s="227" t="e">
        <f>#REF!/1000</f>
        <v>#REF!</v>
      </c>
      <c r="F69" s="228" t="str">
        <f t="shared" si="4"/>
        <v/>
      </c>
      <c r="G69" s="229" t="e">
        <f t="shared" si="3"/>
        <v>#REF!</v>
      </c>
      <c r="Q69" s="5"/>
      <c r="T69" s="5"/>
    </row>
    <row r="70" spans="1:20" ht="12.75" customHeight="1" x14ac:dyDescent="0.2">
      <c r="A70" s="226" t="e">
        <f>VLOOKUP(B70,#REF!,2,FALSE)</f>
        <v>#REF!</v>
      </c>
      <c r="B70" s="253" t="e">
        <f>#REF!</f>
        <v>#REF!</v>
      </c>
      <c r="C70" s="227" t="e">
        <f>#REF!/1000</f>
        <v>#REF!</v>
      </c>
      <c r="D70" s="227" t="e">
        <f>#REF!/1000</f>
        <v>#REF!</v>
      </c>
      <c r="E70" s="227" t="e">
        <f>#REF!/1000</f>
        <v>#REF!</v>
      </c>
      <c r="F70" s="228" t="str">
        <f t="shared" si="4"/>
        <v/>
      </c>
      <c r="G70" s="229" t="e">
        <f t="shared" si="3"/>
        <v>#REF!</v>
      </c>
      <c r="Q70" s="5"/>
      <c r="T70" s="5"/>
    </row>
    <row r="71" spans="1:20" ht="12.75" customHeight="1" x14ac:dyDescent="0.2">
      <c r="A71" s="226" t="s">
        <v>23</v>
      </c>
      <c r="B71" s="226"/>
      <c r="C71" s="230" t="e">
        <f>C72-SUM(C56:C70)</f>
        <v>#REF!</v>
      </c>
      <c r="D71" s="230" t="e">
        <f t="shared" ref="D71:E71" si="5">D72-SUM(D56:D70)</f>
        <v>#REF!</v>
      </c>
      <c r="E71" s="230" t="e">
        <f t="shared" si="5"/>
        <v>#REF!</v>
      </c>
      <c r="F71" s="228" t="str">
        <f t="shared" si="4"/>
        <v/>
      </c>
      <c r="G71" s="229" t="e">
        <f t="shared" si="3"/>
        <v>#REF!</v>
      </c>
      <c r="Q71" s="5"/>
      <c r="T71" s="5"/>
    </row>
    <row r="72" spans="1:20" ht="12.75" customHeight="1" x14ac:dyDescent="0.2">
      <c r="A72" s="226" t="s">
        <v>21</v>
      </c>
      <c r="B72" s="226"/>
      <c r="C72" s="230">
        <f>+balanza_periodos!B16</f>
        <v>6345887</v>
      </c>
      <c r="D72" s="230">
        <f>+balanza_periodos!C16</f>
        <v>4296461</v>
      </c>
      <c r="E72" s="230">
        <f>+balanza_periodos!D16</f>
        <v>4144645</v>
      </c>
      <c r="F72" s="228">
        <f t="shared" si="4"/>
        <v>-3.5335128143837449E-2</v>
      </c>
      <c r="G72" s="229">
        <f t="shared" si="3"/>
        <v>1</v>
      </c>
    </row>
    <row r="73" spans="1:20" ht="12" thickBot="1" x14ac:dyDescent="0.25">
      <c r="A73" s="241"/>
      <c r="B73" s="241"/>
      <c r="C73" s="242"/>
      <c r="D73" s="242"/>
      <c r="E73" s="242"/>
      <c r="F73" s="241"/>
      <c r="G73" s="241"/>
    </row>
    <row r="74" spans="1:20" ht="12.75" customHeight="1" thickTop="1" x14ac:dyDescent="0.2">
      <c r="A74" s="401" t="s">
        <v>419</v>
      </c>
      <c r="B74" s="401"/>
      <c r="C74" s="401"/>
      <c r="D74" s="401"/>
      <c r="E74" s="401"/>
      <c r="F74" s="401"/>
      <c r="G74" s="401"/>
    </row>
  </sheetData>
  <mergeCells count="12">
    <mergeCell ref="A1:G1"/>
    <mergeCell ref="A2:G2"/>
    <mergeCell ref="A3:G3"/>
    <mergeCell ref="A25:G25"/>
    <mergeCell ref="A4:A5"/>
    <mergeCell ref="D4:E4"/>
    <mergeCell ref="D53:E53"/>
    <mergeCell ref="A50:G50"/>
    <mergeCell ref="A51:G51"/>
    <mergeCell ref="A52:G52"/>
    <mergeCell ref="A74:G74"/>
    <mergeCell ref="A53:A54"/>
  </mergeCells>
  <phoneticPr fontId="0" type="noConversion"/>
  <printOptions horizontalCentered="1" verticalCentered="1"/>
  <pageMargins left="0.78740157480314965" right="0.78740157480314965" top="1.8897637795275593" bottom="0.78740157480314965" header="0" footer="0.59055118110236227"/>
  <pageSetup scale="71" orientation="portrait" horizontalDpi="4294967294" verticalDpi="4294967294" r:id="rId1"/>
  <headerFooter alignWithMargins="0">
    <oddFooter>&amp;C&amp;P</oddFooter>
  </headerFooter>
  <rowBreaks count="1" manualBreakCount="1">
    <brk id="49" max="16383" man="1"/>
  </rowBreaks>
  <colBreaks count="1" manualBreakCount="1">
    <brk id="7"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10</vt:i4>
      </vt:variant>
    </vt:vector>
  </HeadingPairs>
  <TitlesOfParts>
    <vt:vector size="21" baseType="lpstr">
      <vt:lpstr>Portada </vt:lpstr>
      <vt:lpstr>TitulosGraficos</vt:lpstr>
      <vt:lpstr>balanza_periodos</vt:lpstr>
      <vt:lpstr>balanza_anuales</vt:lpstr>
      <vt:lpstr>evolución_comercio</vt:lpstr>
      <vt:lpstr>balanza productos_clase_sector</vt:lpstr>
      <vt:lpstr>zona economica</vt:lpstr>
      <vt:lpstr>prin paises exp e imp</vt:lpstr>
      <vt:lpstr>prin prod exp e imp</vt:lpstr>
      <vt:lpstr>Principales Rubros</vt:lpstr>
      <vt:lpstr>productos</vt:lpstr>
      <vt:lpstr>'balanza productos_clase_sector'!Área_de_impresión</vt:lpstr>
      <vt:lpstr>balanza_anuales!Área_de_impresión</vt:lpstr>
      <vt:lpstr>balanza_periodos!Área_de_impresión</vt:lpstr>
      <vt:lpstr>evolución_comercio!Área_de_impresión</vt:lpstr>
      <vt:lpstr>'Portada '!Área_de_impresión</vt:lpstr>
      <vt:lpstr>'prin paises exp e imp'!Área_de_impresión</vt:lpstr>
      <vt:lpstr>'prin prod exp e imp'!Área_de_impresión</vt:lpstr>
      <vt:lpstr>'Principales Rubros'!Área_de_impresión</vt:lpstr>
      <vt:lpstr>productos!Área_de_impresión</vt:lpstr>
      <vt:lpstr>'zona economica'!Área_de_impresión</vt:lpstr>
    </vt:vector>
  </TitlesOfParts>
  <Company>Odepa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Liliana Yáñez Barrios;David Cohen Pacini</dc:creator>
  <cp:lastModifiedBy>Claudia</cp:lastModifiedBy>
  <cp:lastPrinted>2020-08-07T14:12:01Z</cp:lastPrinted>
  <dcterms:created xsi:type="dcterms:W3CDTF">2004-11-22T15:10:56Z</dcterms:created>
  <dcterms:modified xsi:type="dcterms:W3CDTF">2020-09-23T17:39:33Z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2f439694-9ab6-4fa1-ab3b-49d860ab70ac</vt:lpwstr>
  </property>
</Properties>
</file>