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DATAAGRO_papa\"/>
    </mc:Choice>
  </mc:AlternateContent>
  <xr:revisionPtr revIDLastSave="0" documentId="13_ncr:1_{038C700F-9AF7-434E-B8BA-B9E769FC8E46}" xr6:coauthVersionLast="45" xr6:coauthVersionMax="45" xr10:uidLastSave="{00000000-0000-0000-0000-000000000000}"/>
  <bookViews>
    <workbookView xWindow="-110" yWindow="-110" windowWidth="19420" windowHeight="10420" firstSheet="3" activeTab="9" xr2:uid="{54DF5350-FB8F-463E-877D-6C5DC158B626}"/>
  </bookViews>
  <sheets>
    <sheet name="Superficie_produccion_rdto" sheetId="4" r:id="rId1"/>
    <sheet name="Precio_mes" sheetId="1" r:id="rId2"/>
    <sheet name="Precio_semana_region" sheetId="2" r:id="rId3"/>
    <sheet name="Hoja11" sheetId="14" r:id="rId4"/>
    <sheet name="Exportacion" sheetId="5" r:id="rId5"/>
    <sheet name="Importaciones" sheetId="6" r:id="rId6"/>
    <sheet name="Empleo" sheetId="11" r:id="rId7"/>
    <sheet name="Ficha técnica" sheetId="9" r:id="rId8"/>
    <sheet name="Códigos" sheetId="3" r:id="rId9"/>
    <sheet name="Fuentes" sheetId="10" r:id="rId10"/>
  </sheets>
  <definedNames>
    <definedName name="DatosExternos_1" localSheetId="1" hidden="1">Precio_mes!$A$1:$D$101</definedName>
    <definedName name="DatosExternos_1" localSheetId="2" hidden="1">Precio_semana_region!$B$1:$F$326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6" i="2" l="1"/>
  <c r="D23" i="9" l="1"/>
  <c r="C23" i="9"/>
  <c r="B23" i="9"/>
  <c r="D11" i="9"/>
  <c r="D12" i="9" s="1"/>
  <c r="D13" i="9" s="1"/>
  <c r="C11" i="9"/>
  <c r="C12" i="9" s="1"/>
  <c r="B11" i="9"/>
  <c r="B12" i="9" s="1"/>
  <c r="C10" i="9"/>
  <c r="D24" i="9" s="1"/>
  <c r="B10" i="9"/>
  <c r="D9" i="9"/>
  <c r="D10" i="9" s="1"/>
  <c r="B13" i="9" l="1"/>
  <c r="C13" i="9"/>
  <c r="B24" i="9"/>
  <c r="C24" i="9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2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2" i="2"/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8" i="9"/>
  <c r="B18" i="9"/>
  <c r="D18" i="9"/>
  <c r="C20" i="9"/>
  <c r="B20" i="9"/>
  <c r="D20" i="9"/>
  <c r="C19" i="9"/>
  <c r="B19" i="9"/>
  <c r="D19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AB0B27-CD85-4923-B4D4-C833096D8E76}" keepAlive="1" name="Consulta - Tabla1" description="Conexión a la consulta 'Tabla1' en el libro." type="5" refreshedVersion="6" background="1" saveData="1">
    <dbPr connection="Provider=Microsoft.Mashup.OleDb.1;Data Source=$Workbook$;Location=Tabla1;Extended Properties=&quot;&quot;" command="SELECT * FROM [Tabla1]"/>
  </connection>
  <connection id="2" xr16:uid="{212E03C3-C42B-40D6-AB3D-295B865CDC8E}" keepAlive="1" name="Consulta - Tabla16" description="Conexión a la consulta 'Tabla16' en el libro." type="5" refreshedVersion="6" background="1">
    <dbPr connection="Provider=Microsoft.Mashup.OleDb.1;Data Source=$Workbook$;Location=Tabla16;Extended Properties=&quot;&quot;" command="SELECT * FROM [Tabla16]"/>
  </connection>
  <connection id="3" xr16:uid="{16582E28-D908-4AC9-8318-AFCC74B5290A}" keepAlive="1" name="Consulta - Tabla6" description="Conexión a la consulta 'Tabla6' en el libro." type="5" refreshedVersion="6" background="1" saveData="1">
    <dbPr connection="Provider=Microsoft.Mashup.OleDb.1;Data Source=$Workbook$;Location=Tabla6;Extended Properties=&quot;&quot;" command="SELECT * FROM [Tabla6]"/>
  </connection>
  <connection id="4" xr16:uid="{5CE36C58-75C5-4ACB-8EFE-BDA279A5E867}" keepAlive="1" name="Consulta - Tabla7" description="Conexión a la consulta 'Tabla7' en el libro." type="5" refreshedVersion="6" background="1" saveData="1">
    <dbPr connection="Provider=Microsoft.Mashup.OleDb.1;Data Source=$Workbook$;Location=Tabla7;Extended Properties=&quot;&quot;" command="SELECT * FROM [Tabla7]"/>
  </connection>
</connections>
</file>

<file path=xl/sharedStrings.xml><?xml version="1.0" encoding="utf-8"?>
<sst xmlns="http://schemas.openxmlformats.org/spreadsheetml/2006/main" count="4317" uniqueCount="519">
  <si>
    <t>Categoría</t>
  </si>
  <si>
    <t>Mes</t>
  </si>
  <si>
    <t>Año</t>
  </si>
  <si>
    <t>$ nominales con IVA / Kg</t>
  </si>
  <si>
    <t>$ nominales con IVA / 25 kilos2</t>
  </si>
  <si>
    <t>Precio mayorista</t>
  </si>
  <si>
    <t>Enero</t>
  </si>
  <si>
    <t>2018</t>
  </si>
  <si>
    <t>2019</t>
  </si>
  <si>
    <t>2020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</si>
  <si>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</si>
  <si>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</si>
  <si>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</si>
  <si>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</si>
  <si>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</si>
  <si>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</si>
  <si>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</si>
  <si>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</si>
  <si>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</si>
  <si>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</si>
  <si>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</si>
  <si>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Precio minorista - supermercado</t>
  </si>
  <si>
    <t>Precio minorista - feria libre</t>
  </si>
  <si>
    <t>Punto de venta</t>
  </si>
  <si>
    <t>Semana</t>
  </si>
  <si>
    <t>Region</t>
  </si>
  <si>
    <t>$ / kilo nominales con IVA</t>
  </si>
  <si>
    <t>Supermercado</t>
  </si>
  <si>
    <t>Arica</t>
  </si>
  <si>
    <t>Coquimbo</t>
  </si>
  <si>
    <t>Valparaíso</t>
  </si>
  <si>
    <t>RM</t>
  </si>
  <si>
    <t>Maule</t>
  </si>
  <si>
    <t>Ñuble</t>
  </si>
  <si>
    <t>Bío Bío</t>
  </si>
  <si>
    <t>La Araucanía</t>
  </si>
  <si>
    <t>Los Lagos</t>
  </si>
  <si>
    <t>Feria libre</t>
  </si>
  <si>
    <t>Columna1</t>
  </si>
  <si>
    <t>Codreg</t>
  </si>
  <si>
    <t>Región</t>
  </si>
  <si>
    <t>Metropolitana</t>
  </si>
  <si>
    <t>Año agrícola</t>
  </si>
  <si>
    <t>Superficie (ha)</t>
  </si>
  <si>
    <t>Producción (ton)</t>
  </si>
  <si>
    <t>Rendimiento (ton/ha)</t>
  </si>
  <si>
    <t>2003/04</t>
  </si>
  <si>
    <t>Región de Coquimbo</t>
  </si>
  <si>
    <t>Región de Valparaíso</t>
  </si>
  <si>
    <t>Región Metropolitana</t>
  </si>
  <si>
    <t>Región de O´Higgins</t>
  </si>
  <si>
    <t>Región del Maule</t>
  </si>
  <si>
    <t>Región de Ñuble</t>
  </si>
  <si>
    <t>-</t>
  </si>
  <si>
    <t>Región del Bío Bío</t>
  </si>
  <si>
    <t>Región de La Aracanía</t>
  </si>
  <si>
    <t>Región de Los Ríos</t>
  </si>
  <si>
    <t>Región de Los Lagos</t>
  </si>
  <si>
    <t>Resto del país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</si>
  <si>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</si>
  <si>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</si>
  <si>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</si>
  <si>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</si>
  <si>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</si>
  <si>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</si>
  <si>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</si>
  <si>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</si>
  <si>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</si>
  <si>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</si>
  <si>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</si>
  <si>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</si>
  <si>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</si>
  <si>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</si>
  <si>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</si>
  <si>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</si>
  <si>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Año 1</t>
  </si>
  <si>
    <t>Año 2</t>
  </si>
  <si>
    <t>Temporada</t>
  </si>
  <si>
    <t>2020/21</t>
  </si>
  <si>
    <t>2021/22</t>
  </si>
  <si>
    <t>2022/23</t>
  </si>
  <si>
    <t>Producto</t>
  </si>
  <si>
    <t>País</t>
  </si>
  <si>
    <t>Kg</t>
  </si>
  <si>
    <t>USD FOB</t>
  </si>
  <si>
    <t>Congeladas</t>
  </si>
  <si>
    <t>Uruguay</t>
  </si>
  <si>
    <t>2020 (enero-octubre)</t>
  </si>
  <si>
    <t>Consumo fresca</t>
  </si>
  <si>
    <t>Brasil</t>
  </si>
  <si>
    <t>Argentina</t>
  </si>
  <si>
    <t>Copos (puré)</t>
  </si>
  <si>
    <t>Bolivia</t>
  </si>
  <si>
    <t>Perú</t>
  </si>
  <si>
    <t>Canadá</t>
  </si>
  <si>
    <t>Fécula (almidón)</t>
  </si>
  <si>
    <t>Estados Unidos</t>
  </si>
  <si>
    <t>Harina de papa</t>
  </si>
  <si>
    <t>Papa semilla</t>
  </si>
  <si>
    <t>Guatemala</t>
  </si>
  <si>
    <t>Papas "in vitro" para siembra</t>
  </si>
  <si>
    <t>Preparadas congeladas</t>
  </si>
  <si>
    <t>Preparadas sin congelar</t>
  </si>
  <si>
    <t>Paraguay</t>
  </si>
  <si>
    <t>Ecuador</t>
  </si>
  <si>
    <t>Corea del Sur</t>
  </si>
  <si>
    <t>Cuba</t>
  </si>
  <si>
    <t>Australia</t>
  </si>
  <si>
    <t>Nueva Zelanda</t>
  </si>
  <si>
    <t>Alemania</t>
  </si>
  <si>
    <t>Especie</t>
  </si>
  <si>
    <t>Papa</t>
  </si>
  <si>
    <t>USD CIF</t>
  </si>
  <si>
    <t>Bélgica</t>
  </si>
  <si>
    <t>China</t>
  </si>
  <si>
    <t>Países Bajos</t>
  </si>
  <si>
    <t>Colombia</t>
  </si>
  <si>
    <t>Taiwán</t>
  </si>
  <si>
    <t>Rusia</t>
  </si>
  <si>
    <t>Chile</t>
  </si>
  <si>
    <t>México</t>
  </si>
  <si>
    <t>Polonia</t>
  </si>
  <si>
    <t>Dinamarca</t>
  </si>
  <si>
    <t>Austria</t>
  </si>
  <si>
    <t>Francia</t>
  </si>
  <si>
    <t>Origen o destino no precisado</t>
  </si>
  <si>
    <t>Japón</t>
  </si>
  <si>
    <t>Reino Unido</t>
  </si>
  <si>
    <t>Suiza</t>
  </si>
  <si>
    <t>Suecia</t>
  </si>
  <si>
    <t>14.460*</t>
  </si>
  <si>
    <t>1.649*</t>
  </si>
  <si>
    <t>España</t>
  </si>
  <si>
    <t>Turquía</t>
  </si>
  <si>
    <t>Letonia</t>
  </si>
  <si>
    <t>India</t>
  </si>
  <si>
    <t>Italia</t>
  </si>
  <si>
    <t>Eslovenia</t>
  </si>
  <si>
    <t>La Ligua</t>
  </si>
  <si>
    <r>
      <t xml:space="preserve">Costos por hectárea según rendimiento esperado ($/ha) </t>
    </r>
    <r>
      <rPr>
        <b/>
        <vertAlign val="superscript"/>
        <sz val="10"/>
        <color indexed="8"/>
        <rFont val="Arial"/>
        <family val="2"/>
      </rPr>
      <t>1</t>
    </r>
  </si>
  <si>
    <t>Fecha de publicación: 2018 Región La Araucanía, 2019 Región Bio Bío, 2017 Región O'Higgins</t>
  </si>
  <si>
    <r>
      <t xml:space="preserve">Región de La Araucanía
</t>
    </r>
    <r>
      <rPr>
        <sz val="10"/>
        <rFont val="Arial"/>
        <family val="2"/>
      </rPr>
      <t>Variedad Patagonia, Pucará o Desiree
Papa Guarda riego</t>
    </r>
  </si>
  <si>
    <r>
      <t xml:space="preserve">Región del Bio Bío
</t>
    </r>
    <r>
      <rPr>
        <sz val="10"/>
        <rFont val="Arial"/>
        <family val="2"/>
      </rPr>
      <t>Variedad Patagonia, Karú
Papa Guarda riego</t>
    </r>
  </si>
  <si>
    <r>
      <rPr>
        <b/>
        <sz val="10"/>
        <color theme="1"/>
        <rFont val="Arial"/>
        <family val="2"/>
      </rPr>
      <t>Región de O'Higgins</t>
    </r>
    <r>
      <rPr>
        <sz val="10"/>
        <color theme="1"/>
        <rFont val="Arial"/>
        <family val="2"/>
      </rPr>
      <t xml:space="preserve">
Variedad Pukará</t>
    </r>
  </si>
  <si>
    <t>Mano de obra</t>
  </si>
  <si>
    <t>Maquinaria</t>
  </si>
  <si>
    <t>Insumos</t>
  </si>
  <si>
    <r>
      <t>Otros costos (indirectos + imprevistos)</t>
    </r>
    <r>
      <rPr>
        <b/>
        <vertAlign val="superscript"/>
        <sz val="10"/>
        <rFont val="Arial"/>
        <family val="2"/>
      </rPr>
      <t>2</t>
    </r>
  </si>
  <si>
    <t>Total costos</t>
  </si>
  <si>
    <r>
      <t>Precio papa mayorista saco 25 kg sin IVA</t>
    </r>
    <r>
      <rPr>
        <b/>
        <vertAlign val="superscript"/>
        <sz val="10"/>
        <rFont val="Arial"/>
        <family val="2"/>
      </rPr>
      <t>3</t>
    </r>
  </si>
  <si>
    <t xml:space="preserve">Ingreso por hectárea </t>
  </si>
  <si>
    <t>Margen neto por hectárea</t>
  </si>
  <si>
    <r>
      <t xml:space="preserve">Análisis de sensibilidad </t>
    </r>
    <r>
      <rPr>
        <b/>
        <vertAlign val="superscript"/>
        <sz val="10"/>
        <color indexed="9"/>
        <rFont val="Arial"/>
        <family val="2"/>
      </rPr>
      <t>4</t>
    </r>
    <r>
      <rPr>
        <b/>
        <sz val="10"/>
        <color indexed="9"/>
        <rFont val="Arial"/>
        <family val="2"/>
      </rPr>
      <t xml:space="preserve">
Margen neto ($/ha) Región de La Araucanía</t>
    </r>
  </si>
  <si>
    <t>Rendimiento (Kg/ha)</t>
  </si>
  <si>
    <t>Precio ($/saco 25 kg)</t>
  </si>
  <si>
    <r>
      <t xml:space="preserve">Punto de Equilibrio Región de La Araucanía </t>
    </r>
    <r>
      <rPr>
        <b/>
        <vertAlign val="superscript"/>
        <sz val="10"/>
        <color indexed="9"/>
        <rFont val="Arial"/>
        <family val="2"/>
      </rPr>
      <t>5</t>
    </r>
  </si>
  <si>
    <t>Rendimiento (kg/ha)</t>
  </si>
  <si>
    <t>Costo unitario mínimo saco 25 kg</t>
  </si>
  <si>
    <r>
      <rPr>
        <i/>
        <sz val="10"/>
        <rFont val="Arial"/>
        <family val="2"/>
      </rPr>
      <t>Fuente:</t>
    </r>
    <r>
      <rPr>
        <sz val="10"/>
        <rFont val="Arial"/>
        <family val="2"/>
      </rPr>
      <t xml:space="preserve"> Odepa</t>
    </r>
  </si>
  <si>
    <t>Notas:</t>
  </si>
  <si>
    <t xml:space="preserve">(1) Las fichas completas por región se encuentran publicadas en el sitio web www.odepa.cl/rubro/papas-y-tuberculos </t>
  </si>
  <si>
    <t>(2) Costos Indirectos: corresponde al costo financiero, y equivale a 1,5% mensual simple. Tasa de interés promedio de las empresas distribuidoras de insumos. Imprevistos: corresponde al 5% del total de los costos.</t>
  </si>
  <si>
    <r>
      <t xml:space="preserve">(3) El precio de la papa utilizado corresponde al precio promedio mayorista regional de </t>
    </r>
    <r>
      <rPr>
        <sz val="10"/>
        <color rgb="FFFF0000"/>
        <rFont val="Arial"/>
        <family val="2"/>
      </rPr>
      <t>octubre</t>
    </r>
    <r>
      <rPr>
        <sz val="10"/>
        <rFont val="Arial"/>
        <family val="2"/>
      </rPr>
      <t xml:space="preserve"> de 2020.</t>
    </r>
  </si>
  <si>
    <t>(4) Este análisis entrega márgenes netos bajo tres escenarios diferentes de precio y rendimiento de la papa.</t>
  </si>
  <si>
    <t>(5) Representa el precio de venta mínimo para cubrir los costos totales de producción para distintos rendimientos.</t>
  </si>
  <si>
    <t>Los costos estimados están orientados a un sistema tecnológico promedio de producción.</t>
  </si>
  <si>
    <t>ODEPA</t>
  </si>
  <si>
    <t>Boletín diario de precios y volúmenes de frutos y hortalizas en mercados mayorístas</t>
  </si>
  <si>
    <t>https://www.odepa.gob.cl/publicaciones/boletines/boletin-diario-de-precios-y-volumenes-de-frutas-en-mercados-mayoristas</t>
  </si>
  <si>
    <t>Diaria</t>
  </si>
  <si>
    <t>Excel</t>
  </si>
  <si>
    <t>https://www.odepa.gob.cl/publicaciones/boletines/boletin-de-la-papa-noviembre-2021</t>
  </si>
  <si>
    <t>Boletín de papa de noviembre 2021</t>
  </si>
  <si>
    <t>Mensual</t>
  </si>
  <si>
    <t>Codprov</t>
  </si>
  <si>
    <t>Codcom</t>
  </si>
  <si>
    <t>Comuna</t>
  </si>
  <si>
    <t>Año comercial</t>
  </si>
  <si>
    <t>RUT</t>
  </si>
  <si>
    <t>DV</t>
  </si>
  <si>
    <t>Razón social</t>
  </si>
  <si>
    <t>Tramo según ventas</t>
  </si>
  <si>
    <t>Número de trabajadores dependientes informados</t>
  </si>
  <si>
    <t>Tipo de contribuyente</t>
  </si>
  <si>
    <t>Subtipo de contribuyente</t>
  </si>
  <si>
    <t>Tramo capital propio positivo</t>
  </si>
  <si>
    <t>Tramo capital propio negativo</t>
  </si>
  <si>
    <t>Rubro económico</t>
  </si>
  <si>
    <t>Subrubro económico</t>
  </si>
  <si>
    <t>Cultivo</t>
  </si>
  <si>
    <t>Actividad económica</t>
  </si>
  <si>
    <t>Cauquenes</t>
  </si>
  <si>
    <t>4</t>
  </si>
  <si>
    <t>JIMENEZ FAUNDEZ GUILLERMO OCTAVIO Y OTRO</t>
  </si>
  <si>
    <t>SIN PER. JURIDICA</t>
  </si>
  <si>
    <t>SOCIEDADES DE HECHO</t>
  </si>
  <si>
    <t>AGRICULTURA, GANADERIA, SILVICULTURA Y PESCA</t>
  </si>
  <si>
    <t>CULTIVO DE PLANTAS NO PERENNES</t>
  </si>
  <si>
    <t>Tubérculos</t>
  </si>
  <si>
    <t>CULTIVO DE PAPAS</t>
  </si>
  <si>
    <t>Nogales</t>
  </si>
  <si>
    <t>7</t>
  </si>
  <si>
    <t>OSSES VERGARA MARIO DEL CARMEN Y OTRO</t>
  </si>
  <si>
    <t>Curacaví</t>
  </si>
  <si>
    <t>SUC ISMAEL CARDENAS CATALAN</t>
  </si>
  <si>
    <t>SUCESIONES O COMUNIDADES HERED</t>
  </si>
  <si>
    <t>Cabildo</t>
  </si>
  <si>
    <t>6</t>
  </si>
  <si>
    <t>SUC ALFREDO DEL CARMEN TAPIA CASTRO</t>
  </si>
  <si>
    <t>K</t>
  </si>
  <si>
    <t>SUC JULIO SEGUNDO GONZALEZ SAAVEDRA</t>
  </si>
  <si>
    <t>5</t>
  </si>
  <si>
    <t>SUC JOSE ANTONIO SALAZAR PEREZ</t>
  </si>
  <si>
    <t>SUC ISMAEL SAAVEDRA GODOY</t>
  </si>
  <si>
    <t>Papudo</t>
  </si>
  <si>
    <t>0</t>
  </si>
  <si>
    <t>SUC MANUEL JESUS BUSTAMANTE GODOY</t>
  </si>
  <si>
    <t>SUC JUAN BAUTISTA LOBOS OLGUIN</t>
  </si>
  <si>
    <t>SUC RAUL DIAZ FAJARDO</t>
  </si>
  <si>
    <t>3</t>
  </si>
  <si>
    <t>SUC JUAN MIGUEL OJEDA</t>
  </si>
  <si>
    <t>SUC ABEL RIOS SAAVEDRA</t>
  </si>
  <si>
    <t>Rancagua</t>
  </si>
  <si>
    <t>O'Higgins</t>
  </si>
  <si>
    <t>SUCESION ALEJANDRO ANTONIO ROJAS CASTRO</t>
  </si>
  <si>
    <t>2</t>
  </si>
  <si>
    <t>SUCESION DOMINGO ALFONSO SILVA OYANEDEL</t>
  </si>
  <si>
    <t>9</t>
  </si>
  <si>
    <t>SUCESION LUIS HUMBERTO PASTENE  CERDA</t>
  </si>
  <si>
    <t>SUCESION VICTOR AGUIRRE TAPIA Y OTROS</t>
  </si>
  <si>
    <t>SUCESION JUAN JOSE COLLAO ASTUDILLO</t>
  </si>
  <si>
    <t>1</t>
  </si>
  <si>
    <t>SUCESION IBACACHE OLIVARES</t>
  </si>
  <si>
    <t>SUCESION LUIS ANTONIO PENALOZA ADASME</t>
  </si>
  <si>
    <t>SUCESION MANUEL JESUS VILCHES OYANADER</t>
  </si>
  <si>
    <t>SUCESION ROBERTO VILLARROEL ESTAY</t>
  </si>
  <si>
    <t>SUCESION FERNANDO PACHECO</t>
  </si>
  <si>
    <t>Lago Ranco</t>
  </si>
  <si>
    <t>Los Ríos</t>
  </si>
  <si>
    <t>COMPLEJO EDUCACIONAL IGNAO</t>
  </si>
  <si>
    <t>MUNICIPALIDADES</t>
  </si>
  <si>
    <t>LICEO O COLEGIO MUNICIPAL</t>
  </si>
  <si>
    <t>COOPERATIVA AGRICOLA CHACAREROS DE EL MELON COMUNA DE NOGALES</t>
  </si>
  <si>
    <t>ORG. SIN FINES DE LUCRO</t>
  </si>
  <si>
    <t>COOPERATIVA</t>
  </si>
  <si>
    <t>Puqueldón</t>
  </si>
  <si>
    <t>COOPERATIVA AGRICOLA DE PRODUCTORES SEMBRANDO FUTURO LTDA</t>
  </si>
  <si>
    <t>Panguipulli</t>
  </si>
  <si>
    <t>COMUNIDAD INDIGENA RITA LEPILEO</t>
  </si>
  <si>
    <t>OTRA OSFL</t>
  </si>
  <si>
    <t>Toltén</t>
  </si>
  <si>
    <t>COOPERATIVA CAMPESINA PUKOYAM LIMITADA</t>
  </si>
  <si>
    <t>Curaco de Vélez</t>
  </si>
  <si>
    <t>ASOCIACION  DE PRODUCTORES AGRICOLAS COSECHANDO FUTURO</t>
  </si>
  <si>
    <t>Maullín</t>
  </si>
  <si>
    <t>ASOC PEQUENOS PRODUCTORES AGRICOLAS JUAN ALVAREZ QUEMAS DE CHUYAQUEN</t>
  </si>
  <si>
    <t>FRANCISCO JAVIER GONZALEZ CALDERON, AGRICOLA SANTA MARTINA E.I.R.L.</t>
  </si>
  <si>
    <t>PERSONA JURIDICA COMERCIAL</t>
  </si>
  <si>
    <t>EMPR. INDIVIDUAL RESP. LTDA.</t>
  </si>
  <si>
    <t>La Serena</t>
  </si>
  <si>
    <t>8</t>
  </si>
  <si>
    <t>SOCIEDAD AGRICOLA MARIA ELENA LIMITADA</t>
  </si>
  <si>
    <t>SOC. RESPONSABILIDAD LIMITADA</t>
  </si>
  <si>
    <t>Temuco</t>
  </si>
  <si>
    <t>SOCIEDAD COMERCIAL Y AGRICOLA PORVENIR LIMITADA</t>
  </si>
  <si>
    <t>SOCIEDAD AGRICOLA LOS CIPRESES LIMITADA</t>
  </si>
  <si>
    <t>Llanquihue</t>
  </si>
  <si>
    <t>AGRICOLA LLANQUIHUE SOCIEDAD ANONIMA</t>
  </si>
  <si>
    <t>SOCIEDADES ANONIMAS CERRADAS</t>
  </si>
  <si>
    <t>AGRICOLA ALEJANDRO ALFONSO AGUILERA PEREZ E.I.R.L.</t>
  </si>
  <si>
    <t>Los Muermos</t>
  </si>
  <si>
    <t>SOCIEDAD AGRICOLA Y GANADERA LOS MUERMOS LIMITADA</t>
  </si>
  <si>
    <t>Río Bueno</t>
  </si>
  <si>
    <t>INVERSIONES RIO BUENO SPA</t>
  </si>
  <si>
    <t>SOCIEDAD POR ACCIONES</t>
  </si>
  <si>
    <t>Melipilla</t>
  </si>
  <si>
    <t>M CONSTRUCCIONES SPA</t>
  </si>
  <si>
    <t>NELSON LAZCANO, COMERCIALIZACION DE PRODUCTOS AGRICOLAS E.I.R.L.</t>
  </si>
  <si>
    <t>Hijuelas</t>
  </si>
  <si>
    <t>AGRICOLA MARIA CATALINA BARROS MARIN E.I.R.L.</t>
  </si>
  <si>
    <t>AGRICOLA Y GESTIONES SANTA CONSTANZA SPA</t>
  </si>
  <si>
    <t>Sagrada Familia</t>
  </si>
  <si>
    <t>AGRICOLA RIVERA Y COMPANIA LIMITADA</t>
  </si>
  <si>
    <t>María Pinto</t>
  </si>
  <si>
    <t>HUGO ANTONIO PALMA HENRIQUEZ SERVICIOS AGRICOLAS EMPRESA INDIVIDUAL DE RESPONSAB</t>
  </si>
  <si>
    <t>San Bernardo</t>
  </si>
  <si>
    <t>AGRICOLA Y COMERCIAL EL CANELO LIMITADA</t>
  </si>
  <si>
    <t>AGRICOLA E INMOBILIARIA CHRISTIAN GUNTER BARTELT PSENSKY E.I.R.L.</t>
  </si>
  <si>
    <t>Paillaco</t>
  </si>
  <si>
    <t>FORESTAL Y AGRICOLA CZISCHKE LIMITADA</t>
  </si>
  <si>
    <t>Fresia</t>
  </si>
  <si>
    <t>AGROTURISTICA LOS ROBLES VIEJOS LIMITADA</t>
  </si>
  <si>
    <t>Padre Hurtado</t>
  </si>
  <si>
    <t>SOCIEDAD AGRICOLA Y COMERCIALIZADORA OYANADEL HERMANOS LIMITADA</t>
  </si>
  <si>
    <t>Concepción</t>
  </si>
  <si>
    <t>Biobío</t>
  </si>
  <si>
    <t>AGRICOLA Y COMERCIAL AGROIMPIANTO SPA</t>
  </si>
  <si>
    <t>SOC AGRICOLA Y DE TRANSPORTES ISELAN LIMITADA</t>
  </si>
  <si>
    <t>AGRICOLA SANTA FILOMENA LIMITADA</t>
  </si>
  <si>
    <t>Puente Alto</t>
  </si>
  <si>
    <t>SOC CERDA Y CEA LIMITADA</t>
  </si>
  <si>
    <t>SOCIEDAD COMERCIAL AGRICOLA Y GANADERA LA EXCELENCIA LTDA</t>
  </si>
  <si>
    <t>AGRICOLA FRANCISCO GONZALEZ SEGURA EMPRESA INDIVIDUAL DE RESPONSABILIDAD LIMITAD</t>
  </si>
  <si>
    <t>Buin</t>
  </si>
  <si>
    <t>SOCIEDAD AGRICOLA AGROCF LIMITADA</t>
  </si>
  <si>
    <t>AGRICOLA Y GANADERA JAQUELINE REHBEIN MEIXNER EIRL</t>
  </si>
  <si>
    <t>Castro</t>
  </si>
  <si>
    <t>CHRISTIAN MARCELO BORQUEZ CARDENAS, EMPRESA INDIVIDUAL DE RESPONSABILIDAD LIMITA</t>
  </si>
  <si>
    <t>Las Condes</t>
  </si>
  <si>
    <t>AGRICOLA PUERTO COIHUE</t>
  </si>
  <si>
    <t>SOCIEDA COLECTIVA CIVIL</t>
  </si>
  <si>
    <t>ROBERTO BARRIA AGRICOLA EIRL</t>
  </si>
  <si>
    <t>Monte Patria</t>
  </si>
  <si>
    <t>SERVICIOS AGRICOLAS FLOR DEL VALLE SPA</t>
  </si>
  <si>
    <t>JUAN CARLOS HALLER COMERCIALIZADORA SPA</t>
  </si>
  <si>
    <t>SOC AGRICOLA CASA VERDE LTDA</t>
  </si>
  <si>
    <t>AGROCOM LIMITADA</t>
  </si>
  <si>
    <t>GUIDO TRUJILLO COMERCIALIZADORA Y PRODUCTORA DE PRODUCTOS DEL AGRO Y GANADEROS E</t>
  </si>
  <si>
    <t>Ovalle</t>
  </si>
  <si>
    <t>AGRICOLA EDUARDO ANTONIO GALLEGUILLOS CONTRERAS EMPRESA INDIVIDUAL DE RESPONSABI</t>
  </si>
  <si>
    <t>TRANSPORTES Y COMERCIALIZACION DE PRODUCTOS AGRICOLA ROSA SAN MARTIN EMPRESA IND</t>
  </si>
  <si>
    <t>AGRICOLA F&amp;A MENESES LIMITADA</t>
  </si>
  <si>
    <t>SOCIEDAD AGRICOLA EL MARCO LIMITADA</t>
  </si>
  <si>
    <t>La Unión</t>
  </si>
  <si>
    <t>SOCIEDAD AGRICOLA MILLER GAETE LIMITADA</t>
  </si>
  <si>
    <t>AGROPECUARIA Y TRANSPORTES CONTRASUR LIMITADA</t>
  </si>
  <si>
    <t>AGRICOLA LOS ZORZALES LIMITADA</t>
  </si>
  <si>
    <t>Puerto Octay</t>
  </si>
  <si>
    <t>JUAN SAUL PEREZ MONDACA AGROPECUARIA E.I.R.L.</t>
  </si>
  <si>
    <t>SOCIEDAD AGRICOLA Y GANADERA FUNDO EL CASTANO DE MAULLIN LIMITADA</t>
  </si>
  <si>
    <t>AGRICOLA ROBLEDAL LIMITADA</t>
  </si>
  <si>
    <t>Purranque</t>
  </si>
  <si>
    <t>COMERCIAL LUIS ALBERTO FLORES AROS E.I.R.L.</t>
  </si>
  <si>
    <t>AGRICOLA MARIO RAMON LOYOLA BENAVIDES E.I.R.L.</t>
  </si>
  <si>
    <t>Placilla</t>
  </si>
  <si>
    <t>SOCIEDAD AGRICOLA Y HORTALIZAS VASQUEZ LIMITADA</t>
  </si>
  <si>
    <t>SOCIEDAD COMERCIALIZADORA RIO FRIO SPA</t>
  </si>
  <si>
    <t>Lanco</t>
  </si>
  <si>
    <t>JORGE MAURICIO FUENTES ORTIZ AGRÍCOLA CONTRATISTA COMIDAS RÁPIDAS E.I.R.L.</t>
  </si>
  <si>
    <t>EMILIO ERNESTO BUSTAMANTE GONZALEZ SERVICIOS COMERCIALES AGRICOLAS Y DE TRANSPOR</t>
  </si>
  <si>
    <t>AGRICOLA Y GANADERA PEDRO BORIS GÓMEZ CÁRDENAS E.I.R.L.</t>
  </si>
  <si>
    <t>Osorno</t>
  </si>
  <si>
    <t>SOCIEDAD COMERCIAL E INVERSIONES TURISTICAS LOS LINGUES LIMITADA.</t>
  </si>
  <si>
    <t>AGRICOLA SAN IGNACIO LIMITADA</t>
  </si>
  <si>
    <t>Mariquina</t>
  </si>
  <si>
    <t>AGRICOLA GANADERA FORESTAL E INVERSIONES GONZALO JAVIER HEISE REYES E.I.R.L.</t>
  </si>
  <si>
    <t>Catemu</t>
  </si>
  <si>
    <t>SOCIEDAD AGRICOLA Y COMERCIAL AGRO PERZ LTDA</t>
  </si>
  <si>
    <t>Molina</t>
  </si>
  <si>
    <t>COMERCIAL SILVIA MARTA LIMITADA</t>
  </si>
  <si>
    <t>AGRICOLA CHRISTIAN MARCELO LAUREL SEGUEL E.I.R.L.</t>
  </si>
  <si>
    <t>EMPRESA AGRICOLA HC LIMITADA</t>
  </si>
  <si>
    <t>AGRICOLA SAN JORGE LIMITADA</t>
  </si>
  <si>
    <t>AGRICOLA MONTECINOS HERMANOS LIMITADA</t>
  </si>
  <si>
    <t>Cañete</t>
  </si>
  <si>
    <t>SOCIEDAD AGRICOLA, AVICOLA,SILVICOLA Y TURISMO KOYANMAWIDA LIMITADA</t>
  </si>
  <si>
    <t>Río Negro</t>
  </si>
  <si>
    <t>AGRICOLA ANDREMAN SPA</t>
  </si>
  <si>
    <t>Puerto Varas</t>
  </si>
  <si>
    <t>SOCIEDAD GENETICA Y SEMILLAS DE PAPAS LIMITADA</t>
  </si>
  <si>
    <t>SOCIEDAD AGRICOLA Y COMERCIAL EL TREBOL LIMITADA</t>
  </si>
  <si>
    <t>AGRICOLA NELMAC LTDA</t>
  </si>
  <si>
    <t>Doñihue</t>
  </si>
  <si>
    <t>AGRICOLA LUIS AMARILDO VERGARA RUBIO EMPRESA INDIVIDUAL DE RESPONSABILIDAD LIMIT</t>
  </si>
  <si>
    <t>AGRICOLA TIERRA NOBLE LIMITADA</t>
  </si>
  <si>
    <t>AGRÍCOLA MAURICIO ALEJANDRO TUCHIE KUSCH E.I.R.L.</t>
  </si>
  <si>
    <t>SOCIEDAD AGRICOLA JOSE SAMUEL CUITINO ZAMBRANO E.I.R.L.</t>
  </si>
  <si>
    <t>SOCIEDAD AGRICOLA Y COMERCIAL DREAMS LIMITADA</t>
  </si>
  <si>
    <t>SOCIEDAD AGRICOLA EL RETIRO S.A.</t>
  </si>
  <si>
    <t>Yerbas Buenas</t>
  </si>
  <si>
    <t>SOCIEDAD AGRICOLA GANADERA Y TRANSPORTES DIAZ LIMITADA</t>
  </si>
  <si>
    <t>SEPULVEDA Y SEPULVEDA SPA</t>
  </si>
  <si>
    <t>SOCIEDAD AGRICOLA EL ROMERO LIMITADA</t>
  </si>
  <si>
    <t>AGRICOLA GIRAUDO Y ORTUZAR COLECTIVA CIVIL</t>
  </si>
  <si>
    <t>San Juan de La Costa</t>
  </si>
  <si>
    <t>SOCIEDAD AGRICOLA LOS ESTEROS SPA</t>
  </si>
  <si>
    <t>Frutillar</t>
  </si>
  <si>
    <t>AGRICOLA WALTER STANGE E.I.R.L.</t>
  </si>
  <si>
    <t>AGRICOLA DEL SUR LIMITADA</t>
  </si>
  <si>
    <t>AGRÍCOLA VARGAS MORALES LIMITADA</t>
  </si>
  <si>
    <t>AGRICOLA Y CONSTRUCCION L&amp;R LIMITADA</t>
  </si>
  <si>
    <t>AGRICOLA EL PARQUE SPA</t>
  </si>
  <si>
    <t>Coihaique</t>
  </si>
  <si>
    <t>Aysén</t>
  </si>
  <si>
    <t>AGRÍCOLA Y ESTACIÓN EXPERIMENTAL SANTA JOSEFA LIMITADA</t>
  </si>
  <si>
    <t>INVERSIONES AGROKAYU LIMITADA</t>
  </si>
  <si>
    <t>CULTIVO Y COMERCIALIZADORA DE PRODUCTOS AGRICOLAS PAULINA ELCIRA NUNEZ PALACIOS</t>
  </si>
  <si>
    <t>El Carmen</t>
  </si>
  <si>
    <t>AGRICOLA JOSE JOAQUIN GONZALEZ SANDOVAL E.I.R.L.</t>
  </si>
  <si>
    <t>SOCIEDAD AGRICOLA Y TRANSPORTES G Y M LIMITADA</t>
  </si>
  <si>
    <t>SOCIEDAD AGRICOLA Y FORESTAL Y COMERCIALIZADORA LIFE LIMITADA</t>
  </si>
  <si>
    <t>SOCIEDAD DE INVERSIONES DOBLE A LIMITADA</t>
  </si>
  <si>
    <t>Teodoro Schmidt</t>
  </si>
  <si>
    <t>SOCIEDAD AGRICOLA LEFIQUEO RAYEN MAPU LIMITADA</t>
  </si>
  <si>
    <t>AGRICOLA LUIS GUSTAVO SOTO PALMA E.I.R.L.</t>
  </si>
  <si>
    <t>AGRICOLA SANTA CAMILA LIMITADA</t>
  </si>
  <si>
    <t>Providencia</t>
  </si>
  <si>
    <t>INVERSIONES ARRAYAN LIMITADA</t>
  </si>
  <si>
    <t>AGRICOLA CASER SPA</t>
  </si>
  <si>
    <t>Gorbea</t>
  </si>
  <si>
    <t>AGRÍCOLA OSCAR ALFREDO JARAMILLO MARINAO 'EMPRESA INDIVIDUAL DE RESPONSABILIDAD</t>
  </si>
  <si>
    <t>SOCIEDAD AGRICOLA JOHNSON Y DOEPKING LIMITADA</t>
  </si>
  <si>
    <t>Chanco</t>
  </si>
  <si>
    <t>SOCIEDAD PRODUCTORA DE QUESOS Y LACTEOS ROSA ESTER DE CHANCO LIMITADA</t>
  </si>
  <si>
    <t>AGRICOLA HANS EMILIO DIEDRICHS CARCAMO EMPRESA INDIVIDUAL DE RESPONSABILIDAD LIM</t>
  </si>
  <si>
    <t>Los Alamos</t>
  </si>
  <si>
    <t>SOCIEDAD AGRICOLA Y COMERCIAL APROSEM SPA</t>
  </si>
  <si>
    <t>AGRÍCOLA DAVID SEGUNDO MENIL GATICA E.I.R.L.</t>
  </si>
  <si>
    <t>San Javier</t>
  </si>
  <si>
    <t>AGRICOLA  SANTA  ISABEL SPA</t>
  </si>
  <si>
    <t>Vilcún</t>
  </si>
  <si>
    <t>TRAIPO AGROINDUSTRIAL LIMITADA</t>
  </si>
  <si>
    <t>Saavedra</t>
  </si>
  <si>
    <t>AGRICOLA YERI SANTIAGO BEROIZ CATALAN  E.I.R.L.</t>
  </si>
  <si>
    <t>Santiago</t>
  </si>
  <si>
    <t>MOSCOSO HERMANOS SA</t>
  </si>
  <si>
    <t>Carahue</t>
  </si>
  <si>
    <t>EXPLOTACION AGRICOLA DAVID AUGUSTO MANQUEAN LONCOMIL E.I.R.L.</t>
  </si>
  <si>
    <t>TOSTADURIA LA MARTI SPA</t>
  </si>
  <si>
    <t>COMERCIALIZADORA DE PRODUCTOS DEL PAIS JOSE LUIS KNIPPING BUSSING E.I.R.L.</t>
  </si>
  <si>
    <t>Linares</t>
  </si>
  <si>
    <t>INMOBILIARIA E INVERSIONES SANTA ANDREA SPA</t>
  </si>
  <si>
    <t>AGROTURISMO MANSILLA HERMANOS LIMITADA</t>
  </si>
  <si>
    <t>Perquenco</t>
  </si>
  <si>
    <t>AGRICOLA HECTOR LIZAMA URRUTIA E.I.R.L.</t>
  </si>
  <si>
    <t>Valdivia</t>
  </si>
  <si>
    <t>HORTALIZAS MONICA PALMA LEROUX EMPRESA INDIVIDUAL DE RESPONSABILIDAD LIMITADA</t>
  </si>
  <si>
    <t>AGRICOLA LUIS TORRES OJEDA  E.I.R.L.</t>
  </si>
  <si>
    <t>SOCIEDAD AGRÍCOLA Y TRANSPORTES DEL RANCO LIMITADA</t>
  </si>
  <si>
    <t>AGRICOLA Y COMERCIAL CALEDONIA SPA</t>
  </si>
  <si>
    <t>San Felipe</t>
  </si>
  <si>
    <t>AGROCOMERCIAL EL CUERVO SPA</t>
  </si>
  <si>
    <t>AGRICOLA TRAILAFQUEN SPA</t>
  </si>
  <si>
    <t>Longaví</t>
  </si>
  <si>
    <t>AGRICOLA SANTA AMALIA SPA</t>
  </si>
  <si>
    <t>San Miguel</t>
  </si>
  <si>
    <t>AGRÍCOLA Y COMERCIAL SANTA CATALINA LIMITADA</t>
  </si>
  <si>
    <t>SOCIEDAD AGRICOLA Y GANADERA TRES PUENTES SPA</t>
  </si>
  <si>
    <t>AGRICOLA E INVERSIONES MARGARITA SPA</t>
  </si>
  <si>
    <t>AGRICOLA DRC SPA</t>
  </si>
  <si>
    <t>AGRÍCOLA MARPA LIMITADA</t>
  </si>
  <si>
    <t>ANDES AGRO SPA</t>
  </si>
  <si>
    <t>AGRICOLA EL HIJO &amp; HERMANOS SPA</t>
  </si>
  <si>
    <t>Aisén</t>
  </si>
  <si>
    <t>JUAN MAYORGA PRODUCTOS AGRICOLA, PAPAS E.I.R.L.</t>
  </si>
  <si>
    <t>AGRICOLA SANTA ELIANA SPA</t>
  </si>
  <si>
    <t>AGRÍCOLA LAGO VERDE LIMITADA</t>
  </si>
  <si>
    <t>SOCIEDAD AGRICOLA B&amp;G SPA</t>
  </si>
  <si>
    <t>ALMITEC SPA</t>
  </si>
  <si>
    <t>AGRICOLA QUILLAICO SPA</t>
  </si>
  <si>
    <t>INVERSIONES AGRICOLAS Y GANADERAS AUCHILO SPA</t>
  </si>
  <si>
    <t>AGROPECUARIA FUNDO DESAGÜE DEL LLANQUIHUE SPA</t>
  </si>
  <si>
    <t>SOCIEDAD AGRICOLA EL PENOL SPA</t>
  </si>
  <si>
    <t>SOC AGRICOLA SAN MARTIN LTDA</t>
  </si>
  <si>
    <t>SOCIEDAD POBLETE ARAVENA LIMITADA</t>
  </si>
  <si>
    <t>AGRICOLA EL MAITEN LIMITADA</t>
  </si>
  <si>
    <t>AGRICOLA Y FORESTAL CONHUECO LIMITADA</t>
  </si>
  <si>
    <t>AGRICOLA Y GANANDERA LAS LOMAS DE PILAUCO LIMITADA</t>
  </si>
  <si>
    <t>SEMILLAS LLANQUIHUE LIMITADA</t>
  </si>
  <si>
    <t>AGRICOLA QUILANTO LTDA</t>
  </si>
  <si>
    <t>PAPAS ARCO IRIS LIMITADA</t>
  </si>
  <si>
    <t>ASESORIAS E INVERSIONES LA GUARDIA LIMITADA</t>
  </si>
  <si>
    <t>AGRICOLA LOS TRES LIMITADA</t>
  </si>
  <si>
    <t>SOC AGRICOLA SANTA RITA</t>
  </si>
  <si>
    <t>AGRICOLA JIMENEZ &amp; SILVA LIMITADA</t>
  </si>
  <si>
    <t>Vitacura</t>
  </si>
  <si>
    <t>AGRICOLA LA PAUTA LIMITADA</t>
  </si>
  <si>
    <t>SOC MADERERA LOS MOLINOS Y COMPANIA LIMI</t>
  </si>
  <si>
    <t>AGRICOLA DALLASERRA E HIJO LIMITADA</t>
  </si>
  <si>
    <t>IMPORTADORA DISTRIBUIDORA Y        EXPORTADORA IMDEX LTDA</t>
  </si>
  <si>
    <t>AGRICOLA LA ALPINA LIMITADA</t>
  </si>
  <si>
    <t>Andacollo</t>
  </si>
  <si>
    <t>BALDESSARI Y BORTOLOTTI LIMITADA</t>
  </si>
  <si>
    <t>AGRICOLA SATURNO LIMITADA</t>
  </si>
  <si>
    <t>Punta Arenas</t>
  </si>
  <si>
    <t>Magallanes</t>
  </si>
  <si>
    <t>SOC AGRICOLA TORRES DEL PAINE LIMITADA</t>
  </si>
  <si>
    <t>SOC AGRICOLA ANDINA LIMITADA</t>
  </si>
  <si>
    <t>AGRICOLA SOLIS LIMITADA</t>
  </si>
  <si>
    <t>AGRICOLA Y FORESTAL SAN FERMIN LIMITADA</t>
  </si>
  <si>
    <t>PRODUCTORA DE SEMILLAS DE PAPAS LTDA</t>
  </si>
  <si>
    <t>AGRICOLA Y COMERCIAL ZANDONAI Y COMPANIA LIMITADA</t>
  </si>
  <si>
    <t>RAUL RODRIGUEZ CRUZ E HIJO LTDA</t>
  </si>
  <si>
    <t>APEY EMILIO HIJOS Y CIA SOCIEDAD AGRICOL</t>
  </si>
  <si>
    <t>SOC AGROINDUSTRIAL EL ROSARIO LIMITADA</t>
  </si>
  <si>
    <t>SEMILLAS S Z SOCIEDAD ANONIMA</t>
  </si>
  <si>
    <t>AGRICOLA LA HIJUELA LIMITADA</t>
  </si>
  <si>
    <t>SOC AGRICOLA CERRO GRANDE</t>
  </si>
  <si>
    <t>Puerto Montt</t>
  </si>
  <si>
    <t>AGRICOLA Y COMERCIAL OSTIONES S A</t>
  </si>
  <si>
    <t>Ñuñoa</t>
  </si>
  <si>
    <t>APPLEXION CHILE S A</t>
  </si>
  <si>
    <t>SOC AGRICOLA Y DE INVERSIONES EL MANZANO S A</t>
  </si>
  <si>
    <t>Boletín semanal de precios y volúmenes de frutas y hortalizas en mercados mayoristas del país - ODEPA | Oficina de Estudios y Políticas Agrarias</t>
  </si>
  <si>
    <t>Boletín semanal de precios y volúmenes de frutas y hortalizas en mercado mayoristas del país.</t>
  </si>
  <si>
    <t xml:space="preserve"> 30 noviembre-4 diciembre</t>
  </si>
  <si>
    <t>23 noviembre - 27 noviembre</t>
  </si>
  <si>
    <t>16 noviembre-20 noviembre</t>
  </si>
  <si>
    <t>9 noviembre - 14 noviembre</t>
  </si>
  <si>
    <t>2 noviembre - 6 noviembre</t>
  </si>
  <si>
    <t>26 octubre - 30 octubre</t>
  </si>
  <si>
    <t>19 octubre - 23 octubre</t>
  </si>
  <si>
    <t>12 octubre- 16 octubre</t>
  </si>
  <si>
    <t>5 octubre - 9 octubre</t>
  </si>
  <si>
    <t>28 septiembre - 2 octubre</t>
  </si>
  <si>
    <t>31 agosto - 4 septiembre</t>
  </si>
  <si>
    <t>24 agosto - 28 agosto</t>
  </si>
  <si>
    <t>14 septiembre- 17 septiembre</t>
  </si>
  <si>
    <t>7 septiembre - 11 septiembre</t>
  </si>
  <si>
    <t>21 septiembre - 25 septiembre</t>
  </si>
  <si>
    <t>17 agosto - 21 agosto</t>
  </si>
  <si>
    <t>10 agosto - 14 agosto</t>
  </si>
  <si>
    <t>27 julio - 31 julio</t>
  </si>
  <si>
    <t>3 agosto - 7 agosto</t>
  </si>
  <si>
    <t>20 julio - 24 julio</t>
  </si>
  <si>
    <t>13 julio - 17 julio</t>
  </si>
  <si>
    <t>Código</t>
  </si>
  <si>
    <t>Mercados mayoristas</t>
  </si>
  <si>
    <t>Resultados de la búsqueda para : boletin papa (odepa.gob.cl)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</si>
</sst>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5" formatCode="&quot;$&quot;#,##0;&quot;$&quot;\-#,##0"/>
    <numFmt numFmtId="6" formatCode="&quot;$&quot;#,##0;[Red]&quot;$&quot;\-#,##0"/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_ * #,##0.0_ ;_ * \-#,##0.0_ ;_ * &quot;-&quot;_ ;_ @_ "/>
    <numFmt numFmtId="166" formatCode="#,##0.0_ ;\-#,##0.0\ "/>
    <numFmt numFmtId="169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7" fillId="0" borderId="0" applyNumberFormat="0" applyFill="0" applyBorder="0" applyAlignment="0" applyProtection="0"/>
    <xf numFmtId="0" fontId="1" fillId="0" borderId="0"/>
  </cellStyleXfs>
  <cellXfs count="64">
    <xf numFmtId="0" fontId="0" fillId="0" borderId="0" xfId="0"/>
    <xf numFmtId="22" fontId="0" fillId="0" borderId="0" xfId="0" applyNumberFormat="1"/>
    <xf numFmtId="0" fontId="3" fillId="0" borderId="3" xfId="0" applyFont="1" applyBorder="1"/>
    <xf numFmtId="0" fontId="1" fillId="0" borderId="2" xfId="0" applyFont="1" applyBorder="1"/>
    <xf numFmtId="164" fontId="0" fillId="0" borderId="0" xfId="2" applyNumberFormat="1" applyFont="1"/>
    <xf numFmtId="0" fontId="2" fillId="2" borderId="0" xfId="0" applyFont="1" applyFill="1" applyBorder="1"/>
    <xf numFmtId="0" fontId="0" fillId="0" borderId="2" xfId="0" applyFont="1" applyBorder="1"/>
    <xf numFmtId="0" fontId="0" fillId="0" borderId="0" xfId="0" applyFont="1" applyBorder="1"/>
    <xf numFmtId="0" fontId="0" fillId="0" borderId="0" xfId="2" applyNumberFormat="1" applyFont="1"/>
    <xf numFmtId="0" fontId="5" fillId="4" borderId="0" xfId="0" applyFont="1" applyFill="1" applyAlignment="1">
      <alignment horizontal="center" vertical="center" wrapText="1"/>
    </xf>
    <xf numFmtId="0" fontId="3" fillId="4" borderId="0" xfId="0" applyFont="1" applyFill="1"/>
    <xf numFmtId="0" fontId="5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 wrapText="1"/>
    </xf>
    <xf numFmtId="166" fontId="7" fillId="4" borderId="8" xfId="2" applyNumberFormat="1" applyFont="1" applyFill="1" applyBorder="1" applyAlignment="1">
      <alignment horizontal="center" vertical="center" wrapText="1"/>
    </xf>
    <xf numFmtId="5" fontId="7" fillId="4" borderId="8" xfId="3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/>
    </xf>
    <xf numFmtId="0" fontId="10" fillId="4" borderId="8" xfId="0" applyFont="1" applyFill="1" applyBorder="1" applyAlignment="1">
      <alignment horizontal="right" vertical="center" wrapText="1"/>
    </xf>
    <xf numFmtId="5" fontId="11" fillId="4" borderId="8" xfId="3" applyNumberFormat="1" applyFont="1" applyFill="1" applyBorder="1" applyAlignment="1">
      <alignment horizontal="right" vertical="center" wrapText="1"/>
    </xf>
    <xf numFmtId="5" fontId="12" fillId="0" borderId="8" xfId="3" applyNumberFormat="1" applyFont="1" applyFill="1" applyBorder="1" applyAlignment="1">
      <alignment horizontal="center" vertical="center" wrapText="1"/>
    </xf>
    <xf numFmtId="5" fontId="12" fillId="4" borderId="8" xfId="3" applyNumberFormat="1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right"/>
    </xf>
    <xf numFmtId="6" fontId="10" fillId="4" borderId="8" xfId="3" applyNumberFormat="1" applyFont="1" applyFill="1" applyBorder="1" applyAlignment="1">
      <alignment horizontal="right" vertical="center" wrapText="1"/>
    </xf>
    <xf numFmtId="0" fontId="5" fillId="4" borderId="0" xfId="0" applyFont="1" applyFill="1"/>
    <xf numFmtId="5" fontId="11" fillId="4" borderId="0" xfId="3" applyNumberFormat="1" applyFont="1" applyFill="1" applyBorder="1" applyAlignment="1">
      <alignment vertical="center" wrapText="1"/>
    </xf>
    <xf numFmtId="0" fontId="13" fillId="5" borderId="9" xfId="0" applyFont="1" applyFill="1" applyBorder="1" applyAlignment="1">
      <alignment horizontal="center" wrapText="1"/>
    </xf>
    <xf numFmtId="0" fontId="13" fillId="5" borderId="6" xfId="0" applyFont="1" applyFill="1" applyBorder="1" applyAlignment="1">
      <alignment horizontal="center" wrapText="1"/>
    </xf>
    <xf numFmtId="0" fontId="13" fillId="5" borderId="7" xfId="0" applyFont="1" applyFill="1" applyBorder="1" applyAlignment="1">
      <alignment horizontal="center" wrapText="1"/>
    </xf>
    <xf numFmtId="0" fontId="5" fillId="4" borderId="9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169" fontId="5" fillId="4" borderId="5" xfId="1" applyNumberFormat="1" applyFont="1" applyFill="1" applyBorder="1" applyAlignment="1">
      <alignment horizontal="center" vertical="center"/>
    </xf>
    <xf numFmtId="5" fontId="5" fillId="4" borderId="8" xfId="3" applyNumberFormat="1" applyFont="1" applyFill="1" applyBorder="1" applyAlignment="1">
      <alignment horizontal="center" vertical="center" wrapText="1"/>
    </xf>
    <xf numFmtId="3" fontId="5" fillId="4" borderId="8" xfId="1" applyNumberFormat="1" applyFont="1" applyFill="1" applyBorder="1" applyAlignment="1">
      <alignment horizontal="center" vertical="center"/>
    </xf>
    <xf numFmtId="6" fontId="11" fillId="4" borderId="8" xfId="3" applyNumberFormat="1" applyFont="1" applyFill="1" applyBorder="1" applyAlignment="1">
      <alignment horizontal="center" vertical="center" wrapText="1"/>
    </xf>
    <xf numFmtId="3" fontId="5" fillId="4" borderId="0" xfId="1" applyNumberFormat="1" applyFont="1" applyFill="1" applyBorder="1" applyAlignment="1">
      <alignment horizontal="center" vertical="center"/>
    </xf>
    <xf numFmtId="6" fontId="7" fillId="4" borderId="0" xfId="3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/>
    </xf>
    <xf numFmtId="3" fontId="7" fillId="4" borderId="5" xfId="1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left"/>
    </xf>
    <xf numFmtId="5" fontId="11" fillId="4" borderId="8" xfId="3" applyNumberFormat="1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 wrapText="1"/>
    </xf>
    <xf numFmtId="0" fontId="7" fillId="4" borderId="0" xfId="0" applyFont="1" applyFill="1" applyAlignment="1">
      <alignment horizontal="left"/>
    </xf>
    <xf numFmtId="169" fontId="5" fillId="4" borderId="4" xfId="1" applyNumberFormat="1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1" xfId="0" applyFont="1" applyBorder="1" applyAlignment="1">
      <alignment wrapText="1"/>
    </xf>
    <xf numFmtId="0" fontId="17" fillId="0" borderId="11" xfId="7" applyBorder="1" applyAlignment="1">
      <alignment wrapText="1"/>
    </xf>
    <xf numFmtId="0" fontId="1" fillId="0" borderId="11" xfId="0" applyFont="1" applyBorder="1"/>
    <xf numFmtId="0" fontId="1" fillId="0" borderId="12" xfId="0" applyFont="1" applyBorder="1"/>
    <xf numFmtId="0" fontId="17" fillId="0" borderId="0" xfId="7"/>
    <xf numFmtId="0" fontId="18" fillId="0" borderId="0" xfId="0" applyFont="1" applyFill="1" applyBorder="1"/>
    <xf numFmtId="0" fontId="2" fillId="0" borderId="15" xfId="0" applyFont="1" applyFill="1" applyBorder="1"/>
    <xf numFmtId="0" fontId="0" fillId="0" borderId="11" xfId="0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0" xfId="0"/>
    <xf numFmtId="0" fontId="0" fillId="0" borderId="0" xfId="0" applyNumberFormat="1"/>
    <xf numFmtId="0" fontId="0" fillId="3" borderId="1" xfId="0" applyNumberFormat="1" applyFont="1" applyFill="1" applyBorder="1"/>
    <xf numFmtId="22" fontId="0" fillId="0" borderId="1" xfId="0" applyNumberFormat="1" applyFont="1" applyBorder="1"/>
    <xf numFmtId="22" fontId="0" fillId="3" borderId="1" xfId="0" applyNumberFormat="1" applyFont="1" applyFill="1" applyBorder="1"/>
    <xf numFmtId="22" fontId="0" fillId="3" borderId="1" xfId="0" applyNumberFormat="1" applyFill="1" applyBorder="1"/>
    <xf numFmtId="22" fontId="0" fillId="0" borderId="1" xfId="0" applyNumberFormat="1" applyBorder="1"/>
    <xf numFmtId="14" fontId="0" fillId="0" borderId="0" xfId="0" applyNumberFormat="1"/>
  </cellXfs>
  <cellStyles count="9">
    <cellStyle name="Hipervínculo" xfId="7" builtinId="8"/>
    <cellStyle name="Millares" xfId="1" builtinId="3"/>
    <cellStyle name="Millares [0]" xfId="2" builtinId="6"/>
    <cellStyle name="Moneda [0]" xfId="3" builtinId="7"/>
    <cellStyle name="Normal" xfId="0" builtinId="0"/>
    <cellStyle name="Normal 3 2" xfId="8" xr:uid="{415424F9-359D-4932-9FA0-3008231237FB}"/>
    <cellStyle name="Normal 4" xfId="4" xr:uid="{AD271B98-D033-499A-8D97-DB8B6AC8AEED}"/>
    <cellStyle name="Normal 5" xfId="5" xr:uid="{8BBD02DC-9FBE-4B5B-8FD8-0669B72A6F6E}"/>
    <cellStyle name="Normal 7" xfId="6" xr:uid="{B82D84A3-D9A6-46E5-830F-39B4BE582A18}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7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_ ;_ * \-#,##0.0_ ;_ * &quot;-&quot;_ ;_ @_ 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MySqlDefault" pivot="0" table="0" count="2" xr9:uid="{F001A5F8-B571-43F8-99AE-100D167FC508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C362DBE-C24F-45FF-96A1-024B0476A84E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Precio mayorista" tableColumnId="1"/>
      <queryTableField id="2" name="Mes" tableColumnId="2"/>
      <queryTableField id="3" name="Año" tableColumnId="3"/>
      <queryTableField id="4" name="CLP/25 Kg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84B17FBE-50B6-4479-BCB2-8830E4A48A84}" autoFormatId="16" applyNumberFormats="0" applyBorderFormats="0" applyFontFormats="0" applyPatternFormats="0" applyAlignmentFormats="0" applyWidthHeightFormats="0">
  <queryTableRefresh nextId="7" unboundColumnsLeft="1">
    <queryTableFields count="6">
      <queryTableField id="5" dataBound="0" tableColumnId="5"/>
      <queryTableField id="1" name="Punto de venta" tableColumnId="1"/>
      <queryTableField id="2" name="Semana" tableColumnId="2"/>
      <queryTableField id="3" name="Region" tableColumnId="3"/>
      <queryTableField id="6" dataBound="0" tableColumnId="6"/>
      <queryTableField id="4" name="Precio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BBEBFF-86E3-4BB1-99F7-DEFB97C9CBC8}" name="Superficie_prod_rdto_pb" displayName="Superficie_prod_rdto_pb" ref="A1:H188" totalsRowShown="0" headerRowDxfId="34" dataDxfId="35" headerRowCellStyle="Millares [0]" dataCellStyle="Millares [0]">
  <autoFilter ref="A1:H188" xr:uid="{4C2EF8E0-5C07-4F5A-B469-294A6A88DF24}"/>
  <tableColumns count="8">
    <tableColumn id="6" xr3:uid="{FDE17DB7-9282-4CF7-95B9-92A487D56E06}" name="Año 1" dataDxfId="27" dataCellStyle="Millares [0]">
      <calculatedColumnFormula>+VLOOKUP(Superficie_prod_rdto_pb[[#This Row],[Año agrícola]],Codigo_año[],2,0)</calculatedColumnFormula>
    </tableColumn>
    <tableColumn id="7" xr3:uid="{BC018141-C2A4-4BD1-8931-A4DD97A8E62B}" name="Año 2" dataDxfId="26" dataCellStyle="Millares [0]">
      <calculatedColumnFormula>+VLOOKUP(Superficie_prod_rdto_pb[[#This Row],[Año agrícola]],Codigo_año[],3,0)</calculatedColumnFormula>
    </tableColumn>
    <tableColumn id="8" xr3:uid="{8B6E403A-0BC9-4B97-BB2F-C6FBB2F4140B}" name="Codreg" dataDxfId="28" dataCellStyle="Millares [0]">
      <calculatedColumnFormula>+VLOOKUP(Superficie_prod_rdto_pb[[#This Row],[Región]],Códigos!$A$2:$B$24,2,0)</calculatedColumnFormula>
    </tableColumn>
    <tableColumn id="1" xr3:uid="{CDB94872-FA89-461C-9EC8-2483DC21DA60}" name="Año agrícola" dataDxfId="40" dataCellStyle="Millares [0]"/>
    <tableColumn id="2" xr3:uid="{F6886FBB-8257-4B0D-9712-5B0B2DB921A1}" name="Región" dataDxfId="39" dataCellStyle="Millares [0]"/>
    <tableColumn id="3" xr3:uid="{AED0DA8A-E892-4592-B6C2-680742902DB5}" name="Superficie (ha)" dataDxfId="38" dataCellStyle="Millares [0]"/>
    <tableColumn id="4" xr3:uid="{3BA96448-B31A-4262-B2D8-2F3C0F62D45A}" name="Producción (ton)" dataDxfId="37" dataCellStyle="Millares [0]"/>
    <tableColumn id="5" xr3:uid="{12DBC839-B936-4CB7-81D2-121EA829955E}" name="Rendimiento (ton/ha)" dataDxfId="36" dataCellStyle="Millares [0]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AF40E4-BE31-472F-A33B-1AC1A3E02F03}" name="Precio_mes_pb" displayName="Precio_mes_pb" ref="A1:E101" tableType="queryTable" totalsRowShown="0">
  <autoFilter ref="A1:E101" xr:uid="{4AEDB8FE-0897-48FE-B50F-0057E67E4FDF}"/>
  <tableColumns count="5">
    <tableColumn id="1" xr3:uid="{BB25024B-3256-4C47-AFA1-2401027538B7}" uniqueName="1" name="Categoría" queryTableFieldId="1" dataDxfId="48"/>
    <tableColumn id="2" xr3:uid="{04B02993-A345-4BE9-BF86-CC70EB35F2EA}" uniqueName="2" name="Mes" queryTableFieldId="2" dataDxfId="47"/>
    <tableColumn id="3" xr3:uid="{D4197859-23DD-4BCA-BAE2-689C8C0732BF}" uniqueName="3" name="Año" queryTableFieldId="3" dataDxfId="46"/>
    <tableColumn id="4" xr3:uid="{3CA8CE32-FD3A-442E-A72A-363AF022B20A}" uniqueName="4" name="$ nominales con IVA / Kg" queryTableFieldId="4"/>
    <tableColumn id="5" xr3:uid="{B4BB6D08-B003-4D0B-8CE5-3EEA11DE3B02}" uniqueName="5" name="$ nominales con IVA / 25 kilos2" queryTableFieldId="5" dataDxfId="45">
      <calculatedColumnFormula>+Precio_mes_pb[[#This Row],[$ nominales con IVA / Kg]]/25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2803F5-F737-4BD2-ACA0-6288B12B719F}" name="Precio_semana_pb" displayName="Precio_semana_pb" ref="A1:F326" tableType="queryTable" totalsRowShown="0">
  <autoFilter ref="A1:F326" xr:uid="{5E23DC6A-B515-4F32-9FFE-0BCFC3F5105B}"/>
  <tableColumns count="6">
    <tableColumn id="5" xr3:uid="{0A447258-C968-4654-9E48-E44B6BBA5721}" uniqueName="5" name="Codreg" queryTableFieldId="5" dataDxfId="41">
      <calculatedColumnFormula>+VLOOKUP(Precio_semana_pb[[#This Row],[Region]],Códigos!$A$2:$B$24,2,0)</calculatedColumnFormula>
    </tableColumn>
    <tableColumn id="1" xr3:uid="{CD841E45-7F21-42DC-BF38-28479386E7CF}" uniqueName="1" name="Punto de venta" queryTableFieldId="1" dataDxfId="44"/>
    <tableColumn id="2" xr3:uid="{064DFB7A-44C9-4806-81BB-7540788C8B5E}" uniqueName="2" name="Semana" queryTableFieldId="2" dataDxfId="43"/>
    <tableColumn id="3" xr3:uid="{B79F70F1-71E8-43DA-9767-5EF49B610080}" uniqueName="3" name="Region" queryTableFieldId="3" dataDxfId="42"/>
    <tableColumn id="6" xr3:uid="{5A623E59-8376-4E62-9929-8DC6DF1E879F}" uniqueName="6" name="Columna1" queryTableFieldId="6"/>
    <tableColumn id="4" xr3:uid="{DC9E6E5B-EDBC-4C5B-87C1-FC4E7EA9E5EF}" uniqueName="4" name="$ / kilo nominales con IVA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131B00-4B1B-4685-A1CB-EB45C777E49F}" name="Exportaciones_pb" displayName="Exportaciones_pb" ref="A1:F53" totalsRowShown="0">
  <autoFilter ref="A1:F53" xr:uid="{85F58F8E-1B5D-49E2-A7CD-C09711D477EF}"/>
  <tableColumns count="6">
    <tableColumn id="1" xr3:uid="{57AC6278-7027-4A90-970F-2D2D169FB50C}" name="Especie"/>
    <tableColumn id="2" xr3:uid="{86DEADE4-60FB-4C17-ADA2-104441D63F46}" name="Producto"/>
    <tableColumn id="3" xr3:uid="{DC9C90C0-0416-4205-9E21-30A94E5F606F}" name="País"/>
    <tableColumn id="4" xr3:uid="{B86640DB-4C1C-4D79-8BB6-A1D4523C2F8A}" name="Año"/>
    <tableColumn id="5" xr3:uid="{2980BC38-2B9F-405D-8636-20CC44868BBF}" name="Kg"/>
    <tableColumn id="6" xr3:uid="{A218C1B6-F5AE-4804-A11A-DD81EA1B408E}" name="USD FOB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418596F-9524-4B74-8B85-32DFFEB0D177}" name="Importaciones_pb" displayName="Importaciones_pb" ref="A1:E177" totalsRowShown="0">
  <autoFilter ref="A1:E177" xr:uid="{0181022E-3A85-406C-9D84-01930C407A94}"/>
  <tableColumns count="5">
    <tableColumn id="1" xr3:uid="{10CC6739-86E1-4977-A8A9-9CA3F24DC0E3}" name="Producto"/>
    <tableColumn id="2" xr3:uid="{282D885D-B6A8-45AB-A0C7-2185F92BBCA6}" name="País"/>
    <tableColumn id="3" xr3:uid="{D229E521-5EB3-4836-AC1A-13F8DE7739CA}" name="Año"/>
    <tableColumn id="4" xr3:uid="{BE52371D-2BB5-4B54-BEFA-F46E1399B535}" name="Kg"/>
    <tableColumn id="5" xr3:uid="{5154BD0B-B82B-48FE-9864-44CB3A758840}" name="USD CIF"/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A37E197-E12F-48F1-B31E-F0769DD01700}" name="Empleo_empresas_comuna" displayName="Empleo_empresas_comuna" ref="A1:T197" totalsRowShown="0" headerRowDxfId="4" dataDxfId="3" tableBorderDxfId="25">
  <autoFilter ref="A1:T197" xr:uid="{3CEE409A-87E2-4C1B-A731-2DAC1110E7B4}"/>
  <tableColumns count="20">
    <tableColumn id="1" xr3:uid="{FF509FE5-A698-4CC4-A131-B4FA695E8ABB}" name="Codreg" dataDxfId="24"/>
    <tableColumn id="2" xr3:uid="{696A1411-06BB-4B77-BDD6-A5F2313B54B6}" name="Codprov" dataDxfId="23"/>
    <tableColumn id="3" xr3:uid="{2571CD0B-49B6-4563-822F-60837A18F1E7}" name="Codcom" dataDxfId="22"/>
    <tableColumn id="4" xr3:uid="{8BA5A4A8-0934-4B02-8655-787128061D0F}" name="Comuna" dataDxfId="21"/>
    <tableColumn id="5" xr3:uid="{C063705C-05DC-4064-9883-1CBFF78C5EF8}" name="Región" dataDxfId="20"/>
    <tableColumn id="6" xr3:uid="{85F6F741-1CA5-4D4A-BB8F-05BEFAAF6C15}" name="Año comercial" dataDxfId="19"/>
    <tableColumn id="7" xr3:uid="{3B903CFB-81A0-4B5F-BC48-FE8D2ECA38E9}" name="RUT" dataDxfId="18"/>
    <tableColumn id="8" xr3:uid="{7A1FD9C2-C22E-4234-BF99-656C95C086DA}" name="DV" dataDxfId="17"/>
    <tableColumn id="9" xr3:uid="{620EAEBB-6AA8-4C88-9D9A-50D395A20D14}" name="Razón social" dataDxfId="16"/>
    <tableColumn id="10" xr3:uid="{55813B9D-E0F1-4D2A-BC1D-BF136F1EF3D1}" name="Tramo según ventas" dataDxfId="15"/>
    <tableColumn id="11" xr3:uid="{5047DD44-025A-4D4D-8310-91361EB9A668}" name="Número de trabajadores dependientes informados" dataDxfId="14"/>
    <tableColumn id="13" xr3:uid="{B8B33245-227B-4DB3-9D47-A3D60357060E}" name="Tipo de contribuyente" dataDxfId="13"/>
    <tableColumn id="14" xr3:uid="{31DAE8B5-4347-4EEF-AD75-18E9F61B6196}" name="Subtipo de contribuyente" dataDxfId="12"/>
    <tableColumn id="15" xr3:uid="{C4422DEF-DF43-4730-A730-98719913373F}" name="Tramo capital propio positivo" dataDxfId="11"/>
    <tableColumn id="16" xr3:uid="{F55EF1D5-B24B-4D2C-8026-9CC0529BE0D6}" name="Tramo capital propio negativo" dataDxfId="10"/>
    <tableColumn id="17" xr3:uid="{6298494A-1D22-41CE-8858-E23506EE9788}" name="Rubro económico" dataDxfId="9"/>
    <tableColumn id="18" xr3:uid="{AA48AEB9-65F8-4BD9-869E-A82041CD1808}" name="Subrubro económico" dataDxfId="8"/>
    <tableColumn id="19" xr3:uid="{0D176323-FB66-4ED1-B3ED-F6A9356B221E}" name="Categoría" dataDxfId="7"/>
    <tableColumn id="20" xr3:uid="{19DB0904-0682-4A94-A3F3-9D29B0FE28B8}" name="Cultivo" dataDxfId="6"/>
    <tableColumn id="21" xr3:uid="{D3080096-0D15-4DAC-9F29-FF4319CD8397}" name="Actividad económica" dataDxfId="5"/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5DF553-1060-4BC1-B63D-F948AF71F58F}" name="Codigos_region" displayName="Codigos_region" ref="A1:B24" totalsRowShown="0" headerRowDxfId="29" dataDxfId="30" tableBorderDxfId="33">
  <autoFilter ref="A1:B24" xr:uid="{7EAC2247-0557-4D64-88D1-AC4B6E70F675}"/>
  <tableColumns count="2">
    <tableColumn id="1" xr3:uid="{48149EFC-1E56-49DF-8A37-2B4B9D0040E7}" name="Región" dataDxfId="32"/>
    <tableColumn id="2" xr3:uid="{F5C45D51-155E-4016-AC25-6A5772BD0D28}" name="Codreg" dataDxfId="31"/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F28046-8833-4476-9EBE-AED40435A547}" name="Codigo_año" displayName="Codigo_año" ref="E1:G21" totalsRowShown="0">
  <autoFilter ref="E1:G21" xr:uid="{C8E30178-86B7-4D7E-AEE6-16E0437C3961}"/>
  <tableColumns count="3">
    <tableColumn id="1" xr3:uid="{62425135-AB6B-414D-BB8C-EA09C23B0704}" name="Temporada"/>
    <tableColumn id="2" xr3:uid="{EAA5E52D-CD57-4688-BA1A-F0340AD84040}" name="Año 1"/>
    <tableColumn id="3" xr3:uid="{9E6C2032-E5BE-4D9A-B39C-EF34A3A2BC32}" name="Año 2"/>
  </tableColumns>
  <tableStyleInfo name="TableStyleMedium1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6D1EDCB-1DFC-40E1-AC4E-18521ABCCB2C}" name="Tabla18" displayName="Tabla18" ref="I1:J22" totalsRowShown="0">
  <autoFilter ref="I1:J22" xr:uid="{166C9776-E878-4C79-B0B0-BCD207569731}"/>
  <tableColumns count="2">
    <tableColumn id="1" xr3:uid="{0148D306-DFE9-49DA-9CE6-A729A84C065A}" name="Semana"/>
    <tableColumn id="2" xr3:uid="{6FD0C7DE-EC73-4111-8B9E-8F2F6D77A557}" name="Código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depa.gob.cl/contenidos-rubro/boletines-del-rubro/boletin-semanal-de-precios-y-volumenes-de-frutas-y-hortalizas-en-mercados-mayoristas-del-pais" TargetMode="External"/><Relationship Id="rId2" Type="http://schemas.openxmlformats.org/officeDocument/2006/relationships/hyperlink" Target="https://www.odepa.gob.cl/publicaciones/boletines/boletin-de-la-papa-noviembre-2021" TargetMode="External"/><Relationship Id="rId1" Type="http://schemas.openxmlformats.org/officeDocument/2006/relationships/hyperlink" Target="https://www.odepa.gob.cl/publicaciones/boletines/boletin-diario-de-precios-y-volumenes-de-frutas-en-mercados-mayoristas" TargetMode="External"/><Relationship Id="rId4" Type="http://schemas.openxmlformats.org/officeDocument/2006/relationships/hyperlink" Target="https://www.odepa.gob.cl/?paged=12&amp;criterio=boletin+papa&amp;s=boletin+papa&amp;post_type=al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8134-4752-4FCB-A915-B38519B0836A}">
  <dimension ref="A1:H188"/>
  <sheetViews>
    <sheetView workbookViewId="0">
      <selection activeCell="D13" sqref="D13"/>
    </sheetView>
  </sheetViews>
  <sheetFormatPr baseColWidth="10" defaultRowHeight="14.5" x14ac:dyDescent="0.35"/>
  <cols>
    <col min="4" max="4" width="14" customWidth="1"/>
    <col min="5" max="5" width="20.7265625" customWidth="1"/>
    <col min="6" max="6" width="12.90625" customWidth="1"/>
    <col min="7" max="7" width="15" customWidth="1"/>
    <col min="8" max="8" width="16.54296875" customWidth="1"/>
  </cols>
  <sheetData>
    <row r="1" spans="1:8" x14ac:dyDescent="0.35">
      <c r="A1" s="4" t="s">
        <v>75</v>
      </c>
      <c r="B1" s="4" t="s">
        <v>76</v>
      </c>
      <c r="C1" s="4" t="s">
        <v>39</v>
      </c>
      <c r="D1" s="4" t="s">
        <v>42</v>
      </c>
      <c r="E1" s="4" t="s">
        <v>40</v>
      </c>
      <c r="F1" s="4" t="s">
        <v>43</v>
      </c>
      <c r="G1" s="4" t="s">
        <v>44</v>
      </c>
      <c r="H1" s="4" t="s">
        <v>45</v>
      </c>
    </row>
    <row r="2" spans="1:8" x14ac:dyDescent="0.35">
      <c r="A2" s="8">
        <f>+VLOOKUP(Superficie_prod_rdto_pb[[#This Row],[Año agrícola]],Codigo_año[],2,0)</f>
        <v>2003</v>
      </c>
      <c r="B2" s="8">
        <f>+VLOOKUP(Superficie_prod_rdto_pb[[#This Row],[Año agrícola]],Codigo_año[],3,0)</f>
        <v>2004</v>
      </c>
      <c r="C2" s="4">
        <f>+VLOOKUP(Superficie_prod_rdto_pb[[#This Row],[Región]],Códigos!$A$2:$B$24,2,0)</f>
        <v>4</v>
      </c>
      <c r="D2" s="4" t="s">
        <v>46</v>
      </c>
      <c r="E2" s="4" t="s">
        <v>47</v>
      </c>
      <c r="F2" s="4">
        <v>5400</v>
      </c>
      <c r="G2" s="4">
        <v>109620</v>
      </c>
      <c r="H2" s="4">
        <v>20.3</v>
      </c>
    </row>
    <row r="3" spans="1:8" x14ac:dyDescent="0.35">
      <c r="A3" s="8">
        <f>+VLOOKUP(Superficie_prod_rdto_pb[[#This Row],[Año agrícola]],Codigo_año[],2,0)</f>
        <v>2003</v>
      </c>
      <c r="B3" s="8">
        <f>+VLOOKUP(Superficie_prod_rdto_pb[[#This Row],[Año agrícola]],Codigo_año[],3,0)</f>
        <v>2004</v>
      </c>
      <c r="C3" s="4">
        <f>+VLOOKUP(Superficie_prod_rdto_pb[[#This Row],[Región]],Códigos!$A$2:$B$24,2,0)</f>
        <v>5</v>
      </c>
      <c r="D3" s="4" t="s">
        <v>46</v>
      </c>
      <c r="E3" s="4" t="s">
        <v>48</v>
      </c>
      <c r="F3" s="4">
        <v>1200</v>
      </c>
      <c r="G3" s="4">
        <v>15000</v>
      </c>
      <c r="H3" s="4">
        <v>12.5</v>
      </c>
    </row>
    <row r="4" spans="1:8" x14ac:dyDescent="0.35">
      <c r="A4" s="8">
        <f>+VLOOKUP(Superficie_prod_rdto_pb[[#This Row],[Año agrícola]],Codigo_año[],2,0)</f>
        <v>2003</v>
      </c>
      <c r="B4" s="8">
        <f>+VLOOKUP(Superficie_prod_rdto_pb[[#This Row],[Año agrícola]],Codigo_año[],3,0)</f>
        <v>2004</v>
      </c>
      <c r="C4" s="4">
        <f>+VLOOKUP(Superficie_prod_rdto_pb[[#This Row],[Región]],Códigos!$A$2:$B$24,2,0)</f>
        <v>13</v>
      </c>
      <c r="D4" s="4" t="s">
        <v>46</v>
      </c>
      <c r="E4" s="4" t="s">
        <v>49</v>
      </c>
      <c r="F4" s="4">
        <v>4000</v>
      </c>
      <c r="G4" s="4">
        <v>63360</v>
      </c>
      <c r="H4" s="4">
        <v>15.84</v>
      </c>
    </row>
    <row r="5" spans="1:8" x14ac:dyDescent="0.35">
      <c r="A5" s="8">
        <f>+VLOOKUP(Superficie_prod_rdto_pb[[#This Row],[Año agrícola]],Codigo_año[],2,0)</f>
        <v>2003</v>
      </c>
      <c r="B5" s="8">
        <f>+VLOOKUP(Superficie_prod_rdto_pb[[#This Row],[Año agrícola]],Codigo_año[],3,0)</f>
        <v>2004</v>
      </c>
      <c r="C5" s="4">
        <f>+VLOOKUP(Superficie_prod_rdto_pb[[#This Row],[Región]],Códigos!$A$2:$B$24,2,0)</f>
        <v>6</v>
      </c>
      <c r="D5" s="4" t="s">
        <v>46</v>
      </c>
      <c r="E5" s="4" t="s">
        <v>50</v>
      </c>
      <c r="F5" s="4">
        <v>3450</v>
      </c>
      <c r="G5" s="4">
        <v>65550</v>
      </c>
      <c r="H5" s="4">
        <v>19</v>
      </c>
    </row>
    <row r="6" spans="1:8" x14ac:dyDescent="0.35">
      <c r="A6" s="8">
        <f>+VLOOKUP(Superficie_prod_rdto_pb[[#This Row],[Año agrícola]],Codigo_año[],2,0)</f>
        <v>2003</v>
      </c>
      <c r="B6" s="8">
        <f>+VLOOKUP(Superficie_prod_rdto_pb[[#This Row],[Año agrícola]],Codigo_año[],3,0)</f>
        <v>2004</v>
      </c>
      <c r="C6" s="4">
        <f>+VLOOKUP(Superficie_prod_rdto_pb[[#This Row],[Región]],Códigos!$A$2:$B$24,2,0)</f>
        <v>7</v>
      </c>
      <c r="D6" s="4" t="s">
        <v>46</v>
      </c>
      <c r="E6" s="4" t="s">
        <v>51</v>
      </c>
      <c r="F6" s="4">
        <v>3800</v>
      </c>
      <c r="G6" s="4">
        <v>57190</v>
      </c>
      <c r="H6" s="4">
        <v>15.05</v>
      </c>
    </row>
    <row r="7" spans="1:8" x14ac:dyDescent="0.35">
      <c r="A7" s="8">
        <f>+VLOOKUP(Superficie_prod_rdto_pb[[#This Row],[Año agrícola]],Codigo_año[],2,0)</f>
        <v>2003</v>
      </c>
      <c r="B7" s="8">
        <f>+VLOOKUP(Superficie_prod_rdto_pb[[#This Row],[Año agrícola]],Codigo_año[],3,0)</f>
        <v>2004</v>
      </c>
      <c r="C7" s="4">
        <f>+VLOOKUP(Superficie_prod_rdto_pb[[#This Row],[Región]],Códigos!$A$2:$B$24,2,0)</f>
        <v>16</v>
      </c>
      <c r="D7" s="4" t="s">
        <v>46</v>
      </c>
      <c r="E7" s="4" t="s">
        <v>52</v>
      </c>
      <c r="F7" s="4" t="s">
        <v>53</v>
      </c>
      <c r="G7" s="4" t="s">
        <v>53</v>
      </c>
      <c r="H7" s="4" t="s">
        <v>53</v>
      </c>
    </row>
    <row r="8" spans="1:8" x14ac:dyDescent="0.35">
      <c r="A8" s="8">
        <f>+VLOOKUP(Superficie_prod_rdto_pb[[#This Row],[Año agrícola]],Codigo_año[],2,0)</f>
        <v>2003</v>
      </c>
      <c r="B8" s="8">
        <f>+VLOOKUP(Superficie_prod_rdto_pb[[#This Row],[Año agrícola]],Codigo_año[],3,0)</f>
        <v>2004</v>
      </c>
      <c r="C8" s="4">
        <f>+VLOOKUP(Superficie_prod_rdto_pb[[#This Row],[Región]],Códigos!$A$2:$B$24,2,0)</f>
        <v>8</v>
      </c>
      <c r="D8" s="4" t="s">
        <v>46</v>
      </c>
      <c r="E8" s="4" t="s">
        <v>54</v>
      </c>
      <c r="F8" s="4">
        <v>6400</v>
      </c>
      <c r="G8" s="4">
        <v>128320</v>
      </c>
      <c r="H8" s="4">
        <v>20.05</v>
      </c>
    </row>
    <row r="9" spans="1:8" x14ac:dyDescent="0.35">
      <c r="A9" s="8">
        <f>+VLOOKUP(Superficie_prod_rdto_pb[[#This Row],[Año agrícola]],Codigo_año[],2,0)</f>
        <v>2003</v>
      </c>
      <c r="B9" s="8">
        <f>+VLOOKUP(Superficie_prod_rdto_pb[[#This Row],[Año agrícola]],Codigo_año[],3,0)</f>
        <v>2004</v>
      </c>
      <c r="C9" s="4">
        <f>+VLOOKUP(Superficie_prod_rdto_pb[[#This Row],[Región]],Códigos!$A$2:$B$24,2,0)</f>
        <v>9</v>
      </c>
      <c r="D9" s="4" t="s">
        <v>46</v>
      </c>
      <c r="E9" s="4" t="s">
        <v>55</v>
      </c>
      <c r="F9" s="4">
        <v>16800</v>
      </c>
      <c r="G9" s="4">
        <v>302400</v>
      </c>
      <c r="H9" s="4">
        <v>18</v>
      </c>
    </row>
    <row r="10" spans="1:8" x14ac:dyDescent="0.35">
      <c r="A10" s="8">
        <f>+VLOOKUP(Superficie_prod_rdto_pb[[#This Row],[Año agrícola]],Codigo_año[],2,0)</f>
        <v>2003</v>
      </c>
      <c r="B10" s="8">
        <f>+VLOOKUP(Superficie_prod_rdto_pb[[#This Row],[Año agrícola]],Codigo_año[],3,0)</f>
        <v>2004</v>
      </c>
      <c r="C10" s="4">
        <f>+VLOOKUP(Superficie_prod_rdto_pb[[#This Row],[Región]],Códigos!$A$2:$B$24,2,0)</f>
        <v>14</v>
      </c>
      <c r="D10" s="4" t="s">
        <v>46</v>
      </c>
      <c r="E10" s="4" t="s">
        <v>56</v>
      </c>
      <c r="F10" s="4" t="s">
        <v>53</v>
      </c>
      <c r="G10" s="4" t="s">
        <v>53</v>
      </c>
      <c r="H10" s="4" t="s">
        <v>53</v>
      </c>
    </row>
    <row r="11" spans="1:8" x14ac:dyDescent="0.35">
      <c r="A11" s="8">
        <f>+VLOOKUP(Superficie_prod_rdto_pb[[#This Row],[Año agrícola]],Codigo_año[],2,0)</f>
        <v>2003</v>
      </c>
      <c r="B11" s="8">
        <f>+VLOOKUP(Superficie_prod_rdto_pb[[#This Row],[Año agrícola]],Codigo_año[],3,0)</f>
        <v>2004</v>
      </c>
      <c r="C11" s="4">
        <f>+VLOOKUP(Superficie_prod_rdto_pb[[#This Row],[Región]],Códigos!$A$2:$B$24,2,0)</f>
        <v>10</v>
      </c>
      <c r="D11" s="4" t="s">
        <v>46</v>
      </c>
      <c r="E11" s="4" t="s">
        <v>57</v>
      </c>
      <c r="F11" s="4">
        <v>17200</v>
      </c>
      <c r="G11" s="4">
        <v>390784</v>
      </c>
      <c r="H11" s="4">
        <v>22.72</v>
      </c>
    </row>
    <row r="12" spans="1:8" x14ac:dyDescent="0.35">
      <c r="A12" s="8">
        <f>+VLOOKUP(Superficie_prod_rdto_pb[[#This Row],[Año agrícola]],Codigo_año[],2,0)</f>
        <v>2003</v>
      </c>
      <c r="B12" s="8">
        <f>+VLOOKUP(Superficie_prod_rdto_pb[[#This Row],[Año agrícola]],Codigo_año[],3,0)</f>
        <v>2004</v>
      </c>
      <c r="C12" s="4">
        <f>+VLOOKUP(Superficie_prod_rdto_pb[[#This Row],[Región]],Códigos!$A$2:$B$24,2,0)</f>
        <v>99</v>
      </c>
      <c r="D12" s="4" t="s">
        <v>46</v>
      </c>
      <c r="E12" s="4" t="s">
        <v>58</v>
      </c>
      <c r="F12" s="4">
        <v>1310</v>
      </c>
      <c r="G12" s="4">
        <v>11946</v>
      </c>
      <c r="H12" s="4">
        <v>9.1190839694656489</v>
      </c>
    </row>
    <row r="13" spans="1:8" x14ac:dyDescent="0.35">
      <c r="A13" s="8">
        <f>+VLOOKUP(Superficie_prod_rdto_pb[[#This Row],[Año agrícola]],Codigo_año[],2,0)</f>
        <v>2004</v>
      </c>
      <c r="B13" s="8">
        <f>+VLOOKUP(Superficie_prod_rdto_pb[[#This Row],[Año agrícola]],Codigo_año[],3,0)</f>
        <v>2005</v>
      </c>
      <c r="C13" s="4">
        <f>+VLOOKUP(Superficie_prod_rdto_pb[[#This Row],[Región]],Códigos!$A$2:$B$24,2,0)</f>
        <v>4</v>
      </c>
      <c r="D13" s="4" t="s">
        <v>59</v>
      </c>
      <c r="E13" s="4" t="s">
        <v>47</v>
      </c>
      <c r="F13" s="4">
        <v>4960</v>
      </c>
      <c r="G13" s="4">
        <v>106540.8</v>
      </c>
      <c r="H13" s="4">
        <v>21.48</v>
      </c>
    </row>
    <row r="14" spans="1:8" x14ac:dyDescent="0.35">
      <c r="A14" s="8">
        <f>+VLOOKUP(Superficie_prod_rdto_pb[[#This Row],[Año agrícola]],Codigo_año[],2,0)</f>
        <v>2004</v>
      </c>
      <c r="B14" s="8">
        <f>+VLOOKUP(Superficie_prod_rdto_pb[[#This Row],[Año agrícola]],Codigo_año[],3,0)</f>
        <v>2005</v>
      </c>
      <c r="C14" s="4">
        <f>+VLOOKUP(Superficie_prod_rdto_pb[[#This Row],[Región]],Códigos!$A$2:$B$24,2,0)</f>
        <v>5</v>
      </c>
      <c r="D14" s="4" t="s">
        <v>59</v>
      </c>
      <c r="E14" s="4" t="s">
        <v>48</v>
      </c>
      <c r="F14" s="4">
        <v>1550</v>
      </c>
      <c r="G14" s="4">
        <v>25575</v>
      </c>
      <c r="H14" s="4">
        <v>16.5</v>
      </c>
    </row>
    <row r="15" spans="1:8" x14ac:dyDescent="0.35">
      <c r="A15" s="8">
        <f>+VLOOKUP(Superficie_prod_rdto_pb[[#This Row],[Año agrícola]],Codigo_año[],2,0)</f>
        <v>2004</v>
      </c>
      <c r="B15" s="8">
        <f>+VLOOKUP(Superficie_prod_rdto_pb[[#This Row],[Año agrícola]],Codigo_año[],3,0)</f>
        <v>2005</v>
      </c>
      <c r="C15" s="4">
        <f>+VLOOKUP(Superficie_prod_rdto_pb[[#This Row],[Región]],Códigos!$A$2:$B$24,2,0)</f>
        <v>13</v>
      </c>
      <c r="D15" s="4" t="s">
        <v>59</v>
      </c>
      <c r="E15" s="4" t="s">
        <v>49</v>
      </c>
      <c r="F15" s="4">
        <v>3260</v>
      </c>
      <c r="G15" s="4">
        <v>43227.6</v>
      </c>
      <c r="H15" s="4">
        <v>13.26</v>
      </c>
    </row>
    <row r="16" spans="1:8" x14ac:dyDescent="0.35">
      <c r="A16" s="8">
        <f>+VLOOKUP(Superficie_prod_rdto_pb[[#This Row],[Año agrícola]],Codigo_año[],2,0)</f>
        <v>2004</v>
      </c>
      <c r="B16" s="8">
        <f>+VLOOKUP(Superficie_prod_rdto_pb[[#This Row],[Año agrícola]],Codigo_año[],3,0)</f>
        <v>2005</v>
      </c>
      <c r="C16" s="4">
        <f>+VLOOKUP(Superficie_prod_rdto_pb[[#This Row],[Región]],Códigos!$A$2:$B$24,2,0)</f>
        <v>6</v>
      </c>
      <c r="D16" s="4" t="s">
        <v>59</v>
      </c>
      <c r="E16" s="4" t="s">
        <v>50</v>
      </c>
      <c r="F16" s="4">
        <v>2820</v>
      </c>
      <c r="G16" s="4">
        <v>56512.800000000003</v>
      </c>
      <c r="H16" s="4">
        <v>20.04</v>
      </c>
    </row>
    <row r="17" spans="1:8" x14ac:dyDescent="0.35">
      <c r="A17" s="8">
        <f>+VLOOKUP(Superficie_prod_rdto_pb[[#This Row],[Año agrícola]],Codigo_año[],2,0)</f>
        <v>2004</v>
      </c>
      <c r="B17" s="8">
        <f>+VLOOKUP(Superficie_prod_rdto_pb[[#This Row],[Año agrícola]],Codigo_año[],3,0)</f>
        <v>2005</v>
      </c>
      <c r="C17" s="4">
        <f>+VLOOKUP(Superficie_prod_rdto_pb[[#This Row],[Región]],Códigos!$A$2:$B$24,2,0)</f>
        <v>7</v>
      </c>
      <c r="D17" s="4" t="s">
        <v>59</v>
      </c>
      <c r="E17" s="4" t="s">
        <v>51</v>
      </c>
      <c r="F17" s="4">
        <v>2800</v>
      </c>
      <c r="G17" s="4">
        <v>42448</v>
      </c>
      <c r="H17" s="4">
        <v>15.16</v>
      </c>
    </row>
    <row r="18" spans="1:8" x14ac:dyDescent="0.35">
      <c r="A18" s="8">
        <f>+VLOOKUP(Superficie_prod_rdto_pb[[#This Row],[Año agrícola]],Codigo_año[],2,0)</f>
        <v>2004</v>
      </c>
      <c r="B18" s="8">
        <f>+VLOOKUP(Superficie_prod_rdto_pb[[#This Row],[Año agrícola]],Codigo_año[],3,0)</f>
        <v>2005</v>
      </c>
      <c r="C18" s="4">
        <f>+VLOOKUP(Superficie_prod_rdto_pb[[#This Row],[Región]],Códigos!$A$2:$B$24,2,0)</f>
        <v>16</v>
      </c>
      <c r="D18" s="4" t="s">
        <v>59</v>
      </c>
      <c r="E18" s="4" t="s">
        <v>52</v>
      </c>
      <c r="F18" s="4" t="s">
        <v>53</v>
      </c>
      <c r="G18" s="4" t="s">
        <v>53</v>
      </c>
      <c r="H18" s="4" t="s">
        <v>53</v>
      </c>
    </row>
    <row r="19" spans="1:8" x14ac:dyDescent="0.35">
      <c r="A19" s="8">
        <f>+VLOOKUP(Superficie_prod_rdto_pb[[#This Row],[Año agrícola]],Codigo_año[],2,0)</f>
        <v>2004</v>
      </c>
      <c r="B19" s="8">
        <f>+VLOOKUP(Superficie_prod_rdto_pb[[#This Row],[Año agrícola]],Codigo_año[],3,0)</f>
        <v>2005</v>
      </c>
      <c r="C19" s="4">
        <f>+VLOOKUP(Superficie_prod_rdto_pb[[#This Row],[Región]],Códigos!$A$2:$B$24,2,0)</f>
        <v>8</v>
      </c>
      <c r="D19" s="4" t="s">
        <v>59</v>
      </c>
      <c r="E19" s="4" t="s">
        <v>54</v>
      </c>
      <c r="F19" s="4">
        <v>6290</v>
      </c>
      <c r="G19" s="4">
        <v>127498.3</v>
      </c>
      <c r="H19" s="4">
        <v>20.27</v>
      </c>
    </row>
    <row r="20" spans="1:8" x14ac:dyDescent="0.35">
      <c r="A20" s="8">
        <f>+VLOOKUP(Superficie_prod_rdto_pb[[#This Row],[Año agrícola]],Codigo_año[],2,0)</f>
        <v>2004</v>
      </c>
      <c r="B20" s="8">
        <f>+VLOOKUP(Superficie_prod_rdto_pb[[#This Row],[Año agrícola]],Codigo_año[],3,0)</f>
        <v>2005</v>
      </c>
      <c r="C20" s="4">
        <f>+VLOOKUP(Superficie_prod_rdto_pb[[#This Row],[Región]],Códigos!$A$2:$B$24,2,0)</f>
        <v>9</v>
      </c>
      <c r="D20" s="4" t="s">
        <v>59</v>
      </c>
      <c r="E20" s="4" t="s">
        <v>55</v>
      </c>
      <c r="F20" s="4">
        <v>15620</v>
      </c>
      <c r="G20" s="4">
        <v>321303.40000000002</v>
      </c>
      <c r="H20" s="4">
        <v>20.57</v>
      </c>
    </row>
    <row r="21" spans="1:8" x14ac:dyDescent="0.35">
      <c r="A21" s="8">
        <f>+VLOOKUP(Superficie_prod_rdto_pb[[#This Row],[Año agrícola]],Codigo_año[],2,0)</f>
        <v>2004</v>
      </c>
      <c r="B21" s="8">
        <f>+VLOOKUP(Superficie_prod_rdto_pb[[#This Row],[Año agrícola]],Codigo_año[],3,0)</f>
        <v>2005</v>
      </c>
      <c r="C21" s="4">
        <f>+VLOOKUP(Superficie_prod_rdto_pb[[#This Row],[Región]],Códigos!$A$2:$B$24,2,0)</f>
        <v>14</v>
      </c>
      <c r="D21" s="4" t="s">
        <v>59</v>
      </c>
      <c r="E21" s="4" t="s">
        <v>56</v>
      </c>
      <c r="F21" s="4" t="s">
        <v>53</v>
      </c>
      <c r="G21" s="4" t="s">
        <v>53</v>
      </c>
      <c r="H21" s="4" t="s">
        <v>53</v>
      </c>
    </row>
    <row r="22" spans="1:8" x14ac:dyDescent="0.35">
      <c r="A22" s="8">
        <f>+VLOOKUP(Superficie_prod_rdto_pb[[#This Row],[Año agrícola]],Codigo_año[],2,0)</f>
        <v>2004</v>
      </c>
      <c r="B22" s="8">
        <f>+VLOOKUP(Superficie_prod_rdto_pb[[#This Row],[Año agrícola]],Codigo_año[],3,0)</f>
        <v>2005</v>
      </c>
      <c r="C22" s="4">
        <f>+VLOOKUP(Superficie_prod_rdto_pb[[#This Row],[Región]],Códigos!$A$2:$B$24,2,0)</f>
        <v>10</v>
      </c>
      <c r="D22" s="4" t="s">
        <v>59</v>
      </c>
      <c r="E22" s="4" t="s">
        <v>57</v>
      </c>
      <c r="F22" s="4">
        <v>17010</v>
      </c>
      <c r="G22" s="4">
        <v>380683.8</v>
      </c>
      <c r="H22" s="4">
        <v>22.380000000000003</v>
      </c>
    </row>
    <row r="23" spans="1:8" x14ac:dyDescent="0.35">
      <c r="A23" s="8">
        <f>+VLOOKUP(Superficie_prod_rdto_pb[[#This Row],[Año agrícola]],Codigo_año[],2,0)</f>
        <v>2004</v>
      </c>
      <c r="B23" s="8">
        <f>+VLOOKUP(Superficie_prod_rdto_pb[[#This Row],[Año agrícola]],Codigo_año[],3,0)</f>
        <v>2005</v>
      </c>
      <c r="C23" s="4">
        <f>+VLOOKUP(Superficie_prod_rdto_pb[[#This Row],[Región]],Códigos!$A$2:$B$24,2,0)</f>
        <v>99</v>
      </c>
      <c r="D23" s="4" t="s">
        <v>59</v>
      </c>
      <c r="E23" s="4" t="s">
        <v>58</v>
      </c>
      <c r="F23" s="4">
        <v>1310</v>
      </c>
      <c r="G23" s="4">
        <v>11946</v>
      </c>
      <c r="H23" s="4">
        <v>9.1190839694656489</v>
      </c>
    </row>
    <row r="24" spans="1:8" x14ac:dyDescent="0.35">
      <c r="A24" s="8">
        <f>+VLOOKUP(Superficie_prod_rdto_pb[[#This Row],[Año agrícola]],Codigo_año[],2,0)</f>
        <v>2005</v>
      </c>
      <c r="B24" s="8">
        <f>+VLOOKUP(Superficie_prod_rdto_pb[[#This Row],[Año agrícola]],Codigo_año[],3,0)</f>
        <v>2006</v>
      </c>
      <c r="C24" s="4">
        <f>+VLOOKUP(Superficie_prod_rdto_pb[[#This Row],[Región]],Códigos!$A$2:$B$24,2,0)</f>
        <v>4</v>
      </c>
      <c r="D24" s="4" t="s">
        <v>60</v>
      </c>
      <c r="E24" s="4" t="s">
        <v>47</v>
      </c>
      <c r="F24" s="4">
        <v>5590</v>
      </c>
      <c r="G24" s="4">
        <v>120464.5</v>
      </c>
      <c r="H24" s="4">
        <v>21.55</v>
      </c>
    </row>
    <row r="25" spans="1:8" x14ac:dyDescent="0.35">
      <c r="A25" s="8">
        <f>+VLOOKUP(Superficie_prod_rdto_pb[[#This Row],[Año agrícola]],Codigo_año[],2,0)</f>
        <v>2005</v>
      </c>
      <c r="B25" s="8">
        <f>+VLOOKUP(Superficie_prod_rdto_pb[[#This Row],[Año agrícola]],Codigo_año[],3,0)</f>
        <v>2006</v>
      </c>
      <c r="C25" s="4">
        <f>+VLOOKUP(Superficie_prod_rdto_pb[[#This Row],[Región]],Códigos!$A$2:$B$24,2,0)</f>
        <v>5</v>
      </c>
      <c r="D25" s="4" t="s">
        <v>60</v>
      </c>
      <c r="E25" s="4" t="s">
        <v>48</v>
      </c>
      <c r="F25" s="4">
        <v>1870</v>
      </c>
      <c r="G25" s="4">
        <v>31322.5</v>
      </c>
      <c r="H25" s="4">
        <v>16.75</v>
      </c>
    </row>
    <row r="26" spans="1:8" x14ac:dyDescent="0.35">
      <c r="A26" s="8">
        <f>+VLOOKUP(Superficie_prod_rdto_pb[[#This Row],[Año agrícola]],Codigo_año[],2,0)</f>
        <v>2005</v>
      </c>
      <c r="B26" s="8">
        <f>+VLOOKUP(Superficie_prod_rdto_pb[[#This Row],[Año agrícola]],Codigo_año[],3,0)</f>
        <v>2006</v>
      </c>
      <c r="C26" s="4">
        <f>+VLOOKUP(Superficie_prod_rdto_pb[[#This Row],[Región]],Códigos!$A$2:$B$24,2,0)</f>
        <v>13</v>
      </c>
      <c r="D26" s="4" t="s">
        <v>60</v>
      </c>
      <c r="E26" s="4" t="s">
        <v>49</v>
      </c>
      <c r="F26" s="4">
        <v>4000</v>
      </c>
      <c r="G26" s="4">
        <v>59440</v>
      </c>
      <c r="H26" s="4">
        <v>14.86</v>
      </c>
    </row>
    <row r="27" spans="1:8" x14ac:dyDescent="0.35">
      <c r="A27" s="8">
        <f>+VLOOKUP(Superficie_prod_rdto_pb[[#This Row],[Año agrícola]],Codigo_año[],2,0)</f>
        <v>2005</v>
      </c>
      <c r="B27" s="8">
        <f>+VLOOKUP(Superficie_prod_rdto_pb[[#This Row],[Año agrícola]],Codigo_año[],3,0)</f>
        <v>2006</v>
      </c>
      <c r="C27" s="4">
        <f>+VLOOKUP(Superficie_prod_rdto_pb[[#This Row],[Región]],Códigos!$A$2:$B$24,2,0)</f>
        <v>6</v>
      </c>
      <c r="D27" s="4" t="s">
        <v>60</v>
      </c>
      <c r="E27" s="4" t="s">
        <v>50</v>
      </c>
      <c r="F27" s="4">
        <v>3410</v>
      </c>
      <c r="G27" s="4">
        <v>44261.8</v>
      </c>
      <c r="H27" s="4">
        <v>12.98</v>
      </c>
    </row>
    <row r="28" spans="1:8" x14ac:dyDescent="0.35">
      <c r="A28" s="8">
        <f>+VLOOKUP(Superficie_prod_rdto_pb[[#This Row],[Año agrícola]],Codigo_año[],2,0)</f>
        <v>2005</v>
      </c>
      <c r="B28" s="8">
        <f>+VLOOKUP(Superficie_prod_rdto_pb[[#This Row],[Año agrícola]],Codigo_año[],3,0)</f>
        <v>2006</v>
      </c>
      <c r="C28" s="4">
        <f>+VLOOKUP(Superficie_prod_rdto_pb[[#This Row],[Región]],Códigos!$A$2:$B$24,2,0)</f>
        <v>7</v>
      </c>
      <c r="D28" s="4" t="s">
        <v>60</v>
      </c>
      <c r="E28" s="4" t="s">
        <v>51</v>
      </c>
      <c r="F28" s="4">
        <v>3740</v>
      </c>
      <c r="G28" s="4">
        <v>63355.6</v>
      </c>
      <c r="H28" s="4">
        <v>16.940000000000001</v>
      </c>
    </row>
    <row r="29" spans="1:8" x14ac:dyDescent="0.35">
      <c r="A29" s="8">
        <f>+VLOOKUP(Superficie_prod_rdto_pb[[#This Row],[Año agrícola]],Codigo_año[],2,0)</f>
        <v>2005</v>
      </c>
      <c r="B29" s="8">
        <f>+VLOOKUP(Superficie_prod_rdto_pb[[#This Row],[Año agrícola]],Codigo_año[],3,0)</f>
        <v>2006</v>
      </c>
      <c r="C29" s="4">
        <f>+VLOOKUP(Superficie_prod_rdto_pb[[#This Row],[Región]],Códigos!$A$2:$B$24,2,0)</f>
        <v>16</v>
      </c>
      <c r="D29" s="4" t="s">
        <v>60</v>
      </c>
      <c r="E29" s="4" t="s">
        <v>52</v>
      </c>
      <c r="F29" s="4" t="s">
        <v>53</v>
      </c>
      <c r="G29" s="4" t="s">
        <v>53</v>
      </c>
      <c r="H29" s="4" t="s">
        <v>53</v>
      </c>
    </row>
    <row r="30" spans="1:8" x14ac:dyDescent="0.35">
      <c r="A30" s="8">
        <f>+VLOOKUP(Superficie_prod_rdto_pb[[#This Row],[Año agrícola]],Codigo_año[],2,0)</f>
        <v>2005</v>
      </c>
      <c r="B30" s="8">
        <f>+VLOOKUP(Superficie_prod_rdto_pb[[#This Row],[Año agrícola]],Codigo_año[],3,0)</f>
        <v>2006</v>
      </c>
      <c r="C30" s="4">
        <f>+VLOOKUP(Superficie_prod_rdto_pb[[#This Row],[Región]],Códigos!$A$2:$B$24,2,0)</f>
        <v>8</v>
      </c>
      <c r="D30" s="4" t="s">
        <v>60</v>
      </c>
      <c r="E30" s="4" t="s">
        <v>54</v>
      </c>
      <c r="F30" s="4">
        <v>6600</v>
      </c>
      <c r="G30" s="4">
        <v>131670</v>
      </c>
      <c r="H30" s="4">
        <v>19.95</v>
      </c>
    </row>
    <row r="31" spans="1:8" x14ac:dyDescent="0.35">
      <c r="A31" s="8">
        <f>+VLOOKUP(Superficie_prod_rdto_pb[[#This Row],[Año agrícola]],Codigo_año[],2,0)</f>
        <v>2005</v>
      </c>
      <c r="B31" s="8">
        <f>+VLOOKUP(Superficie_prod_rdto_pb[[#This Row],[Año agrícola]],Codigo_año[],3,0)</f>
        <v>2006</v>
      </c>
      <c r="C31" s="4">
        <f>+VLOOKUP(Superficie_prod_rdto_pb[[#This Row],[Región]],Códigos!$A$2:$B$24,2,0)</f>
        <v>9</v>
      </c>
      <c r="D31" s="4" t="s">
        <v>60</v>
      </c>
      <c r="E31" s="4" t="s">
        <v>55</v>
      </c>
      <c r="F31" s="4">
        <v>17980</v>
      </c>
      <c r="G31" s="4">
        <v>446083.8</v>
      </c>
      <c r="H31" s="4">
        <v>24.81</v>
      </c>
    </row>
    <row r="32" spans="1:8" x14ac:dyDescent="0.35">
      <c r="A32" s="8">
        <f>+VLOOKUP(Superficie_prod_rdto_pb[[#This Row],[Año agrícola]],Codigo_año[],2,0)</f>
        <v>2005</v>
      </c>
      <c r="B32" s="8">
        <f>+VLOOKUP(Superficie_prod_rdto_pb[[#This Row],[Año agrícola]],Codigo_año[],3,0)</f>
        <v>2006</v>
      </c>
      <c r="C32" s="4">
        <f>+VLOOKUP(Superficie_prod_rdto_pb[[#This Row],[Región]],Códigos!$A$2:$B$24,2,0)</f>
        <v>14</v>
      </c>
      <c r="D32" s="4" t="s">
        <v>60</v>
      </c>
      <c r="E32" s="4" t="s">
        <v>56</v>
      </c>
      <c r="F32" s="4" t="s">
        <v>53</v>
      </c>
      <c r="G32" s="4" t="s">
        <v>53</v>
      </c>
      <c r="H32" s="4" t="s">
        <v>53</v>
      </c>
    </row>
    <row r="33" spans="1:8" x14ac:dyDescent="0.35">
      <c r="A33" s="8">
        <f>+VLOOKUP(Superficie_prod_rdto_pb[[#This Row],[Año agrícola]],Codigo_año[],2,0)</f>
        <v>2005</v>
      </c>
      <c r="B33" s="8">
        <f>+VLOOKUP(Superficie_prod_rdto_pb[[#This Row],[Año agrícola]],Codigo_año[],3,0)</f>
        <v>2006</v>
      </c>
      <c r="C33" s="4">
        <f>+VLOOKUP(Superficie_prod_rdto_pb[[#This Row],[Región]],Códigos!$A$2:$B$24,2,0)</f>
        <v>10</v>
      </c>
      <c r="D33" s="4" t="s">
        <v>60</v>
      </c>
      <c r="E33" s="4" t="s">
        <v>57</v>
      </c>
      <c r="F33" s="4">
        <v>18700</v>
      </c>
      <c r="G33" s="4">
        <v>482834</v>
      </c>
      <c r="H33" s="4">
        <v>25.82</v>
      </c>
    </row>
    <row r="34" spans="1:8" x14ac:dyDescent="0.35">
      <c r="A34" s="8">
        <f>+VLOOKUP(Superficie_prod_rdto_pb[[#This Row],[Año agrícola]],Codigo_año[],2,0)</f>
        <v>2005</v>
      </c>
      <c r="B34" s="8">
        <f>+VLOOKUP(Superficie_prod_rdto_pb[[#This Row],[Año agrícola]],Codigo_año[],3,0)</f>
        <v>2006</v>
      </c>
      <c r="C34" s="4">
        <f>+VLOOKUP(Superficie_prod_rdto_pb[[#This Row],[Región]],Códigos!$A$2:$B$24,2,0)</f>
        <v>99</v>
      </c>
      <c r="D34" s="4" t="s">
        <v>60</v>
      </c>
      <c r="E34" s="4" t="s">
        <v>58</v>
      </c>
      <c r="F34" s="4">
        <v>1310</v>
      </c>
      <c r="G34" s="4">
        <v>11946</v>
      </c>
      <c r="H34" s="4">
        <v>9.4073842480743544</v>
      </c>
    </row>
    <row r="35" spans="1:8" x14ac:dyDescent="0.35">
      <c r="A35" s="8">
        <f>+VLOOKUP(Superficie_prod_rdto_pb[[#This Row],[Año agrícola]],Codigo_año[],2,0)</f>
        <v>2006</v>
      </c>
      <c r="B35" s="8">
        <f>+VLOOKUP(Superficie_prod_rdto_pb[[#This Row],[Año agrícola]],Codigo_año[],3,0)</f>
        <v>2007</v>
      </c>
      <c r="C35" s="4">
        <f>+VLOOKUP(Superficie_prod_rdto_pb[[#This Row],[Región]],Códigos!$A$2:$B$24,2,0)</f>
        <v>4</v>
      </c>
      <c r="D35" s="4" t="s">
        <v>61</v>
      </c>
      <c r="E35" s="4" t="s">
        <v>47</v>
      </c>
      <c r="F35" s="4">
        <v>3236.8</v>
      </c>
      <c r="G35" s="4">
        <v>56405.8</v>
      </c>
      <c r="H35" s="4">
        <v>17.426408798813643</v>
      </c>
    </row>
    <row r="36" spans="1:8" x14ac:dyDescent="0.35">
      <c r="A36" s="8">
        <f>+VLOOKUP(Superficie_prod_rdto_pb[[#This Row],[Año agrícola]],Codigo_año[],2,0)</f>
        <v>2006</v>
      </c>
      <c r="B36" s="8">
        <f>+VLOOKUP(Superficie_prod_rdto_pb[[#This Row],[Año agrícola]],Codigo_año[],3,0)</f>
        <v>2007</v>
      </c>
      <c r="C36" s="4">
        <f>+VLOOKUP(Superficie_prod_rdto_pb[[#This Row],[Región]],Códigos!$A$2:$B$24,2,0)</f>
        <v>5</v>
      </c>
      <c r="D36" s="4" t="s">
        <v>61</v>
      </c>
      <c r="E36" s="4" t="s">
        <v>48</v>
      </c>
      <c r="F36" s="4">
        <v>2188.7800000000002</v>
      </c>
      <c r="G36" s="4">
        <v>20414.599999999999</v>
      </c>
      <c r="H36" s="4">
        <v>9.3375088133761874</v>
      </c>
    </row>
    <row r="37" spans="1:8" x14ac:dyDescent="0.35">
      <c r="A37" s="8">
        <f>+VLOOKUP(Superficie_prod_rdto_pb[[#This Row],[Año agrícola]],Codigo_año[],2,0)</f>
        <v>2006</v>
      </c>
      <c r="B37" s="8">
        <f>+VLOOKUP(Superficie_prod_rdto_pb[[#This Row],[Año agrícola]],Codigo_año[],3,0)</f>
        <v>2007</v>
      </c>
      <c r="C37" s="4">
        <f>+VLOOKUP(Superficie_prod_rdto_pb[[#This Row],[Región]],Códigos!$A$2:$B$24,2,0)</f>
        <v>13</v>
      </c>
      <c r="D37" s="4" t="s">
        <v>61</v>
      </c>
      <c r="E37" s="4" t="s">
        <v>49</v>
      </c>
      <c r="F37" s="4">
        <v>5236.7</v>
      </c>
      <c r="G37" s="4">
        <v>87051.9</v>
      </c>
      <c r="H37" s="4">
        <v>16.623426967364942</v>
      </c>
    </row>
    <row r="38" spans="1:8" x14ac:dyDescent="0.35">
      <c r="A38" s="8">
        <f>+VLOOKUP(Superficie_prod_rdto_pb[[#This Row],[Año agrícola]],Codigo_año[],2,0)</f>
        <v>2006</v>
      </c>
      <c r="B38" s="8">
        <f>+VLOOKUP(Superficie_prod_rdto_pb[[#This Row],[Año agrícola]],Codigo_año[],3,0)</f>
        <v>2007</v>
      </c>
      <c r="C38" s="4">
        <f>+VLOOKUP(Superficie_prod_rdto_pb[[#This Row],[Región]],Códigos!$A$2:$B$24,2,0)</f>
        <v>6</v>
      </c>
      <c r="D38" s="4" t="s">
        <v>61</v>
      </c>
      <c r="E38" s="4" t="s">
        <v>50</v>
      </c>
      <c r="F38" s="4">
        <v>1711.1</v>
      </c>
      <c r="G38" s="4">
        <v>22726.799999999999</v>
      </c>
      <c r="H38" s="4">
        <v>13.281982350534744</v>
      </c>
    </row>
    <row r="39" spans="1:8" x14ac:dyDescent="0.35">
      <c r="A39" s="8">
        <f>+VLOOKUP(Superficie_prod_rdto_pb[[#This Row],[Año agrícola]],Codigo_año[],2,0)</f>
        <v>2006</v>
      </c>
      <c r="B39" s="8">
        <f>+VLOOKUP(Superficie_prod_rdto_pb[[#This Row],[Año agrícola]],Codigo_año[],3,0)</f>
        <v>2007</v>
      </c>
      <c r="C39" s="4">
        <f>+VLOOKUP(Superficie_prod_rdto_pb[[#This Row],[Región]],Códigos!$A$2:$B$24,2,0)</f>
        <v>7</v>
      </c>
      <c r="D39" s="4" t="s">
        <v>61</v>
      </c>
      <c r="E39" s="4" t="s">
        <v>51</v>
      </c>
      <c r="F39" s="4">
        <v>3368.74</v>
      </c>
      <c r="G39" s="4">
        <v>44973.2</v>
      </c>
      <c r="H39" s="4">
        <v>13.350154657230894</v>
      </c>
    </row>
    <row r="40" spans="1:8" x14ac:dyDescent="0.35">
      <c r="A40" s="8">
        <f>+VLOOKUP(Superficie_prod_rdto_pb[[#This Row],[Año agrícola]],Codigo_año[],2,0)</f>
        <v>2006</v>
      </c>
      <c r="B40" s="8">
        <f>+VLOOKUP(Superficie_prod_rdto_pb[[#This Row],[Año agrícola]],Codigo_año[],3,0)</f>
        <v>2007</v>
      </c>
      <c r="C40" s="4">
        <f>+VLOOKUP(Superficie_prod_rdto_pb[[#This Row],[Región]],Códigos!$A$2:$B$24,2,0)</f>
        <v>16</v>
      </c>
      <c r="D40" s="4" t="s">
        <v>61</v>
      </c>
      <c r="E40" s="4" t="s">
        <v>52</v>
      </c>
      <c r="F40" s="4" t="s">
        <v>53</v>
      </c>
      <c r="G40" s="4" t="s">
        <v>53</v>
      </c>
      <c r="H40" s="4" t="s">
        <v>53</v>
      </c>
    </row>
    <row r="41" spans="1:8" x14ac:dyDescent="0.35">
      <c r="A41" s="8">
        <f>+VLOOKUP(Superficie_prod_rdto_pb[[#This Row],[Año agrícola]],Codigo_año[],2,0)</f>
        <v>2006</v>
      </c>
      <c r="B41" s="8">
        <f>+VLOOKUP(Superficie_prod_rdto_pb[[#This Row],[Año agrícola]],Codigo_año[],3,0)</f>
        <v>2007</v>
      </c>
      <c r="C41" s="4">
        <f>+VLOOKUP(Superficie_prod_rdto_pb[[#This Row],[Región]],Códigos!$A$2:$B$24,2,0)</f>
        <v>8</v>
      </c>
      <c r="D41" s="4" t="s">
        <v>61</v>
      </c>
      <c r="E41" s="4" t="s">
        <v>54</v>
      </c>
      <c r="F41" s="4">
        <v>8440.58</v>
      </c>
      <c r="G41" s="4">
        <v>97715.5</v>
      </c>
      <c r="H41" s="4">
        <v>11.576870309860222</v>
      </c>
    </row>
    <row r="42" spans="1:8" x14ac:dyDescent="0.35">
      <c r="A42" s="8">
        <f>+VLOOKUP(Superficie_prod_rdto_pb[[#This Row],[Año agrícola]],Codigo_año[],2,0)</f>
        <v>2006</v>
      </c>
      <c r="B42" s="8">
        <f>+VLOOKUP(Superficie_prod_rdto_pb[[#This Row],[Año agrícola]],Codigo_año[],3,0)</f>
        <v>2007</v>
      </c>
      <c r="C42" s="4">
        <f>+VLOOKUP(Superficie_prod_rdto_pb[[#This Row],[Región]],Códigos!$A$2:$B$24,2,0)</f>
        <v>9</v>
      </c>
      <c r="D42" s="4" t="s">
        <v>61</v>
      </c>
      <c r="E42" s="4" t="s">
        <v>55</v>
      </c>
      <c r="F42" s="4">
        <v>14058.9</v>
      </c>
      <c r="G42" s="4">
        <v>212544.8</v>
      </c>
      <c r="H42" s="4">
        <v>15.118167139676645</v>
      </c>
    </row>
    <row r="43" spans="1:8" x14ac:dyDescent="0.35">
      <c r="A43" s="8">
        <f>+VLOOKUP(Superficie_prod_rdto_pb[[#This Row],[Año agrícola]],Codigo_año[],2,0)</f>
        <v>2006</v>
      </c>
      <c r="B43" s="8">
        <f>+VLOOKUP(Superficie_prod_rdto_pb[[#This Row],[Año agrícola]],Codigo_año[],3,0)</f>
        <v>2007</v>
      </c>
      <c r="C43" s="4">
        <f>+VLOOKUP(Superficie_prod_rdto_pb[[#This Row],[Región]],Códigos!$A$2:$B$24,2,0)</f>
        <v>14</v>
      </c>
      <c r="D43" s="4" t="s">
        <v>61</v>
      </c>
      <c r="E43" s="4" t="s">
        <v>56</v>
      </c>
      <c r="F43" s="4">
        <v>3971.3</v>
      </c>
      <c r="G43" s="4">
        <v>72423.3</v>
      </c>
      <c r="H43" s="4">
        <v>18.236673129705636</v>
      </c>
    </row>
    <row r="44" spans="1:8" x14ac:dyDescent="0.35">
      <c r="A44" s="8">
        <f>+VLOOKUP(Superficie_prod_rdto_pb[[#This Row],[Año agrícola]],Codigo_año[],2,0)</f>
        <v>2006</v>
      </c>
      <c r="B44" s="8">
        <f>+VLOOKUP(Superficie_prod_rdto_pb[[#This Row],[Año agrícola]],Codigo_año[],3,0)</f>
        <v>2007</v>
      </c>
      <c r="C44" s="4">
        <f>+VLOOKUP(Superficie_prod_rdto_pb[[#This Row],[Región]],Códigos!$A$2:$B$24,2,0)</f>
        <v>10</v>
      </c>
      <c r="D44" s="4" t="s">
        <v>61</v>
      </c>
      <c r="E44" s="4" t="s">
        <v>57</v>
      </c>
      <c r="F44" s="4">
        <v>11228.6</v>
      </c>
      <c r="G44" s="4">
        <v>213984.4</v>
      </c>
      <c r="H44" s="4">
        <v>19.057086368736975</v>
      </c>
    </row>
    <row r="45" spans="1:8" x14ac:dyDescent="0.35">
      <c r="A45" s="8">
        <f>+VLOOKUP(Superficie_prod_rdto_pb[[#This Row],[Año agrícola]],Codigo_año[],2,0)</f>
        <v>2006</v>
      </c>
      <c r="B45" s="8">
        <f>+VLOOKUP(Superficie_prod_rdto_pb[[#This Row],[Año agrícola]],Codigo_año[],3,0)</f>
        <v>2007</v>
      </c>
      <c r="C45" s="4">
        <f>+VLOOKUP(Superficie_prod_rdto_pb[[#This Row],[Región]],Códigos!$A$2:$B$24,2,0)</f>
        <v>99</v>
      </c>
      <c r="D45" s="4" t="s">
        <v>61</v>
      </c>
      <c r="E45" s="4" t="s">
        <v>58</v>
      </c>
      <c r="F45" s="4">
        <v>703.66</v>
      </c>
      <c r="G45" s="4">
        <v>6619.6</v>
      </c>
      <c r="H45" s="4">
        <v>9.1190793201133147</v>
      </c>
    </row>
    <row r="46" spans="1:8" x14ac:dyDescent="0.35">
      <c r="A46" s="8">
        <f>+VLOOKUP(Superficie_prod_rdto_pb[[#This Row],[Año agrícola]],Codigo_año[],2,0)</f>
        <v>2007</v>
      </c>
      <c r="B46" s="8">
        <f>+VLOOKUP(Superficie_prod_rdto_pb[[#This Row],[Año agrícola]],Codigo_año[],3,0)</f>
        <v>2008</v>
      </c>
      <c r="C46" s="4">
        <f>+VLOOKUP(Superficie_prod_rdto_pb[[#This Row],[Región]],Códigos!$A$2:$B$24,2,0)</f>
        <v>4</v>
      </c>
      <c r="D46" s="4" t="s">
        <v>62</v>
      </c>
      <c r="E46" s="4" t="s">
        <v>47</v>
      </c>
      <c r="F46" s="4">
        <v>3520</v>
      </c>
      <c r="G46" s="4">
        <v>66880</v>
      </c>
      <c r="H46" s="4">
        <v>19</v>
      </c>
    </row>
    <row r="47" spans="1:8" x14ac:dyDescent="0.35">
      <c r="A47" s="8">
        <f>+VLOOKUP(Superficie_prod_rdto_pb[[#This Row],[Año agrícola]],Codigo_año[],2,0)</f>
        <v>2007</v>
      </c>
      <c r="B47" s="8">
        <f>+VLOOKUP(Superficie_prod_rdto_pb[[#This Row],[Año agrícola]],Codigo_año[],3,0)</f>
        <v>2008</v>
      </c>
      <c r="C47" s="4">
        <f>+VLOOKUP(Superficie_prod_rdto_pb[[#This Row],[Región]],Códigos!$A$2:$B$24,2,0)</f>
        <v>5</v>
      </c>
      <c r="D47" s="4" t="s">
        <v>62</v>
      </c>
      <c r="E47" s="4" t="s">
        <v>48</v>
      </c>
      <c r="F47" s="4">
        <v>2040</v>
      </c>
      <c r="G47" s="4">
        <v>27744</v>
      </c>
      <c r="H47" s="4">
        <v>13.6</v>
      </c>
    </row>
    <row r="48" spans="1:8" x14ac:dyDescent="0.35">
      <c r="A48" s="8">
        <f>+VLOOKUP(Superficie_prod_rdto_pb[[#This Row],[Año agrícola]],Codigo_año[],2,0)</f>
        <v>2007</v>
      </c>
      <c r="B48" s="8">
        <f>+VLOOKUP(Superficie_prod_rdto_pb[[#This Row],[Año agrícola]],Codigo_año[],3,0)</f>
        <v>2008</v>
      </c>
      <c r="C48" s="4">
        <f>+VLOOKUP(Superficie_prod_rdto_pb[[#This Row],[Región]],Códigos!$A$2:$B$24,2,0)</f>
        <v>13</v>
      </c>
      <c r="D48" s="4" t="s">
        <v>62</v>
      </c>
      <c r="E48" s="4" t="s">
        <v>49</v>
      </c>
      <c r="F48" s="4">
        <v>5610</v>
      </c>
      <c r="G48" s="4">
        <v>86001.3</v>
      </c>
      <c r="H48" s="4">
        <v>15.330000000000002</v>
      </c>
    </row>
    <row r="49" spans="1:8" x14ac:dyDescent="0.35">
      <c r="A49" s="8">
        <f>+VLOOKUP(Superficie_prod_rdto_pb[[#This Row],[Año agrícola]],Codigo_año[],2,0)</f>
        <v>2007</v>
      </c>
      <c r="B49" s="8">
        <f>+VLOOKUP(Superficie_prod_rdto_pb[[#This Row],[Año agrícola]],Codigo_año[],3,0)</f>
        <v>2008</v>
      </c>
      <c r="C49" s="4">
        <f>+VLOOKUP(Superficie_prod_rdto_pb[[#This Row],[Región]],Códigos!$A$2:$B$24,2,0)</f>
        <v>6</v>
      </c>
      <c r="D49" s="4" t="s">
        <v>62</v>
      </c>
      <c r="E49" s="4" t="s">
        <v>50</v>
      </c>
      <c r="F49" s="4">
        <v>1570</v>
      </c>
      <c r="G49" s="4">
        <v>26690</v>
      </c>
      <c r="H49" s="4">
        <v>17</v>
      </c>
    </row>
    <row r="50" spans="1:8" x14ac:dyDescent="0.35">
      <c r="A50" s="8">
        <f>+VLOOKUP(Superficie_prod_rdto_pb[[#This Row],[Año agrícola]],Codigo_año[],2,0)</f>
        <v>2007</v>
      </c>
      <c r="B50" s="8">
        <f>+VLOOKUP(Superficie_prod_rdto_pb[[#This Row],[Año agrícola]],Codigo_año[],3,0)</f>
        <v>2008</v>
      </c>
      <c r="C50" s="4">
        <f>+VLOOKUP(Superficie_prod_rdto_pb[[#This Row],[Región]],Códigos!$A$2:$B$24,2,0)</f>
        <v>7</v>
      </c>
      <c r="D50" s="4" t="s">
        <v>62</v>
      </c>
      <c r="E50" s="4" t="s">
        <v>51</v>
      </c>
      <c r="F50" s="4">
        <v>3430</v>
      </c>
      <c r="G50" s="4">
        <v>58550.1</v>
      </c>
      <c r="H50" s="4">
        <v>17.07</v>
      </c>
    </row>
    <row r="51" spans="1:8" x14ac:dyDescent="0.35">
      <c r="A51" s="8">
        <f>+VLOOKUP(Superficie_prod_rdto_pb[[#This Row],[Año agrícola]],Codigo_año[],2,0)</f>
        <v>2007</v>
      </c>
      <c r="B51" s="8">
        <f>+VLOOKUP(Superficie_prod_rdto_pb[[#This Row],[Año agrícola]],Codigo_año[],3,0)</f>
        <v>2008</v>
      </c>
      <c r="C51" s="4">
        <f>+VLOOKUP(Superficie_prod_rdto_pb[[#This Row],[Región]],Códigos!$A$2:$B$24,2,0)</f>
        <v>16</v>
      </c>
      <c r="D51" s="4" t="s">
        <v>62</v>
      </c>
      <c r="E51" s="4" t="s">
        <v>52</v>
      </c>
      <c r="F51" s="4" t="s">
        <v>53</v>
      </c>
      <c r="G51" s="4" t="s">
        <v>53</v>
      </c>
      <c r="H51" s="4" t="s">
        <v>53</v>
      </c>
    </row>
    <row r="52" spans="1:8" x14ac:dyDescent="0.35">
      <c r="A52" s="8">
        <f>+VLOOKUP(Superficie_prod_rdto_pb[[#This Row],[Año agrícola]],Codigo_año[],2,0)</f>
        <v>2007</v>
      </c>
      <c r="B52" s="8">
        <f>+VLOOKUP(Superficie_prod_rdto_pb[[#This Row],[Año agrícola]],Codigo_año[],3,0)</f>
        <v>2008</v>
      </c>
      <c r="C52" s="4">
        <f>+VLOOKUP(Superficie_prod_rdto_pb[[#This Row],[Región]],Códigos!$A$2:$B$24,2,0)</f>
        <v>8</v>
      </c>
      <c r="D52" s="4" t="s">
        <v>62</v>
      </c>
      <c r="E52" s="4" t="s">
        <v>54</v>
      </c>
      <c r="F52" s="4">
        <v>8100</v>
      </c>
      <c r="G52" s="4">
        <v>135270</v>
      </c>
      <c r="H52" s="4">
        <v>16.7</v>
      </c>
    </row>
    <row r="53" spans="1:8" x14ac:dyDescent="0.35">
      <c r="A53" s="8">
        <f>+VLOOKUP(Superficie_prod_rdto_pb[[#This Row],[Año agrícola]],Codigo_año[],2,0)</f>
        <v>2007</v>
      </c>
      <c r="B53" s="8">
        <f>+VLOOKUP(Superficie_prod_rdto_pb[[#This Row],[Año agrícola]],Codigo_año[],3,0)</f>
        <v>2008</v>
      </c>
      <c r="C53" s="4">
        <f>+VLOOKUP(Superficie_prod_rdto_pb[[#This Row],[Región]],Códigos!$A$2:$B$24,2,0)</f>
        <v>9</v>
      </c>
      <c r="D53" s="4" t="s">
        <v>62</v>
      </c>
      <c r="E53" s="4" t="s">
        <v>55</v>
      </c>
      <c r="F53" s="4">
        <v>14800</v>
      </c>
      <c r="G53" s="4">
        <v>220224</v>
      </c>
      <c r="H53" s="4">
        <v>14.88</v>
      </c>
    </row>
    <row r="54" spans="1:8" x14ac:dyDescent="0.35">
      <c r="A54" s="8">
        <f>+VLOOKUP(Superficie_prod_rdto_pb[[#This Row],[Año agrícola]],Codigo_año[],2,0)</f>
        <v>2007</v>
      </c>
      <c r="B54" s="8">
        <f>+VLOOKUP(Superficie_prod_rdto_pb[[#This Row],[Año agrícola]],Codigo_año[],3,0)</f>
        <v>2008</v>
      </c>
      <c r="C54" s="4">
        <f>+VLOOKUP(Superficie_prod_rdto_pb[[#This Row],[Región]],Códigos!$A$2:$B$24,2,0)</f>
        <v>14</v>
      </c>
      <c r="D54" s="4" t="s">
        <v>62</v>
      </c>
      <c r="E54" s="4" t="s">
        <v>56</v>
      </c>
      <c r="F54" s="4">
        <v>4240</v>
      </c>
      <c r="G54" s="4">
        <v>86623.2</v>
      </c>
      <c r="H54" s="4">
        <v>20.43</v>
      </c>
    </row>
    <row r="55" spans="1:8" x14ac:dyDescent="0.35">
      <c r="A55" s="8">
        <f>+VLOOKUP(Superficie_prod_rdto_pb[[#This Row],[Año agrícola]],Codigo_año[],2,0)</f>
        <v>2007</v>
      </c>
      <c r="B55" s="8">
        <f>+VLOOKUP(Superficie_prod_rdto_pb[[#This Row],[Año agrícola]],Codigo_año[],3,0)</f>
        <v>2008</v>
      </c>
      <c r="C55" s="4">
        <f>+VLOOKUP(Superficie_prod_rdto_pb[[#This Row],[Región]],Códigos!$A$2:$B$24,2,0)</f>
        <v>10</v>
      </c>
      <c r="D55" s="4" t="s">
        <v>62</v>
      </c>
      <c r="E55" s="4" t="s">
        <v>57</v>
      </c>
      <c r="F55" s="4">
        <v>11960</v>
      </c>
      <c r="G55" s="4">
        <v>251518.8</v>
      </c>
      <c r="H55" s="4">
        <v>21.03</v>
      </c>
    </row>
    <row r="56" spans="1:8" x14ac:dyDescent="0.35">
      <c r="A56" s="8">
        <f>+VLOOKUP(Superficie_prod_rdto_pb[[#This Row],[Año agrícola]],Codigo_año[],2,0)</f>
        <v>2007</v>
      </c>
      <c r="B56" s="8">
        <f>+VLOOKUP(Superficie_prod_rdto_pb[[#This Row],[Año agrícola]],Codigo_año[],3,0)</f>
        <v>2008</v>
      </c>
      <c r="C56" s="4">
        <f>+VLOOKUP(Superficie_prod_rdto_pb[[#This Row],[Región]],Códigos!$A$2:$B$24,2,0)</f>
        <v>99</v>
      </c>
      <c r="D56" s="4" t="s">
        <v>62</v>
      </c>
      <c r="E56" s="4" t="s">
        <v>58</v>
      </c>
      <c r="F56" s="4">
        <v>706</v>
      </c>
      <c r="G56" s="4">
        <v>6438.07</v>
      </c>
      <c r="H56" s="4">
        <v>9.1100436681222714</v>
      </c>
    </row>
    <row r="57" spans="1:8" x14ac:dyDescent="0.35">
      <c r="A57" s="8">
        <f>+VLOOKUP(Superficie_prod_rdto_pb[[#This Row],[Año agrícola]],Codigo_año[],2,0)</f>
        <v>2008</v>
      </c>
      <c r="B57" s="8">
        <f>+VLOOKUP(Superficie_prod_rdto_pb[[#This Row],[Año agrícola]],Codigo_año[],3,0)</f>
        <v>2009</v>
      </c>
      <c r="C57" s="4">
        <f>+VLOOKUP(Superficie_prod_rdto_pb[[#This Row],[Región]],Códigos!$A$2:$B$24,2,0)</f>
        <v>4</v>
      </c>
      <c r="D57" s="4" t="s">
        <v>63</v>
      </c>
      <c r="E57" s="4" t="s">
        <v>47</v>
      </c>
      <c r="F57" s="4">
        <v>2996</v>
      </c>
      <c r="G57" s="4">
        <v>51591.1</v>
      </c>
      <c r="H57" s="4">
        <v>17.22</v>
      </c>
    </row>
    <row r="58" spans="1:8" x14ac:dyDescent="0.35">
      <c r="A58" s="8">
        <f>+VLOOKUP(Superficie_prod_rdto_pb[[#This Row],[Año agrícola]],Codigo_año[],2,0)</f>
        <v>2008</v>
      </c>
      <c r="B58" s="8">
        <f>+VLOOKUP(Superficie_prod_rdto_pb[[#This Row],[Año agrícola]],Codigo_año[],3,0)</f>
        <v>2009</v>
      </c>
      <c r="C58" s="4">
        <f>+VLOOKUP(Superficie_prod_rdto_pb[[#This Row],[Región]],Códigos!$A$2:$B$24,2,0)</f>
        <v>5</v>
      </c>
      <c r="D58" s="4" t="s">
        <v>63</v>
      </c>
      <c r="E58" s="4" t="s">
        <v>48</v>
      </c>
      <c r="F58" s="4">
        <v>606</v>
      </c>
      <c r="G58" s="4">
        <v>8350.7000000000007</v>
      </c>
      <c r="H58" s="4">
        <v>13.780000000000001</v>
      </c>
    </row>
    <row r="59" spans="1:8" x14ac:dyDescent="0.35">
      <c r="A59" s="8">
        <f>+VLOOKUP(Superficie_prod_rdto_pb[[#This Row],[Año agrícola]],Codigo_año[],2,0)</f>
        <v>2008</v>
      </c>
      <c r="B59" s="8">
        <f>+VLOOKUP(Superficie_prod_rdto_pb[[#This Row],[Año agrícola]],Codigo_año[],3,0)</f>
        <v>2009</v>
      </c>
      <c r="C59" s="4">
        <f>+VLOOKUP(Superficie_prod_rdto_pb[[#This Row],[Región]],Códigos!$A$2:$B$24,2,0)</f>
        <v>13</v>
      </c>
      <c r="D59" s="4" t="s">
        <v>63</v>
      </c>
      <c r="E59" s="4" t="s">
        <v>49</v>
      </c>
      <c r="F59" s="4">
        <v>2760</v>
      </c>
      <c r="G59" s="4">
        <v>53081.5</v>
      </c>
      <c r="H59" s="4">
        <v>19.23</v>
      </c>
    </row>
    <row r="60" spans="1:8" x14ac:dyDescent="0.35">
      <c r="A60" s="8">
        <f>+VLOOKUP(Superficie_prod_rdto_pb[[#This Row],[Año agrícola]],Codigo_año[],2,0)</f>
        <v>2008</v>
      </c>
      <c r="B60" s="8">
        <f>+VLOOKUP(Superficie_prod_rdto_pb[[#This Row],[Año agrícola]],Codigo_año[],3,0)</f>
        <v>2009</v>
      </c>
      <c r="C60" s="4">
        <f>+VLOOKUP(Superficie_prod_rdto_pb[[#This Row],[Región]],Códigos!$A$2:$B$24,2,0)</f>
        <v>6</v>
      </c>
      <c r="D60" s="4" t="s">
        <v>63</v>
      </c>
      <c r="E60" s="4" t="s">
        <v>50</v>
      </c>
      <c r="F60" s="4">
        <v>259</v>
      </c>
      <c r="G60" s="4">
        <v>3752.9</v>
      </c>
      <c r="H60" s="4">
        <v>14.49</v>
      </c>
    </row>
    <row r="61" spans="1:8" x14ac:dyDescent="0.35">
      <c r="A61" s="8">
        <f>+VLOOKUP(Superficie_prod_rdto_pb[[#This Row],[Año agrícola]],Codigo_año[],2,0)</f>
        <v>2008</v>
      </c>
      <c r="B61" s="8">
        <f>+VLOOKUP(Superficie_prod_rdto_pb[[#This Row],[Año agrícola]],Codigo_año[],3,0)</f>
        <v>2009</v>
      </c>
      <c r="C61" s="4">
        <f>+VLOOKUP(Superficie_prod_rdto_pb[[#This Row],[Región]],Códigos!$A$2:$B$24,2,0)</f>
        <v>7</v>
      </c>
      <c r="D61" s="4" t="s">
        <v>63</v>
      </c>
      <c r="E61" s="4" t="s">
        <v>51</v>
      </c>
      <c r="F61" s="4">
        <v>2183</v>
      </c>
      <c r="G61" s="4">
        <v>31915.5</v>
      </c>
      <c r="H61" s="4">
        <v>14.62</v>
      </c>
    </row>
    <row r="62" spans="1:8" x14ac:dyDescent="0.35">
      <c r="A62" s="8">
        <f>+VLOOKUP(Superficie_prod_rdto_pb[[#This Row],[Año agrícola]],Codigo_año[],2,0)</f>
        <v>2008</v>
      </c>
      <c r="B62" s="8">
        <f>+VLOOKUP(Superficie_prod_rdto_pb[[#This Row],[Año agrícola]],Codigo_año[],3,0)</f>
        <v>2009</v>
      </c>
      <c r="C62" s="4">
        <f>+VLOOKUP(Superficie_prod_rdto_pb[[#This Row],[Región]],Códigos!$A$2:$B$24,2,0)</f>
        <v>16</v>
      </c>
      <c r="D62" s="4" t="s">
        <v>63</v>
      </c>
      <c r="E62" s="4" t="s">
        <v>52</v>
      </c>
      <c r="F62" s="4" t="s">
        <v>53</v>
      </c>
      <c r="G62" s="4" t="s">
        <v>53</v>
      </c>
      <c r="H62" s="4" t="s">
        <v>53</v>
      </c>
    </row>
    <row r="63" spans="1:8" x14ac:dyDescent="0.35">
      <c r="A63" s="8">
        <f>+VLOOKUP(Superficie_prod_rdto_pb[[#This Row],[Año agrícola]],Codigo_año[],2,0)</f>
        <v>2008</v>
      </c>
      <c r="B63" s="8">
        <f>+VLOOKUP(Superficie_prod_rdto_pb[[#This Row],[Año agrícola]],Codigo_año[],3,0)</f>
        <v>2009</v>
      </c>
      <c r="C63" s="4">
        <f>+VLOOKUP(Superficie_prod_rdto_pb[[#This Row],[Región]],Códigos!$A$2:$B$24,2,0)</f>
        <v>8</v>
      </c>
      <c r="D63" s="4" t="s">
        <v>63</v>
      </c>
      <c r="E63" s="4" t="s">
        <v>54</v>
      </c>
      <c r="F63" s="4">
        <v>7025</v>
      </c>
      <c r="G63" s="4">
        <v>109800.8</v>
      </c>
      <c r="H63" s="4">
        <v>15.63</v>
      </c>
    </row>
    <row r="64" spans="1:8" x14ac:dyDescent="0.35">
      <c r="A64" s="8">
        <f>+VLOOKUP(Superficie_prod_rdto_pb[[#This Row],[Año agrícola]],Codigo_año[],2,0)</f>
        <v>2008</v>
      </c>
      <c r="B64" s="8">
        <f>+VLOOKUP(Superficie_prod_rdto_pb[[#This Row],[Año agrícola]],Codigo_año[],3,0)</f>
        <v>2009</v>
      </c>
      <c r="C64" s="4">
        <f>+VLOOKUP(Superficie_prod_rdto_pb[[#This Row],[Región]],Códigos!$A$2:$B$24,2,0)</f>
        <v>9</v>
      </c>
      <c r="D64" s="4" t="s">
        <v>63</v>
      </c>
      <c r="E64" s="4" t="s">
        <v>55</v>
      </c>
      <c r="F64" s="4">
        <v>13473</v>
      </c>
      <c r="G64" s="4">
        <v>265552.8</v>
      </c>
      <c r="H64" s="4">
        <v>19.71</v>
      </c>
    </row>
    <row r="65" spans="1:8" x14ac:dyDescent="0.35">
      <c r="A65" s="8">
        <f>+VLOOKUP(Superficie_prod_rdto_pb[[#This Row],[Año agrícola]],Codigo_año[],2,0)</f>
        <v>2008</v>
      </c>
      <c r="B65" s="8">
        <f>+VLOOKUP(Superficie_prod_rdto_pb[[#This Row],[Año agrícola]],Codigo_año[],3,0)</f>
        <v>2009</v>
      </c>
      <c r="C65" s="4">
        <f>+VLOOKUP(Superficie_prod_rdto_pb[[#This Row],[Región]],Códigos!$A$2:$B$24,2,0)</f>
        <v>14</v>
      </c>
      <c r="D65" s="4" t="s">
        <v>63</v>
      </c>
      <c r="E65" s="4" t="s">
        <v>56</v>
      </c>
      <c r="F65" s="4">
        <v>4567</v>
      </c>
      <c r="G65" s="4">
        <v>121619.2</v>
      </c>
      <c r="H65" s="4">
        <v>26.630000000000003</v>
      </c>
    </row>
    <row r="66" spans="1:8" x14ac:dyDescent="0.35">
      <c r="A66" s="8">
        <f>+VLOOKUP(Superficie_prod_rdto_pb[[#This Row],[Año agrícola]],Codigo_año[],2,0)</f>
        <v>2008</v>
      </c>
      <c r="B66" s="8">
        <f>+VLOOKUP(Superficie_prod_rdto_pb[[#This Row],[Año agrícola]],Codigo_año[],3,0)</f>
        <v>2009</v>
      </c>
      <c r="C66" s="4">
        <f>+VLOOKUP(Superficie_prod_rdto_pb[[#This Row],[Región]],Códigos!$A$2:$B$24,2,0)</f>
        <v>10</v>
      </c>
      <c r="D66" s="4" t="s">
        <v>63</v>
      </c>
      <c r="E66" s="4" t="s">
        <v>57</v>
      </c>
      <c r="F66" s="4">
        <v>10522</v>
      </c>
      <c r="G66" s="4">
        <v>272625</v>
      </c>
      <c r="H66" s="4">
        <v>25.910000000000004</v>
      </c>
    </row>
    <row r="67" spans="1:8" x14ac:dyDescent="0.35">
      <c r="A67" s="8">
        <f>+VLOOKUP(Superficie_prod_rdto_pb[[#This Row],[Año agrícola]],Codigo_año[],2,0)</f>
        <v>2008</v>
      </c>
      <c r="B67" s="8">
        <f>+VLOOKUP(Superficie_prod_rdto_pb[[#This Row],[Año agrícola]],Codigo_año[],3,0)</f>
        <v>2009</v>
      </c>
      <c r="C67" s="4">
        <f>+VLOOKUP(Superficie_prod_rdto_pb[[#This Row],[Región]],Códigos!$A$2:$B$24,2,0)</f>
        <v>99</v>
      </c>
      <c r="D67" s="4" t="s">
        <v>63</v>
      </c>
      <c r="E67" s="4" t="s">
        <v>58</v>
      </c>
      <c r="F67" s="4">
        <v>687</v>
      </c>
      <c r="G67" s="4">
        <v>6258.6</v>
      </c>
      <c r="H67" s="4">
        <v>9.1206695778748177</v>
      </c>
    </row>
    <row r="68" spans="1:8" x14ac:dyDescent="0.35">
      <c r="A68" s="8">
        <f>+VLOOKUP(Superficie_prod_rdto_pb[[#This Row],[Año agrícola]],Codigo_año[],2,0)</f>
        <v>2009</v>
      </c>
      <c r="B68" s="8">
        <f>+VLOOKUP(Superficie_prod_rdto_pb[[#This Row],[Año agrícola]],Codigo_año[],3,0)</f>
        <v>2010</v>
      </c>
      <c r="C68" s="4">
        <f>+VLOOKUP(Superficie_prod_rdto_pb[[#This Row],[Región]],Códigos!$A$2:$B$24,2,0)</f>
        <v>4</v>
      </c>
      <c r="D68" s="4" t="s">
        <v>64</v>
      </c>
      <c r="E68" s="4" t="s">
        <v>47</v>
      </c>
      <c r="F68" s="4">
        <v>3421</v>
      </c>
      <c r="G68" s="4">
        <v>78466.3</v>
      </c>
      <c r="H68" s="4">
        <v>22.94</v>
      </c>
    </row>
    <row r="69" spans="1:8" x14ac:dyDescent="0.35">
      <c r="A69" s="8">
        <f>+VLOOKUP(Superficie_prod_rdto_pb[[#This Row],[Año agrícola]],Codigo_año[],2,0)</f>
        <v>2009</v>
      </c>
      <c r="B69" s="8">
        <f>+VLOOKUP(Superficie_prod_rdto_pb[[#This Row],[Año agrícola]],Codigo_año[],3,0)</f>
        <v>2010</v>
      </c>
      <c r="C69" s="4">
        <f>+VLOOKUP(Superficie_prod_rdto_pb[[#This Row],[Región]],Códigos!$A$2:$B$24,2,0)</f>
        <v>5</v>
      </c>
      <c r="D69" s="4" t="s">
        <v>64</v>
      </c>
      <c r="E69" s="4" t="s">
        <v>48</v>
      </c>
      <c r="F69" s="4">
        <v>447</v>
      </c>
      <c r="G69" s="4">
        <v>11764.2</v>
      </c>
      <c r="H69" s="4">
        <v>26.330000000000002</v>
      </c>
    </row>
    <row r="70" spans="1:8" x14ac:dyDescent="0.35">
      <c r="A70" s="8">
        <f>+VLOOKUP(Superficie_prod_rdto_pb[[#This Row],[Año agrícola]],Codigo_año[],2,0)</f>
        <v>2009</v>
      </c>
      <c r="B70" s="8">
        <f>+VLOOKUP(Superficie_prod_rdto_pb[[#This Row],[Año agrícola]],Codigo_año[],3,0)</f>
        <v>2010</v>
      </c>
      <c r="C70" s="4">
        <f>+VLOOKUP(Superficie_prod_rdto_pb[[#This Row],[Región]],Códigos!$A$2:$B$24,2,0)</f>
        <v>13</v>
      </c>
      <c r="D70" s="4" t="s">
        <v>64</v>
      </c>
      <c r="E70" s="4" t="s">
        <v>49</v>
      </c>
      <c r="F70" s="4">
        <v>3493</v>
      </c>
      <c r="G70" s="4">
        <v>86174.8</v>
      </c>
      <c r="H70" s="4">
        <v>24.669999999999998</v>
      </c>
    </row>
    <row r="71" spans="1:8" x14ac:dyDescent="0.35">
      <c r="A71" s="8">
        <f>+VLOOKUP(Superficie_prod_rdto_pb[[#This Row],[Año agrícola]],Codigo_año[],2,0)</f>
        <v>2009</v>
      </c>
      <c r="B71" s="8">
        <f>+VLOOKUP(Superficie_prod_rdto_pb[[#This Row],[Año agrícola]],Codigo_año[],3,0)</f>
        <v>2010</v>
      </c>
      <c r="C71" s="4">
        <f>+VLOOKUP(Superficie_prod_rdto_pb[[#This Row],[Región]],Códigos!$A$2:$B$24,2,0)</f>
        <v>6</v>
      </c>
      <c r="D71" s="4" t="s">
        <v>64</v>
      </c>
      <c r="E71" s="4" t="s">
        <v>50</v>
      </c>
      <c r="F71" s="4">
        <v>1981</v>
      </c>
      <c r="G71" s="4">
        <v>38358</v>
      </c>
      <c r="H71" s="4">
        <v>19.36</v>
      </c>
    </row>
    <row r="72" spans="1:8" x14ac:dyDescent="0.35">
      <c r="A72" s="8">
        <f>+VLOOKUP(Superficie_prod_rdto_pb[[#This Row],[Año agrícola]],Codigo_año[],2,0)</f>
        <v>2009</v>
      </c>
      <c r="B72" s="8">
        <f>+VLOOKUP(Superficie_prod_rdto_pb[[#This Row],[Año agrícola]],Codigo_año[],3,0)</f>
        <v>2010</v>
      </c>
      <c r="C72" s="4">
        <f>+VLOOKUP(Superficie_prod_rdto_pb[[#This Row],[Región]],Códigos!$A$2:$B$24,2,0)</f>
        <v>7</v>
      </c>
      <c r="D72" s="4" t="s">
        <v>64</v>
      </c>
      <c r="E72" s="4" t="s">
        <v>51</v>
      </c>
      <c r="F72" s="4">
        <v>4589</v>
      </c>
      <c r="G72" s="4">
        <v>57455.5</v>
      </c>
      <c r="H72" s="4">
        <v>12.52</v>
      </c>
    </row>
    <row r="73" spans="1:8" x14ac:dyDescent="0.35">
      <c r="A73" s="8">
        <f>+VLOOKUP(Superficie_prod_rdto_pb[[#This Row],[Año agrícola]],Codigo_año[],2,0)</f>
        <v>2009</v>
      </c>
      <c r="B73" s="8">
        <f>+VLOOKUP(Superficie_prod_rdto_pb[[#This Row],[Año agrícola]],Codigo_año[],3,0)</f>
        <v>2010</v>
      </c>
      <c r="C73" s="4">
        <f>+VLOOKUP(Superficie_prod_rdto_pb[[#This Row],[Región]],Códigos!$A$2:$B$24,2,0)</f>
        <v>16</v>
      </c>
      <c r="D73" s="4" t="s">
        <v>64</v>
      </c>
      <c r="E73" s="4" t="s">
        <v>52</v>
      </c>
      <c r="F73" s="4" t="s">
        <v>53</v>
      </c>
      <c r="G73" s="4" t="s">
        <v>53</v>
      </c>
      <c r="H73" s="4" t="s">
        <v>53</v>
      </c>
    </row>
    <row r="74" spans="1:8" x14ac:dyDescent="0.35">
      <c r="A74" s="8">
        <f>+VLOOKUP(Superficie_prod_rdto_pb[[#This Row],[Año agrícola]],Codigo_año[],2,0)</f>
        <v>2009</v>
      </c>
      <c r="B74" s="8">
        <f>+VLOOKUP(Superficie_prod_rdto_pb[[#This Row],[Año agrícola]],Codigo_año[],3,0)</f>
        <v>2010</v>
      </c>
      <c r="C74" s="4">
        <f>+VLOOKUP(Superficie_prod_rdto_pb[[#This Row],[Región]],Códigos!$A$2:$B$24,2,0)</f>
        <v>8</v>
      </c>
      <c r="D74" s="4" t="s">
        <v>64</v>
      </c>
      <c r="E74" s="4" t="s">
        <v>54</v>
      </c>
      <c r="F74" s="4">
        <v>8958</v>
      </c>
      <c r="G74" s="4">
        <v>165633.4</v>
      </c>
      <c r="H74" s="4">
        <v>18.490000000000002</v>
      </c>
    </row>
    <row r="75" spans="1:8" x14ac:dyDescent="0.35">
      <c r="A75" s="8">
        <f>+VLOOKUP(Superficie_prod_rdto_pb[[#This Row],[Año agrícola]],Codigo_año[],2,0)</f>
        <v>2009</v>
      </c>
      <c r="B75" s="8">
        <f>+VLOOKUP(Superficie_prod_rdto_pb[[#This Row],[Año agrícola]],Codigo_año[],3,0)</f>
        <v>2010</v>
      </c>
      <c r="C75" s="4">
        <f>+VLOOKUP(Superficie_prod_rdto_pb[[#This Row],[Región]],Códigos!$A$2:$B$24,2,0)</f>
        <v>9</v>
      </c>
      <c r="D75" s="4" t="s">
        <v>64</v>
      </c>
      <c r="E75" s="4" t="s">
        <v>55</v>
      </c>
      <c r="F75" s="4">
        <v>16756</v>
      </c>
      <c r="G75" s="4">
        <v>315519.2</v>
      </c>
      <c r="H75" s="4">
        <v>18.830000000000002</v>
      </c>
    </row>
    <row r="76" spans="1:8" x14ac:dyDescent="0.35">
      <c r="A76" s="8">
        <f>+VLOOKUP(Superficie_prod_rdto_pb[[#This Row],[Año agrícola]],Codigo_año[],2,0)</f>
        <v>2009</v>
      </c>
      <c r="B76" s="8">
        <f>+VLOOKUP(Superficie_prod_rdto_pb[[#This Row],[Año agrícola]],Codigo_año[],3,0)</f>
        <v>2010</v>
      </c>
      <c r="C76" s="4">
        <f>+VLOOKUP(Superficie_prod_rdto_pb[[#This Row],[Región]],Códigos!$A$2:$B$24,2,0)</f>
        <v>14</v>
      </c>
      <c r="D76" s="4" t="s">
        <v>64</v>
      </c>
      <c r="E76" s="4" t="s">
        <v>56</v>
      </c>
      <c r="F76" s="4">
        <v>3767</v>
      </c>
      <c r="G76" s="4">
        <v>124687.7</v>
      </c>
      <c r="H76" s="4">
        <v>33.1</v>
      </c>
    </row>
    <row r="77" spans="1:8" x14ac:dyDescent="0.35">
      <c r="A77" s="8">
        <f>+VLOOKUP(Superficie_prod_rdto_pb[[#This Row],[Año agrícola]],Codigo_año[],2,0)</f>
        <v>2009</v>
      </c>
      <c r="B77" s="8">
        <f>+VLOOKUP(Superficie_prod_rdto_pb[[#This Row],[Año agrícola]],Codigo_año[],3,0)</f>
        <v>2010</v>
      </c>
      <c r="C77" s="4">
        <f>+VLOOKUP(Superficie_prod_rdto_pb[[#This Row],[Región]],Códigos!$A$2:$B$24,2,0)</f>
        <v>10</v>
      </c>
      <c r="D77" s="4" t="s">
        <v>64</v>
      </c>
      <c r="E77" s="4" t="s">
        <v>57</v>
      </c>
      <c r="F77" s="4">
        <v>6672</v>
      </c>
      <c r="G77" s="4">
        <v>197024.2</v>
      </c>
      <c r="H77" s="4">
        <v>29.53</v>
      </c>
    </row>
    <row r="78" spans="1:8" x14ac:dyDescent="0.35">
      <c r="A78" s="8">
        <f>+VLOOKUP(Superficie_prod_rdto_pb[[#This Row],[Año agrícola]],Codigo_año[],2,0)</f>
        <v>2009</v>
      </c>
      <c r="B78" s="8">
        <f>+VLOOKUP(Superficie_prod_rdto_pb[[#This Row],[Año agrícola]],Codigo_año[],3,0)</f>
        <v>2010</v>
      </c>
      <c r="C78" s="4">
        <f>+VLOOKUP(Superficie_prod_rdto_pb[[#This Row],[Región]],Códigos!$A$2:$B$24,2,0)</f>
        <v>99</v>
      </c>
      <c r="D78" s="4" t="s">
        <v>64</v>
      </c>
      <c r="E78" s="4" t="s">
        <v>58</v>
      </c>
      <c r="F78" s="4">
        <v>687</v>
      </c>
      <c r="G78" s="4">
        <v>6265.9</v>
      </c>
      <c r="H78" s="4">
        <v>9.1206695778748177</v>
      </c>
    </row>
    <row r="79" spans="1:8" x14ac:dyDescent="0.35">
      <c r="A79" s="8">
        <f>+VLOOKUP(Superficie_prod_rdto_pb[[#This Row],[Año agrícola]],Codigo_año[],2,0)</f>
        <v>2010</v>
      </c>
      <c r="B79" s="8">
        <f>+VLOOKUP(Superficie_prod_rdto_pb[[#This Row],[Año agrícola]],Codigo_año[],3,0)</f>
        <v>2011</v>
      </c>
      <c r="C79" s="4">
        <f>+VLOOKUP(Superficie_prod_rdto_pb[[#This Row],[Región]],Códigos!$A$2:$B$24,2,0)</f>
        <v>4</v>
      </c>
      <c r="D79" s="4" t="s">
        <v>65</v>
      </c>
      <c r="E79" s="4" t="s">
        <v>47</v>
      </c>
      <c r="F79" s="4">
        <v>3208</v>
      </c>
      <c r="G79" s="4">
        <v>75516.320000000007</v>
      </c>
      <c r="H79" s="4">
        <v>23.54</v>
      </c>
    </row>
    <row r="80" spans="1:8" x14ac:dyDescent="0.35">
      <c r="A80" s="8">
        <f>+VLOOKUP(Superficie_prod_rdto_pb[[#This Row],[Año agrícola]],Codigo_año[],2,0)</f>
        <v>2010</v>
      </c>
      <c r="B80" s="8">
        <f>+VLOOKUP(Superficie_prod_rdto_pb[[#This Row],[Año agrícola]],Codigo_año[],3,0)</f>
        <v>2011</v>
      </c>
      <c r="C80" s="4">
        <f>+VLOOKUP(Superficie_prod_rdto_pb[[#This Row],[Región]],Códigos!$A$2:$B$24,2,0)</f>
        <v>5</v>
      </c>
      <c r="D80" s="4" t="s">
        <v>65</v>
      </c>
      <c r="E80" s="4" t="s">
        <v>48</v>
      </c>
      <c r="F80" s="4">
        <v>1493</v>
      </c>
      <c r="G80" s="4">
        <v>31084.26</v>
      </c>
      <c r="H80" s="4">
        <v>20.52</v>
      </c>
    </row>
    <row r="81" spans="1:8" x14ac:dyDescent="0.35">
      <c r="A81" s="8">
        <f>+VLOOKUP(Superficie_prod_rdto_pb[[#This Row],[Año agrícola]],Codigo_año[],2,0)</f>
        <v>2010</v>
      </c>
      <c r="B81" s="8">
        <f>+VLOOKUP(Superficie_prod_rdto_pb[[#This Row],[Año agrícola]],Codigo_año[],3,0)</f>
        <v>2011</v>
      </c>
      <c r="C81" s="4">
        <f>+VLOOKUP(Superficie_prod_rdto_pb[[#This Row],[Región]],Códigos!$A$2:$B$24,2,0)</f>
        <v>13</v>
      </c>
      <c r="D81" s="4" t="s">
        <v>65</v>
      </c>
      <c r="E81" s="4" t="s">
        <v>49</v>
      </c>
      <c r="F81" s="4">
        <v>3750</v>
      </c>
      <c r="G81" s="4">
        <v>79125</v>
      </c>
      <c r="H81" s="4">
        <v>21.1</v>
      </c>
    </row>
    <row r="82" spans="1:8" x14ac:dyDescent="0.35">
      <c r="A82" s="8">
        <f>+VLOOKUP(Superficie_prod_rdto_pb[[#This Row],[Año agrícola]],Codigo_año[],2,0)</f>
        <v>2010</v>
      </c>
      <c r="B82" s="8">
        <f>+VLOOKUP(Superficie_prod_rdto_pb[[#This Row],[Año agrícola]],Codigo_año[],3,0)</f>
        <v>2011</v>
      </c>
      <c r="C82" s="4">
        <f>+VLOOKUP(Superficie_prod_rdto_pb[[#This Row],[Región]],Códigos!$A$2:$B$24,2,0)</f>
        <v>6</v>
      </c>
      <c r="D82" s="4" t="s">
        <v>65</v>
      </c>
      <c r="E82" s="4" t="s">
        <v>50</v>
      </c>
      <c r="F82" s="4">
        <v>887</v>
      </c>
      <c r="G82" s="4">
        <v>15806.34</v>
      </c>
      <c r="H82" s="4">
        <v>17.82</v>
      </c>
    </row>
    <row r="83" spans="1:8" x14ac:dyDescent="0.35">
      <c r="A83" s="8">
        <f>+VLOOKUP(Superficie_prod_rdto_pb[[#This Row],[Año agrícola]],Codigo_año[],2,0)</f>
        <v>2010</v>
      </c>
      <c r="B83" s="8">
        <f>+VLOOKUP(Superficie_prod_rdto_pb[[#This Row],[Año agrícola]],Codigo_año[],3,0)</f>
        <v>2011</v>
      </c>
      <c r="C83" s="4">
        <f>+VLOOKUP(Superficie_prod_rdto_pb[[#This Row],[Región]],Códigos!$A$2:$B$24,2,0)</f>
        <v>7</v>
      </c>
      <c r="D83" s="4" t="s">
        <v>65</v>
      </c>
      <c r="E83" s="4" t="s">
        <v>51</v>
      </c>
      <c r="F83" s="4">
        <v>4584</v>
      </c>
      <c r="G83" s="4">
        <v>111620.4</v>
      </c>
      <c r="H83" s="4">
        <v>24.35</v>
      </c>
    </row>
    <row r="84" spans="1:8" x14ac:dyDescent="0.35">
      <c r="A84" s="8">
        <f>+VLOOKUP(Superficie_prod_rdto_pb[[#This Row],[Año agrícola]],Codigo_año[],2,0)</f>
        <v>2010</v>
      </c>
      <c r="B84" s="8">
        <f>+VLOOKUP(Superficie_prod_rdto_pb[[#This Row],[Año agrícola]],Codigo_año[],3,0)</f>
        <v>2011</v>
      </c>
      <c r="C84" s="4">
        <f>+VLOOKUP(Superficie_prod_rdto_pb[[#This Row],[Región]],Códigos!$A$2:$B$24,2,0)</f>
        <v>16</v>
      </c>
      <c r="D84" s="4" t="s">
        <v>65</v>
      </c>
      <c r="E84" s="4" t="s">
        <v>52</v>
      </c>
      <c r="F84" s="4" t="s">
        <v>53</v>
      </c>
      <c r="G84" s="4" t="s">
        <v>53</v>
      </c>
      <c r="H84" s="4" t="s">
        <v>53</v>
      </c>
    </row>
    <row r="85" spans="1:8" x14ac:dyDescent="0.35">
      <c r="A85" s="8">
        <f>+VLOOKUP(Superficie_prod_rdto_pb[[#This Row],[Año agrícola]],Codigo_año[],2,0)</f>
        <v>2010</v>
      </c>
      <c r="B85" s="8">
        <f>+VLOOKUP(Superficie_prod_rdto_pb[[#This Row],[Año agrícola]],Codigo_año[],3,0)</f>
        <v>2011</v>
      </c>
      <c r="C85" s="4">
        <f>+VLOOKUP(Superficie_prod_rdto_pb[[#This Row],[Región]],Códigos!$A$2:$B$24,2,0)</f>
        <v>8</v>
      </c>
      <c r="D85" s="4" t="s">
        <v>65</v>
      </c>
      <c r="E85" s="4" t="s">
        <v>54</v>
      </c>
      <c r="F85" s="4">
        <v>9385</v>
      </c>
      <c r="G85" s="4">
        <v>255835.1</v>
      </c>
      <c r="H85" s="4">
        <v>27.26</v>
      </c>
    </row>
    <row r="86" spans="1:8" x14ac:dyDescent="0.35">
      <c r="A86" s="8">
        <f>+VLOOKUP(Superficie_prod_rdto_pb[[#This Row],[Año agrícola]],Codigo_año[],2,0)</f>
        <v>2010</v>
      </c>
      <c r="B86" s="8">
        <f>+VLOOKUP(Superficie_prod_rdto_pb[[#This Row],[Año agrícola]],Codigo_año[],3,0)</f>
        <v>2011</v>
      </c>
      <c r="C86" s="4">
        <f>+VLOOKUP(Superficie_prod_rdto_pb[[#This Row],[Región]],Códigos!$A$2:$B$24,2,0)</f>
        <v>9</v>
      </c>
      <c r="D86" s="4" t="s">
        <v>65</v>
      </c>
      <c r="E86" s="4" t="s">
        <v>55</v>
      </c>
      <c r="F86" s="4">
        <v>17757</v>
      </c>
      <c r="G86" s="4">
        <v>615990.32999999996</v>
      </c>
      <c r="H86" s="4">
        <v>34.69</v>
      </c>
    </row>
    <row r="87" spans="1:8" x14ac:dyDescent="0.35">
      <c r="A87" s="8">
        <f>+VLOOKUP(Superficie_prod_rdto_pb[[#This Row],[Año agrícola]],Codigo_año[],2,0)</f>
        <v>2010</v>
      </c>
      <c r="B87" s="8">
        <f>+VLOOKUP(Superficie_prod_rdto_pb[[#This Row],[Año agrícola]],Codigo_año[],3,0)</f>
        <v>2011</v>
      </c>
      <c r="C87" s="4">
        <f>+VLOOKUP(Superficie_prod_rdto_pb[[#This Row],[Región]],Códigos!$A$2:$B$24,2,0)</f>
        <v>14</v>
      </c>
      <c r="D87" s="4" t="s">
        <v>65</v>
      </c>
      <c r="E87" s="4" t="s">
        <v>56</v>
      </c>
      <c r="F87" s="4">
        <v>3839</v>
      </c>
      <c r="G87" s="4">
        <v>142119.78</v>
      </c>
      <c r="H87" s="4">
        <v>37.019999999999996</v>
      </c>
    </row>
    <row r="88" spans="1:8" x14ac:dyDescent="0.35">
      <c r="A88" s="8">
        <f>+VLOOKUP(Superficie_prod_rdto_pb[[#This Row],[Año agrícola]],Codigo_año[],2,0)</f>
        <v>2010</v>
      </c>
      <c r="B88" s="8">
        <f>+VLOOKUP(Superficie_prod_rdto_pb[[#This Row],[Año agrícola]],Codigo_año[],3,0)</f>
        <v>2011</v>
      </c>
      <c r="C88" s="4">
        <f>+VLOOKUP(Superficie_prod_rdto_pb[[#This Row],[Región]],Códigos!$A$2:$B$24,2,0)</f>
        <v>10</v>
      </c>
      <c r="D88" s="4" t="s">
        <v>65</v>
      </c>
      <c r="E88" s="4" t="s">
        <v>57</v>
      </c>
      <c r="F88" s="4">
        <v>8063</v>
      </c>
      <c r="G88" s="4">
        <v>343080.65</v>
      </c>
      <c r="H88" s="4">
        <v>42.55</v>
      </c>
    </row>
    <row r="89" spans="1:8" x14ac:dyDescent="0.35">
      <c r="A89" s="8">
        <f>+VLOOKUP(Superficie_prod_rdto_pb[[#This Row],[Año agrícola]],Codigo_año[],2,0)</f>
        <v>2010</v>
      </c>
      <c r="B89" s="8">
        <f>+VLOOKUP(Superficie_prod_rdto_pb[[#This Row],[Año agrícola]],Codigo_año[],3,0)</f>
        <v>2011</v>
      </c>
      <c r="C89" s="4">
        <f>+VLOOKUP(Superficie_prod_rdto_pb[[#This Row],[Región]],Códigos!$A$2:$B$24,2,0)</f>
        <v>99</v>
      </c>
      <c r="D89" s="4" t="s">
        <v>65</v>
      </c>
      <c r="E89" s="4" t="s">
        <v>58</v>
      </c>
      <c r="F89" s="4">
        <v>687</v>
      </c>
      <c r="G89" s="4">
        <v>6265.9</v>
      </c>
      <c r="H89" s="4">
        <v>9.1206695778748177</v>
      </c>
    </row>
    <row r="90" spans="1:8" x14ac:dyDescent="0.35">
      <c r="A90" s="8">
        <f>+VLOOKUP(Superficie_prod_rdto_pb[[#This Row],[Año agrícola]],Codigo_año[],2,0)</f>
        <v>2011</v>
      </c>
      <c r="B90" s="8">
        <f>+VLOOKUP(Superficie_prod_rdto_pb[[#This Row],[Año agrícola]],Codigo_año[],3,0)</f>
        <v>2012</v>
      </c>
      <c r="C90" s="4">
        <f>+VLOOKUP(Superficie_prod_rdto_pb[[#This Row],[Región]],Códigos!$A$2:$B$24,2,0)</f>
        <v>4</v>
      </c>
      <c r="D90" s="4" t="s">
        <v>66</v>
      </c>
      <c r="E90" s="4" t="s">
        <v>47</v>
      </c>
      <c r="F90" s="4">
        <v>1865</v>
      </c>
      <c r="G90" s="4">
        <v>41067.300000000003</v>
      </c>
      <c r="H90" s="4">
        <v>22.02</v>
      </c>
    </row>
    <row r="91" spans="1:8" x14ac:dyDescent="0.35">
      <c r="A91" s="8">
        <f>+VLOOKUP(Superficie_prod_rdto_pb[[#This Row],[Año agrícola]],Codigo_año[],2,0)</f>
        <v>2011</v>
      </c>
      <c r="B91" s="8">
        <f>+VLOOKUP(Superficie_prod_rdto_pb[[#This Row],[Año agrícola]],Codigo_año[],3,0)</f>
        <v>2012</v>
      </c>
      <c r="C91" s="4">
        <f>+VLOOKUP(Superficie_prod_rdto_pb[[#This Row],[Región]],Códigos!$A$2:$B$24,2,0)</f>
        <v>5</v>
      </c>
      <c r="D91" s="4" t="s">
        <v>66</v>
      </c>
      <c r="E91" s="4" t="s">
        <v>48</v>
      </c>
      <c r="F91" s="4">
        <v>1421</v>
      </c>
      <c r="G91" s="4">
        <v>16000.460000000001</v>
      </c>
      <c r="H91" s="4">
        <v>11.26</v>
      </c>
    </row>
    <row r="92" spans="1:8" x14ac:dyDescent="0.35">
      <c r="A92" s="8">
        <f>+VLOOKUP(Superficie_prod_rdto_pb[[#This Row],[Año agrícola]],Codigo_año[],2,0)</f>
        <v>2011</v>
      </c>
      <c r="B92" s="8">
        <f>+VLOOKUP(Superficie_prod_rdto_pb[[#This Row],[Año agrícola]],Codigo_año[],3,0)</f>
        <v>2012</v>
      </c>
      <c r="C92" s="4">
        <f>+VLOOKUP(Superficie_prod_rdto_pb[[#This Row],[Región]],Códigos!$A$2:$B$24,2,0)</f>
        <v>13</v>
      </c>
      <c r="D92" s="4" t="s">
        <v>66</v>
      </c>
      <c r="E92" s="4" t="s">
        <v>49</v>
      </c>
      <c r="F92" s="4">
        <v>3607</v>
      </c>
      <c r="G92" s="4">
        <v>88299.36</v>
      </c>
      <c r="H92" s="4">
        <v>24.48</v>
      </c>
    </row>
    <row r="93" spans="1:8" x14ac:dyDescent="0.35">
      <c r="A93" s="8">
        <f>+VLOOKUP(Superficie_prod_rdto_pb[[#This Row],[Año agrícola]],Codigo_año[],2,0)</f>
        <v>2011</v>
      </c>
      <c r="B93" s="8">
        <f>+VLOOKUP(Superficie_prod_rdto_pb[[#This Row],[Año agrícola]],Codigo_año[],3,0)</f>
        <v>2012</v>
      </c>
      <c r="C93" s="4">
        <f>+VLOOKUP(Superficie_prod_rdto_pb[[#This Row],[Región]],Códigos!$A$2:$B$24,2,0)</f>
        <v>6</v>
      </c>
      <c r="D93" s="4" t="s">
        <v>66</v>
      </c>
      <c r="E93" s="4" t="s">
        <v>50</v>
      </c>
      <c r="F93" s="4">
        <v>1681</v>
      </c>
      <c r="G93" s="4">
        <v>25652.06</v>
      </c>
      <c r="H93" s="4">
        <v>15.260000000000002</v>
      </c>
    </row>
    <row r="94" spans="1:8" x14ac:dyDescent="0.35">
      <c r="A94" s="8">
        <f>+VLOOKUP(Superficie_prod_rdto_pb[[#This Row],[Año agrícola]],Codigo_año[],2,0)</f>
        <v>2011</v>
      </c>
      <c r="B94" s="8">
        <f>+VLOOKUP(Superficie_prod_rdto_pb[[#This Row],[Año agrícola]],Codigo_año[],3,0)</f>
        <v>2012</v>
      </c>
      <c r="C94" s="4">
        <f>+VLOOKUP(Superficie_prod_rdto_pb[[#This Row],[Región]],Códigos!$A$2:$B$24,2,0)</f>
        <v>7</v>
      </c>
      <c r="D94" s="4" t="s">
        <v>66</v>
      </c>
      <c r="E94" s="4" t="s">
        <v>51</v>
      </c>
      <c r="F94" s="4">
        <v>2080</v>
      </c>
      <c r="G94" s="4">
        <v>34486.400000000001</v>
      </c>
      <c r="H94" s="4">
        <v>16.580000000000002</v>
      </c>
    </row>
    <row r="95" spans="1:8" x14ac:dyDescent="0.35">
      <c r="A95" s="8">
        <f>+VLOOKUP(Superficie_prod_rdto_pb[[#This Row],[Año agrícola]],Codigo_año[],2,0)</f>
        <v>2011</v>
      </c>
      <c r="B95" s="8">
        <f>+VLOOKUP(Superficie_prod_rdto_pb[[#This Row],[Año agrícola]],Codigo_año[],3,0)</f>
        <v>2012</v>
      </c>
      <c r="C95" s="4">
        <f>+VLOOKUP(Superficie_prod_rdto_pb[[#This Row],[Región]],Códigos!$A$2:$B$24,2,0)</f>
        <v>16</v>
      </c>
      <c r="D95" s="4" t="s">
        <v>66</v>
      </c>
      <c r="E95" s="4" t="s">
        <v>52</v>
      </c>
      <c r="F95" s="4" t="s">
        <v>53</v>
      </c>
      <c r="G95" s="4" t="s">
        <v>53</v>
      </c>
      <c r="H95" s="4" t="s">
        <v>53</v>
      </c>
    </row>
    <row r="96" spans="1:8" x14ac:dyDescent="0.35">
      <c r="A96" s="8">
        <f>+VLOOKUP(Superficie_prod_rdto_pb[[#This Row],[Año agrícola]],Codigo_año[],2,0)</f>
        <v>2011</v>
      </c>
      <c r="B96" s="8">
        <f>+VLOOKUP(Superficie_prod_rdto_pb[[#This Row],[Año agrícola]],Codigo_año[],3,0)</f>
        <v>2012</v>
      </c>
      <c r="C96" s="4">
        <f>+VLOOKUP(Superficie_prod_rdto_pb[[#This Row],[Región]],Códigos!$A$2:$B$24,2,0)</f>
        <v>8</v>
      </c>
      <c r="D96" s="4" t="s">
        <v>66</v>
      </c>
      <c r="E96" s="4" t="s">
        <v>54</v>
      </c>
      <c r="F96" s="4">
        <v>5998</v>
      </c>
      <c r="G96" s="4">
        <v>101006.31999999999</v>
      </c>
      <c r="H96" s="4">
        <v>16.84</v>
      </c>
    </row>
    <row r="97" spans="1:8" x14ac:dyDescent="0.35">
      <c r="A97" s="8">
        <f>+VLOOKUP(Superficie_prod_rdto_pb[[#This Row],[Año agrícola]],Codigo_año[],2,0)</f>
        <v>2011</v>
      </c>
      <c r="B97" s="8">
        <f>+VLOOKUP(Superficie_prod_rdto_pb[[#This Row],[Año agrícola]],Codigo_año[],3,0)</f>
        <v>2012</v>
      </c>
      <c r="C97" s="4">
        <f>+VLOOKUP(Superficie_prod_rdto_pb[[#This Row],[Región]],Códigos!$A$2:$B$24,2,0)</f>
        <v>9</v>
      </c>
      <c r="D97" s="4" t="s">
        <v>66</v>
      </c>
      <c r="E97" s="4" t="s">
        <v>55</v>
      </c>
      <c r="F97" s="4">
        <v>10383</v>
      </c>
      <c r="G97" s="4">
        <v>272034.59999999998</v>
      </c>
      <c r="H97" s="4">
        <v>26.2</v>
      </c>
    </row>
    <row r="98" spans="1:8" x14ac:dyDescent="0.35">
      <c r="A98" s="8">
        <f>+VLOOKUP(Superficie_prod_rdto_pb[[#This Row],[Año agrícola]],Codigo_año[],2,0)</f>
        <v>2011</v>
      </c>
      <c r="B98" s="8">
        <f>+VLOOKUP(Superficie_prod_rdto_pb[[#This Row],[Año agrícola]],Codigo_año[],3,0)</f>
        <v>2012</v>
      </c>
      <c r="C98" s="4">
        <f>+VLOOKUP(Superficie_prod_rdto_pb[[#This Row],[Región]],Códigos!$A$2:$B$24,2,0)</f>
        <v>14</v>
      </c>
      <c r="D98" s="4" t="s">
        <v>66</v>
      </c>
      <c r="E98" s="4" t="s">
        <v>56</v>
      </c>
      <c r="F98" s="4">
        <v>3393</v>
      </c>
      <c r="G98" s="4">
        <v>122928.38999999998</v>
      </c>
      <c r="H98" s="4">
        <v>36.230000000000004</v>
      </c>
    </row>
    <row r="99" spans="1:8" x14ac:dyDescent="0.35">
      <c r="A99" s="8">
        <f>+VLOOKUP(Superficie_prod_rdto_pb[[#This Row],[Año agrícola]],Codigo_año[],2,0)</f>
        <v>2011</v>
      </c>
      <c r="B99" s="8">
        <f>+VLOOKUP(Superficie_prod_rdto_pb[[#This Row],[Año agrícola]],Codigo_año[],3,0)</f>
        <v>2012</v>
      </c>
      <c r="C99" s="4">
        <f>+VLOOKUP(Superficie_prod_rdto_pb[[#This Row],[Región]],Códigos!$A$2:$B$24,2,0)</f>
        <v>10</v>
      </c>
      <c r="D99" s="4" t="s">
        <v>66</v>
      </c>
      <c r="E99" s="4" t="s">
        <v>57</v>
      </c>
      <c r="F99" s="4">
        <v>10419</v>
      </c>
      <c r="G99" s="4">
        <v>385711.38</v>
      </c>
      <c r="H99" s="4">
        <v>37.019999999999996</v>
      </c>
    </row>
    <row r="100" spans="1:8" x14ac:dyDescent="0.35">
      <c r="A100" s="8">
        <f>+VLOOKUP(Superficie_prod_rdto_pb[[#This Row],[Año agrícola]],Codigo_año[],2,0)</f>
        <v>2011</v>
      </c>
      <c r="B100" s="8">
        <f>+VLOOKUP(Superficie_prod_rdto_pb[[#This Row],[Año agrícola]],Codigo_año[],3,0)</f>
        <v>2012</v>
      </c>
      <c r="C100" s="4">
        <f>+VLOOKUP(Superficie_prod_rdto_pb[[#This Row],[Región]],Códigos!$A$2:$B$24,2,0)</f>
        <v>99</v>
      </c>
      <c r="D100" s="4" t="s">
        <v>66</v>
      </c>
      <c r="E100" s="4" t="s">
        <v>58</v>
      </c>
      <c r="F100" s="4">
        <v>687</v>
      </c>
      <c r="G100" s="4">
        <v>6265.9</v>
      </c>
      <c r="H100" s="4">
        <v>9.2662299854439585</v>
      </c>
    </row>
    <row r="101" spans="1:8" x14ac:dyDescent="0.35">
      <c r="A101" s="8">
        <f>+VLOOKUP(Superficie_prod_rdto_pb[[#This Row],[Año agrícola]],Codigo_año[],2,0)</f>
        <v>2012</v>
      </c>
      <c r="B101" s="8">
        <f>+VLOOKUP(Superficie_prod_rdto_pb[[#This Row],[Año agrícola]],Codigo_año[],3,0)</f>
        <v>2013</v>
      </c>
      <c r="C101" s="4">
        <f>+VLOOKUP(Superficie_prod_rdto_pb[[#This Row],[Región]],Códigos!$A$2:$B$24,2,0)</f>
        <v>4</v>
      </c>
      <c r="D101" s="4" t="s">
        <v>67</v>
      </c>
      <c r="E101" s="4" t="s">
        <v>47</v>
      </c>
      <c r="F101" s="4">
        <v>2546</v>
      </c>
      <c r="G101" s="4">
        <v>51863.119903167018</v>
      </c>
      <c r="H101" s="4">
        <v>20.370432012241562</v>
      </c>
    </row>
    <row r="102" spans="1:8" x14ac:dyDescent="0.35">
      <c r="A102" s="8">
        <f>+VLOOKUP(Superficie_prod_rdto_pb[[#This Row],[Año agrícola]],Codigo_año[],2,0)</f>
        <v>2012</v>
      </c>
      <c r="B102" s="8">
        <f>+VLOOKUP(Superficie_prod_rdto_pb[[#This Row],[Año agrícola]],Codigo_año[],3,0)</f>
        <v>2013</v>
      </c>
      <c r="C102" s="4">
        <f>+VLOOKUP(Superficie_prod_rdto_pb[[#This Row],[Región]],Códigos!$A$2:$B$24,2,0)</f>
        <v>5</v>
      </c>
      <c r="D102" s="4" t="s">
        <v>67</v>
      </c>
      <c r="E102" s="4" t="s">
        <v>48</v>
      </c>
      <c r="F102" s="4">
        <v>1103</v>
      </c>
      <c r="G102" s="4">
        <v>16391.720884117247</v>
      </c>
      <c r="H102" s="4">
        <v>14.861034346434494</v>
      </c>
    </row>
    <row r="103" spans="1:8" x14ac:dyDescent="0.35">
      <c r="A103" s="8">
        <f>+VLOOKUP(Superficie_prod_rdto_pb[[#This Row],[Año agrícola]],Codigo_año[],2,0)</f>
        <v>2012</v>
      </c>
      <c r="B103" s="8">
        <f>+VLOOKUP(Superficie_prod_rdto_pb[[#This Row],[Año agrícola]],Codigo_año[],3,0)</f>
        <v>2013</v>
      </c>
      <c r="C103" s="4">
        <f>+VLOOKUP(Superficie_prod_rdto_pb[[#This Row],[Región]],Códigos!$A$2:$B$24,2,0)</f>
        <v>13</v>
      </c>
      <c r="D103" s="4" t="s">
        <v>67</v>
      </c>
      <c r="E103" s="4" t="s">
        <v>49</v>
      </c>
      <c r="F103" s="4">
        <v>5104</v>
      </c>
      <c r="G103" s="4">
        <v>112644.46653744439</v>
      </c>
      <c r="H103" s="4">
        <v>22.069840622540045</v>
      </c>
    </row>
    <row r="104" spans="1:8" x14ac:dyDescent="0.35">
      <c r="A104" s="8">
        <f>+VLOOKUP(Superficie_prod_rdto_pb[[#This Row],[Año agrícola]],Codigo_año[],2,0)</f>
        <v>2012</v>
      </c>
      <c r="B104" s="8">
        <f>+VLOOKUP(Superficie_prod_rdto_pb[[#This Row],[Año agrícola]],Codigo_año[],3,0)</f>
        <v>2013</v>
      </c>
      <c r="C104" s="4">
        <f>+VLOOKUP(Superficie_prod_rdto_pb[[#This Row],[Región]],Códigos!$A$2:$B$24,2,0)</f>
        <v>6</v>
      </c>
      <c r="D104" s="4" t="s">
        <v>67</v>
      </c>
      <c r="E104" s="4" t="s">
        <v>50</v>
      </c>
      <c r="F104" s="4">
        <v>942</v>
      </c>
      <c r="G104" s="4">
        <v>19220.222324539445</v>
      </c>
      <c r="H104" s="4">
        <v>20.403633040912361</v>
      </c>
    </row>
    <row r="105" spans="1:8" x14ac:dyDescent="0.35">
      <c r="A105" s="8">
        <f>+VLOOKUP(Superficie_prod_rdto_pb[[#This Row],[Año agrícola]],Codigo_año[],2,0)</f>
        <v>2012</v>
      </c>
      <c r="B105" s="8">
        <f>+VLOOKUP(Superficie_prod_rdto_pb[[#This Row],[Año agrícola]],Codigo_año[],3,0)</f>
        <v>2013</v>
      </c>
      <c r="C105" s="4">
        <f>+VLOOKUP(Superficie_prod_rdto_pb[[#This Row],[Región]],Códigos!$A$2:$B$24,2,0)</f>
        <v>7</v>
      </c>
      <c r="D105" s="4" t="s">
        <v>67</v>
      </c>
      <c r="E105" s="4" t="s">
        <v>51</v>
      </c>
      <c r="F105" s="4">
        <v>3017</v>
      </c>
      <c r="G105" s="4">
        <v>69067.986200520332</v>
      </c>
      <c r="H105" s="4">
        <v>22.892935432721355</v>
      </c>
    </row>
    <row r="106" spans="1:8" x14ac:dyDescent="0.35">
      <c r="A106" s="8">
        <f>+VLOOKUP(Superficie_prod_rdto_pb[[#This Row],[Año agrícola]],Codigo_año[],2,0)</f>
        <v>2012</v>
      </c>
      <c r="B106" s="8">
        <f>+VLOOKUP(Superficie_prod_rdto_pb[[#This Row],[Año agrícola]],Codigo_año[],3,0)</f>
        <v>2013</v>
      </c>
      <c r="C106" s="4">
        <f>+VLOOKUP(Superficie_prod_rdto_pb[[#This Row],[Región]],Códigos!$A$2:$B$24,2,0)</f>
        <v>16</v>
      </c>
      <c r="D106" s="4" t="s">
        <v>67</v>
      </c>
      <c r="E106" s="4" t="s">
        <v>52</v>
      </c>
      <c r="F106" s="4" t="s">
        <v>53</v>
      </c>
      <c r="G106" s="4" t="s">
        <v>53</v>
      </c>
      <c r="H106" s="4" t="s">
        <v>53</v>
      </c>
    </row>
    <row r="107" spans="1:8" x14ac:dyDescent="0.35">
      <c r="A107" s="8">
        <f>+VLOOKUP(Superficie_prod_rdto_pb[[#This Row],[Año agrícola]],Codigo_año[],2,0)</f>
        <v>2012</v>
      </c>
      <c r="B107" s="8">
        <f>+VLOOKUP(Superficie_prod_rdto_pb[[#This Row],[Año agrícola]],Codigo_año[],3,0)</f>
        <v>2013</v>
      </c>
      <c r="C107" s="4">
        <f>+VLOOKUP(Superficie_prod_rdto_pb[[#This Row],[Región]],Códigos!$A$2:$B$24,2,0)</f>
        <v>8</v>
      </c>
      <c r="D107" s="4" t="s">
        <v>67</v>
      </c>
      <c r="E107" s="4" t="s">
        <v>54</v>
      </c>
      <c r="F107" s="4">
        <v>8372</v>
      </c>
      <c r="G107" s="4">
        <v>152632.15975101327</v>
      </c>
      <c r="H107" s="4">
        <v>18.231266095438755</v>
      </c>
    </row>
    <row r="108" spans="1:8" x14ac:dyDescent="0.35">
      <c r="A108" s="8">
        <f>+VLOOKUP(Superficie_prod_rdto_pb[[#This Row],[Año agrícola]],Codigo_año[],2,0)</f>
        <v>2012</v>
      </c>
      <c r="B108" s="8">
        <f>+VLOOKUP(Superficie_prod_rdto_pb[[#This Row],[Año agrícola]],Codigo_año[],3,0)</f>
        <v>2013</v>
      </c>
      <c r="C108" s="4">
        <f>+VLOOKUP(Superficie_prod_rdto_pb[[#This Row],[Región]],Códigos!$A$2:$B$24,2,0)</f>
        <v>9</v>
      </c>
      <c r="D108" s="4" t="s">
        <v>67</v>
      </c>
      <c r="E108" s="4" t="s">
        <v>55</v>
      </c>
      <c r="F108" s="4">
        <v>14459</v>
      </c>
      <c r="G108" s="4">
        <v>314581.74984666158</v>
      </c>
      <c r="H108" s="4">
        <v>21.756812355395361</v>
      </c>
    </row>
    <row r="109" spans="1:8" x14ac:dyDescent="0.35">
      <c r="A109" s="8">
        <f>+VLOOKUP(Superficie_prod_rdto_pb[[#This Row],[Año agrícola]],Codigo_año[],2,0)</f>
        <v>2012</v>
      </c>
      <c r="B109" s="8">
        <f>+VLOOKUP(Superficie_prod_rdto_pb[[#This Row],[Año agrícola]],Codigo_año[],3,0)</f>
        <v>2013</v>
      </c>
      <c r="C109" s="4">
        <f>+VLOOKUP(Superficie_prod_rdto_pb[[#This Row],[Región]],Códigos!$A$2:$B$24,2,0)</f>
        <v>14</v>
      </c>
      <c r="D109" s="4" t="s">
        <v>67</v>
      </c>
      <c r="E109" s="4" t="s">
        <v>56</v>
      </c>
      <c r="F109" s="4">
        <v>3334</v>
      </c>
      <c r="G109" s="4">
        <v>76034.57195077253</v>
      </c>
      <c r="H109" s="4">
        <v>22.805810423147129</v>
      </c>
    </row>
    <row r="110" spans="1:8" x14ac:dyDescent="0.35">
      <c r="A110" s="8">
        <f>+VLOOKUP(Superficie_prod_rdto_pb[[#This Row],[Año agrícola]],Codigo_año[],2,0)</f>
        <v>2012</v>
      </c>
      <c r="B110" s="8">
        <f>+VLOOKUP(Superficie_prod_rdto_pb[[#This Row],[Año agrícola]],Codigo_año[],3,0)</f>
        <v>2013</v>
      </c>
      <c r="C110" s="4">
        <f>+VLOOKUP(Superficie_prod_rdto_pb[[#This Row],[Región]],Códigos!$A$2:$B$24,2,0)</f>
        <v>10</v>
      </c>
      <c r="D110" s="4" t="s">
        <v>67</v>
      </c>
      <c r="E110" s="4" t="s">
        <v>57</v>
      </c>
      <c r="F110" s="4">
        <v>10012</v>
      </c>
      <c r="G110" s="4">
        <v>340220.209903059</v>
      </c>
      <c r="H110" s="4">
        <v>33.981243498108171</v>
      </c>
    </row>
    <row r="111" spans="1:8" x14ac:dyDescent="0.35">
      <c r="A111" s="8">
        <f>+VLOOKUP(Superficie_prod_rdto_pb[[#This Row],[Año agrícola]],Codigo_año[],2,0)</f>
        <v>2012</v>
      </c>
      <c r="B111" s="8">
        <f>+VLOOKUP(Superficie_prod_rdto_pb[[#This Row],[Año agrícola]],Codigo_año[],3,0)</f>
        <v>2013</v>
      </c>
      <c r="C111" s="4">
        <f>+VLOOKUP(Superficie_prod_rdto_pb[[#This Row],[Región]],Códigos!$A$2:$B$24,2,0)</f>
        <v>99</v>
      </c>
      <c r="D111" s="4" t="s">
        <v>67</v>
      </c>
      <c r="E111" s="4" t="s">
        <v>58</v>
      </c>
      <c r="F111" s="4">
        <v>687</v>
      </c>
      <c r="G111" s="4">
        <v>6365.9</v>
      </c>
      <c r="H111" s="4">
        <v>9.1199999999999992</v>
      </c>
    </row>
    <row r="112" spans="1:8" x14ac:dyDescent="0.35">
      <c r="A112" s="8">
        <f>+VLOOKUP(Superficie_prod_rdto_pb[[#This Row],[Año agrícola]],Codigo_año[],2,0)</f>
        <v>2013</v>
      </c>
      <c r="B112" s="8">
        <f>+VLOOKUP(Superficie_prod_rdto_pb[[#This Row],[Año agrícola]],Codigo_año[],3,0)</f>
        <v>2014</v>
      </c>
      <c r="C112" s="4">
        <f>+VLOOKUP(Superficie_prod_rdto_pb[[#This Row],[Región]],Códigos!$A$2:$B$24,2,0)</f>
        <v>4</v>
      </c>
      <c r="D112" s="4" t="s">
        <v>68</v>
      </c>
      <c r="E112" s="4" t="s">
        <v>47</v>
      </c>
      <c r="F112" s="4">
        <v>2197</v>
      </c>
      <c r="G112" s="4">
        <v>47235.5</v>
      </c>
      <c r="H112" s="4">
        <v>21.5</v>
      </c>
    </row>
    <row r="113" spans="1:8" x14ac:dyDescent="0.35">
      <c r="A113" s="8">
        <f>+VLOOKUP(Superficie_prod_rdto_pb[[#This Row],[Año agrícola]],Codigo_año[],2,0)</f>
        <v>2013</v>
      </c>
      <c r="B113" s="8">
        <f>+VLOOKUP(Superficie_prod_rdto_pb[[#This Row],[Año agrícola]],Codigo_año[],3,0)</f>
        <v>2014</v>
      </c>
      <c r="C113" s="4">
        <f>+VLOOKUP(Superficie_prod_rdto_pb[[#This Row],[Región]],Códigos!$A$2:$B$24,2,0)</f>
        <v>5</v>
      </c>
      <c r="D113" s="4" t="s">
        <v>68</v>
      </c>
      <c r="E113" s="4" t="s">
        <v>48</v>
      </c>
      <c r="F113" s="4">
        <v>1480</v>
      </c>
      <c r="G113" s="4">
        <v>18070.8</v>
      </c>
      <c r="H113" s="4">
        <v>12.209999999999999</v>
      </c>
    </row>
    <row r="114" spans="1:8" x14ac:dyDescent="0.35">
      <c r="A114" s="8">
        <f>+VLOOKUP(Superficie_prod_rdto_pb[[#This Row],[Año agrícola]],Codigo_año[],2,0)</f>
        <v>2013</v>
      </c>
      <c r="B114" s="8">
        <f>+VLOOKUP(Superficie_prod_rdto_pb[[#This Row],[Año agrícola]],Codigo_año[],3,0)</f>
        <v>2014</v>
      </c>
      <c r="C114" s="4">
        <f>+VLOOKUP(Superficie_prod_rdto_pb[[#This Row],[Región]],Códigos!$A$2:$B$24,2,0)</f>
        <v>13</v>
      </c>
      <c r="D114" s="4" t="s">
        <v>68</v>
      </c>
      <c r="E114" s="4" t="s">
        <v>49</v>
      </c>
      <c r="F114" s="4">
        <v>3299</v>
      </c>
      <c r="G114" s="4">
        <v>77889.39</v>
      </c>
      <c r="H114" s="4">
        <v>23.61</v>
      </c>
    </row>
    <row r="115" spans="1:8" x14ac:dyDescent="0.35">
      <c r="A115" s="8">
        <f>+VLOOKUP(Superficie_prod_rdto_pb[[#This Row],[Año agrícola]],Codigo_año[],2,0)</f>
        <v>2013</v>
      </c>
      <c r="B115" s="8">
        <f>+VLOOKUP(Superficie_prod_rdto_pb[[#This Row],[Año agrícola]],Codigo_año[],3,0)</f>
        <v>2014</v>
      </c>
      <c r="C115" s="4">
        <f>+VLOOKUP(Superficie_prod_rdto_pb[[#This Row],[Región]],Códigos!$A$2:$B$24,2,0)</f>
        <v>6</v>
      </c>
      <c r="D115" s="4" t="s">
        <v>68</v>
      </c>
      <c r="E115" s="4" t="s">
        <v>50</v>
      </c>
      <c r="F115" s="4">
        <v>1394</v>
      </c>
      <c r="G115" s="4">
        <v>17620.16</v>
      </c>
      <c r="H115" s="4">
        <v>12.64</v>
      </c>
    </row>
    <row r="116" spans="1:8" x14ac:dyDescent="0.35">
      <c r="A116" s="8">
        <f>+VLOOKUP(Superficie_prod_rdto_pb[[#This Row],[Año agrícola]],Codigo_año[],2,0)</f>
        <v>2013</v>
      </c>
      <c r="B116" s="8">
        <f>+VLOOKUP(Superficie_prod_rdto_pb[[#This Row],[Año agrícola]],Codigo_año[],3,0)</f>
        <v>2014</v>
      </c>
      <c r="C116" s="4">
        <f>+VLOOKUP(Superficie_prod_rdto_pb[[#This Row],[Región]],Códigos!$A$2:$B$24,2,0)</f>
        <v>7</v>
      </c>
      <c r="D116" s="4" t="s">
        <v>68</v>
      </c>
      <c r="E116" s="4" t="s">
        <v>51</v>
      </c>
      <c r="F116" s="4">
        <v>3557</v>
      </c>
      <c r="G116" s="4">
        <v>45494.03</v>
      </c>
      <c r="H116" s="4">
        <v>12.79</v>
      </c>
    </row>
    <row r="117" spans="1:8" x14ac:dyDescent="0.35">
      <c r="A117" s="8">
        <f>+VLOOKUP(Superficie_prod_rdto_pb[[#This Row],[Año agrícola]],Codigo_año[],2,0)</f>
        <v>2013</v>
      </c>
      <c r="B117" s="8">
        <f>+VLOOKUP(Superficie_prod_rdto_pb[[#This Row],[Año agrícola]],Codigo_año[],3,0)</f>
        <v>2014</v>
      </c>
      <c r="C117" s="4">
        <f>+VLOOKUP(Superficie_prod_rdto_pb[[#This Row],[Región]],Códigos!$A$2:$B$24,2,0)</f>
        <v>16</v>
      </c>
      <c r="D117" s="4" t="s">
        <v>68</v>
      </c>
      <c r="E117" s="4" t="s">
        <v>52</v>
      </c>
      <c r="F117" s="4" t="s">
        <v>53</v>
      </c>
      <c r="G117" s="4" t="s">
        <v>53</v>
      </c>
      <c r="H117" s="4" t="s">
        <v>53</v>
      </c>
    </row>
    <row r="118" spans="1:8" x14ac:dyDescent="0.35">
      <c r="A118" s="8">
        <f>+VLOOKUP(Superficie_prod_rdto_pb[[#This Row],[Año agrícola]],Codigo_año[],2,0)</f>
        <v>2013</v>
      </c>
      <c r="B118" s="8">
        <f>+VLOOKUP(Superficie_prod_rdto_pb[[#This Row],[Año agrícola]],Codigo_año[],3,0)</f>
        <v>2014</v>
      </c>
      <c r="C118" s="4">
        <f>+VLOOKUP(Superficie_prod_rdto_pb[[#This Row],[Región]],Códigos!$A$2:$B$24,2,0)</f>
        <v>8</v>
      </c>
      <c r="D118" s="4" t="s">
        <v>68</v>
      </c>
      <c r="E118" s="4" t="s">
        <v>54</v>
      </c>
      <c r="F118" s="4">
        <v>8532</v>
      </c>
      <c r="G118" s="4">
        <v>131819.4</v>
      </c>
      <c r="H118" s="4">
        <v>15.45</v>
      </c>
    </row>
    <row r="119" spans="1:8" x14ac:dyDescent="0.35">
      <c r="A119" s="8">
        <f>+VLOOKUP(Superficie_prod_rdto_pb[[#This Row],[Año agrícola]],Codigo_año[],2,0)</f>
        <v>2013</v>
      </c>
      <c r="B119" s="8">
        <f>+VLOOKUP(Superficie_prod_rdto_pb[[#This Row],[Año agrícola]],Codigo_año[],3,0)</f>
        <v>2014</v>
      </c>
      <c r="C119" s="4">
        <f>+VLOOKUP(Superficie_prod_rdto_pb[[#This Row],[Región]],Códigos!$A$2:$B$24,2,0)</f>
        <v>9</v>
      </c>
      <c r="D119" s="4" t="s">
        <v>68</v>
      </c>
      <c r="E119" s="4" t="s">
        <v>55</v>
      </c>
      <c r="F119" s="4">
        <v>13054</v>
      </c>
      <c r="G119" s="4">
        <v>272045.36</v>
      </c>
      <c r="H119" s="4">
        <v>20.84</v>
      </c>
    </row>
    <row r="120" spans="1:8" x14ac:dyDescent="0.35">
      <c r="A120" s="8">
        <f>+VLOOKUP(Superficie_prod_rdto_pb[[#This Row],[Año agrícola]],Codigo_año[],2,0)</f>
        <v>2013</v>
      </c>
      <c r="B120" s="8">
        <f>+VLOOKUP(Superficie_prod_rdto_pb[[#This Row],[Año agrícola]],Codigo_año[],3,0)</f>
        <v>2014</v>
      </c>
      <c r="C120" s="4">
        <f>+VLOOKUP(Superficie_prod_rdto_pb[[#This Row],[Región]],Códigos!$A$2:$B$24,2,0)</f>
        <v>14</v>
      </c>
      <c r="D120" s="4" t="s">
        <v>68</v>
      </c>
      <c r="E120" s="4" t="s">
        <v>56</v>
      </c>
      <c r="F120" s="4">
        <v>4007</v>
      </c>
      <c r="G120" s="4">
        <v>100735.98000000001</v>
      </c>
      <c r="H120" s="4">
        <v>25.14</v>
      </c>
    </row>
    <row r="121" spans="1:8" x14ac:dyDescent="0.35">
      <c r="A121" s="8">
        <f>+VLOOKUP(Superficie_prod_rdto_pb[[#This Row],[Año agrícola]],Codigo_año[],2,0)</f>
        <v>2013</v>
      </c>
      <c r="B121" s="8">
        <f>+VLOOKUP(Superficie_prod_rdto_pb[[#This Row],[Año agrícola]],Codigo_año[],3,0)</f>
        <v>2014</v>
      </c>
      <c r="C121" s="4">
        <f>+VLOOKUP(Superficie_prod_rdto_pb[[#This Row],[Región]],Códigos!$A$2:$B$24,2,0)</f>
        <v>10</v>
      </c>
      <c r="D121" s="4" t="s">
        <v>68</v>
      </c>
      <c r="E121" s="4" t="s">
        <v>57</v>
      </c>
      <c r="F121" s="4">
        <v>10758</v>
      </c>
      <c r="G121" s="4">
        <v>344148.42000000004</v>
      </c>
      <c r="H121" s="4">
        <v>31.990000000000002</v>
      </c>
    </row>
    <row r="122" spans="1:8" x14ac:dyDescent="0.35">
      <c r="A122" s="8">
        <f>+VLOOKUP(Superficie_prod_rdto_pb[[#This Row],[Año agrícola]],Codigo_año[],2,0)</f>
        <v>2013</v>
      </c>
      <c r="B122" s="8">
        <f>+VLOOKUP(Superficie_prod_rdto_pb[[#This Row],[Año agrícola]],Codigo_año[],3,0)</f>
        <v>2014</v>
      </c>
      <c r="C122" s="4">
        <f>+VLOOKUP(Superficie_prod_rdto_pb[[#This Row],[Región]],Códigos!$A$2:$B$24,2,0)</f>
        <v>99</v>
      </c>
      <c r="D122" s="4" t="s">
        <v>68</v>
      </c>
      <c r="E122" s="4" t="s">
        <v>58</v>
      </c>
      <c r="F122" s="4">
        <v>687</v>
      </c>
      <c r="G122" s="4">
        <v>6265.44</v>
      </c>
      <c r="H122" s="4">
        <v>9.1206695778748177</v>
      </c>
    </row>
    <row r="123" spans="1:8" x14ac:dyDescent="0.35">
      <c r="A123" s="8">
        <f>+VLOOKUP(Superficie_prod_rdto_pb[[#This Row],[Año agrícola]],Codigo_año[],2,0)</f>
        <v>2014</v>
      </c>
      <c r="B123" s="8">
        <f>+VLOOKUP(Superficie_prod_rdto_pb[[#This Row],[Año agrícola]],Codigo_año[],3,0)</f>
        <v>2015</v>
      </c>
      <c r="C123" s="4">
        <f>+VLOOKUP(Superficie_prod_rdto_pb[[#This Row],[Región]],Códigos!$A$2:$B$24,2,0)</f>
        <v>4</v>
      </c>
      <c r="D123" s="4" t="s">
        <v>69</v>
      </c>
      <c r="E123" s="4" t="s">
        <v>47</v>
      </c>
      <c r="F123" s="4">
        <v>1874.8517657009927</v>
      </c>
      <c r="G123" s="4">
        <v>43406.3</v>
      </c>
      <c r="H123" s="4">
        <v>23.15</v>
      </c>
    </row>
    <row r="124" spans="1:8" x14ac:dyDescent="0.35">
      <c r="A124" s="8">
        <f>+VLOOKUP(Superficie_prod_rdto_pb[[#This Row],[Año agrícola]],Codigo_año[],2,0)</f>
        <v>2014</v>
      </c>
      <c r="B124" s="8">
        <f>+VLOOKUP(Superficie_prod_rdto_pb[[#This Row],[Año agrícola]],Codigo_año[],3,0)</f>
        <v>2015</v>
      </c>
      <c r="C124" s="4">
        <f>+VLOOKUP(Superficie_prod_rdto_pb[[#This Row],[Región]],Códigos!$A$2:$B$24,2,0)</f>
        <v>5</v>
      </c>
      <c r="D124" s="4" t="s">
        <v>69</v>
      </c>
      <c r="E124" s="4" t="s">
        <v>48</v>
      </c>
      <c r="F124" s="4">
        <v>1451.3199862357419</v>
      </c>
      <c r="G124" s="4">
        <v>21881.1</v>
      </c>
      <c r="H124" s="4">
        <v>15.08</v>
      </c>
    </row>
    <row r="125" spans="1:8" x14ac:dyDescent="0.35">
      <c r="A125" s="8">
        <f>+VLOOKUP(Superficie_prod_rdto_pb[[#This Row],[Año agrícola]],Codigo_año[],2,0)</f>
        <v>2014</v>
      </c>
      <c r="B125" s="8">
        <f>+VLOOKUP(Superficie_prod_rdto_pb[[#This Row],[Año agrícola]],Codigo_año[],3,0)</f>
        <v>2015</v>
      </c>
      <c r="C125" s="4">
        <f>+VLOOKUP(Superficie_prod_rdto_pb[[#This Row],[Región]],Códigos!$A$2:$B$24,2,0)</f>
        <v>13</v>
      </c>
      <c r="D125" s="4" t="s">
        <v>69</v>
      </c>
      <c r="E125" s="4" t="s">
        <v>49</v>
      </c>
      <c r="F125" s="4">
        <v>4939.8094869007145</v>
      </c>
      <c r="G125" s="4">
        <v>112928.4</v>
      </c>
      <c r="H125" s="4">
        <v>22.86</v>
      </c>
    </row>
    <row r="126" spans="1:8" x14ac:dyDescent="0.35">
      <c r="A126" s="8">
        <f>+VLOOKUP(Superficie_prod_rdto_pb[[#This Row],[Año agrícola]],Codigo_año[],2,0)</f>
        <v>2014</v>
      </c>
      <c r="B126" s="8">
        <f>+VLOOKUP(Superficie_prod_rdto_pb[[#This Row],[Año agrícola]],Codigo_año[],3,0)</f>
        <v>2015</v>
      </c>
      <c r="C126" s="4">
        <f>+VLOOKUP(Superficie_prod_rdto_pb[[#This Row],[Región]],Códigos!$A$2:$B$24,2,0)</f>
        <v>6</v>
      </c>
      <c r="D126" s="4" t="s">
        <v>69</v>
      </c>
      <c r="E126" s="4" t="s">
        <v>50</v>
      </c>
      <c r="F126" s="4">
        <v>2047.8950515475051</v>
      </c>
      <c r="G126" s="4">
        <v>33402.9</v>
      </c>
      <c r="H126" s="4">
        <v>16.309999999999999</v>
      </c>
    </row>
    <row r="127" spans="1:8" x14ac:dyDescent="0.35">
      <c r="A127" s="8">
        <f>+VLOOKUP(Superficie_prod_rdto_pb[[#This Row],[Año agrícola]],Codigo_año[],2,0)</f>
        <v>2014</v>
      </c>
      <c r="B127" s="8">
        <f>+VLOOKUP(Superficie_prod_rdto_pb[[#This Row],[Año agrícola]],Codigo_año[],3,0)</f>
        <v>2015</v>
      </c>
      <c r="C127" s="4">
        <f>+VLOOKUP(Superficie_prod_rdto_pb[[#This Row],[Región]],Códigos!$A$2:$B$24,2,0)</f>
        <v>7</v>
      </c>
      <c r="D127" s="4" t="s">
        <v>69</v>
      </c>
      <c r="E127" s="4" t="s">
        <v>51</v>
      </c>
      <c r="F127" s="4">
        <v>3593.5396570323278</v>
      </c>
      <c r="G127" s="4">
        <v>59085.4</v>
      </c>
      <c r="H127" s="4">
        <v>16.440000000000001</v>
      </c>
    </row>
    <row r="128" spans="1:8" x14ac:dyDescent="0.35">
      <c r="A128" s="8">
        <f>+VLOOKUP(Superficie_prod_rdto_pb[[#This Row],[Año agrícola]],Codigo_año[],2,0)</f>
        <v>2014</v>
      </c>
      <c r="B128" s="8">
        <f>+VLOOKUP(Superficie_prod_rdto_pb[[#This Row],[Año agrícola]],Codigo_año[],3,0)</f>
        <v>2015</v>
      </c>
      <c r="C128" s="4">
        <f>+VLOOKUP(Superficie_prod_rdto_pb[[#This Row],[Región]],Códigos!$A$2:$B$24,2,0)</f>
        <v>16</v>
      </c>
      <c r="D128" s="4" t="s">
        <v>69</v>
      </c>
      <c r="E128" s="4" t="s">
        <v>52</v>
      </c>
      <c r="F128" s="4" t="s">
        <v>53</v>
      </c>
      <c r="G128" s="4" t="s">
        <v>53</v>
      </c>
      <c r="H128" s="4" t="s">
        <v>53</v>
      </c>
    </row>
    <row r="129" spans="1:8" x14ac:dyDescent="0.35">
      <c r="A129" s="8">
        <f>+VLOOKUP(Superficie_prod_rdto_pb[[#This Row],[Año agrícola]],Codigo_año[],2,0)</f>
        <v>2014</v>
      </c>
      <c r="B129" s="8">
        <f>+VLOOKUP(Superficie_prod_rdto_pb[[#This Row],[Año agrícola]],Codigo_año[],3,0)</f>
        <v>2015</v>
      </c>
      <c r="C129" s="4">
        <f>+VLOOKUP(Superficie_prod_rdto_pb[[#This Row],[Región]],Códigos!$A$2:$B$24,2,0)</f>
        <v>8</v>
      </c>
      <c r="D129" s="4" t="s">
        <v>69</v>
      </c>
      <c r="E129" s="4" t="s">
        <v>54</v>
      </c>
      <c r="F129" s="4">
        <v>8685.4599664461075</v>
      </c>
      <c r="G129" s="4">
        <v>137049.29999999999</v>
      </c>
      <c r="H129" s="4">
        <v>15.78</v>
      </c>
    </row>
    <row r="130" spans="1:8" x14ac:dyDescent="0.35">
      <c r="A130" s="8">
        <f>+VLOOKUP(Superficie_prod_rdto_pb[[#This Row],[Año agrícola]],Codigo_año[],2,0)</f>
        <v>2014</v>
      </c>
      <c r="B130" s="8">
        <f>+VLOOKUP(Superficie_prod_rdto_pb[[#This Row],[Año agrícola]],Codigo_año[],3,0)</f>
        <v>2015</v>
      </c>
      <c r="C130" s="4">
        <f>+VLOOKUP(Superficie_prod_rdto_pb[[#This Row],[Región]],Códigos!$A$2:$B$24,2,0)</f>
        <v>9</v>
      </c>
      <c r="D130" s="4" t="s">
        <v>69</v>
      </c>
      <c r="E130" s="4" t="s">
        <v>55</v>
      </c>
      <c r="F130" s="4">
        <v>16788.425585779605</v>
      </c>
      <c r="G130" s="4">
        <v>305709.5</v>
      </c>
      <c r="H130" s="4">
        <v>18.21</v>
      </c>
    </row>
    <row r="131" spans="1:8" x14ac:dyDescent="0.35">
      <c r="A131" s="8">
        <f>+VLOOKUP(Superficie_prod_rdto_pb[[#This Row],[Año agrícola]],Codigo_año[],2,0)</f>
        <v>2014</v>
      </c>
      <c r="B131" s="8">
        <f>+VLOOKUP(Superficie_prod_rdto_pb[[#This Row],[Año agrícola]],Codigo_año[],3,0)</f>
        <v>2015</v>
      </c>
      <c r="C131" s="4">
        <f>+VLOOKUP(Superficie_prod_rdto_pb[[#This Row],[Región]],Códigos!$A$2:$B$24,2,0)</f>
        <v>14</v>
      </c>
      <c r="D131" s="4" t="s">
        <v>69</v>
      </c>
      <c r="E131" s="4" t="s">
        <v>56</v>
      </c>
      <c r="F131" s="4">
        <v>3490.6066401256444</v>
      </c>
      <c r="G131" s="4">
        <v>62139.8</v>
      </c>
      <c r="H131" s="4">
        <v>17.8</v>
      </c>
    </row>
    <row r="132" spans="1:8" x14ac:dyDescent="0.35">
      <c r="A132" s="8">
        <f>+VLOOKUP(Superficie_prod_rdto_pb[[#This Row],[Año agrícola]],Codigo_año[],2,0)</f>
        <v>2014</v>
      </c>
      <c r="B132" s="8">
        <f>+VLOOKUP(Superficie_prod_rdto_pb[[#This Row],[Año agrícola]],Codigo_año[],3,0)</f>
        <v>2015</v>
      </c>
      <c r="C132" s="4">
        <f>+VLOOKUP(Superficie_prod_rdto_pb[[#This Row],[Región]],Códigos!$A$2:$B$24,2,0)</f>
        <v>10</v>
      </c>
      <c r="D132" s="4" t="s">
        <v>69</v>
      </c>
      <c r="E132" s="4" t="s">
        <v>57</v>
      </c>
      <c r="F132" s="4">
        <v>6967.4298276406953</v>
      </c>
      <c r="G132" s="4">
        <v>178633.9</v>
      </c>
      <c r="H132" s="4">
        <v>25.64</v>
      </c>
    </row>
    <row r="133" spans="1:8" x14ac:dyDescent="0.35">
      <c r="A133" s="8">
        <f>+VLOOKUP(Superficie_prod_rdto_pb[[#This Row],[Año agrícola]],Codigo_año[],2,0)</f>
        <v>2014</v>
      </c>
      <c r="B133" s="8">
        <f>+VLOOKUP(Superficie_prod_rdto_pb[[#This Row],[Año agrícola]],Codigo_año[],3,0)</f>
        <v>2015</v>
      </c>
      <c r="C133" s="4">
        <f>+VLOOKUP(Superficie_prod_rdto_pb[[#This Row],[Región]],Códigos!$A$2:$B$24,2,0)</f>
        <v>99</v>
      </c>
      <c r="D133" s="4" t="s">
        <v>69</v>
      </c>
      <c r="E133" s="4" t="s">
        <v>58</v>
      </c>
      <c r="F133" s="4">
        <v>687</v>
      </c>
      <c r="G133" s="4">
        <v>6265.44</v>
      </c>
      <c r="H133" s="4">
        <v>9.1199999999999992</v>
      </c>
    </row>
    <row r="134" spans="1:8" x14ac:dyDescent="0.35">
      <c r="A134" s="8">
        <f>+VLOOKUP(Superficie_prod_rdto_pb[[#This Row],[Año agrícola]],Codigo_año[],2,0)</f>
        <v>2015</v>
      </c>
      <c r="B134" s="8">
        <f>+VLOOKUP(Superficie_prod_rdto_pb[[#This Row],[Año agrícola]],Codigo_año[],3,0)</f>
        <v>2016</v>
      </c>
      <c r="C134" s="4">
        <f>+VLOOKUP(Superficie_prod_rdto_pb[[#This Row],[Región]],Códigos!$A$2:$B$24,2,0)</f>
        <v>4</v>
      </c>
      <c r="D134" s="4" t="s">
        <v>70</v>
      </c>
      <c r="E134" s="4" t="s">
        <v>47</v>
      </c>
      <c r="F134" s="4">
        <v>2244</v>
      </c>
      <c r="G134" s="4">
        <v>54372.1</v>
      </c>
      <c r="H134" s="4">
        <v>24.23</v>
      </c>
    </row>
    <row r="135" spans="1:8" x14ac:dyDescent="0.35">
      <c r="A135" s="8">
        <f>+VLOOKUP(Superficie_prod_rdto_pb[[#This Row],[Año agrícola]],Codigo_año[],2,0)</f>
        <v>2015</v>
      </c>
      <c r="B135" s="8">
        <f>+VLOOKUP(Superficie_prod_rdto_pb[[#This Row],[Año agrícola]],Codigo_año[],3,0)</f>
        <v>2016</v>
      </c>
      <c r="C135" s="4">
        <f>+VLOOKUP(Superficie_prod_rdto_pb[[#This Row],[Región]],Códigos!$A$2:$B$24,2,0)</f>
        <v>5</v>
      </c>
      <c r="D135" s="4" t="s">
        <v>70</v>
      </c>
      <c r="E135" s="4" t="s">
        <v>48</v>
      </c>
      <c r="F135" s="4">
        <v>776</v>
      </c>
      <c r="G135" s="4">
        <v>13820.6</v>
      </c>
      <c r="H135" s="4">
        <v>17.809999999999999</v>
      </c>
    </row>
    <row r="136" spans="1:8" x14ac:dyDescent="0.35">
      <c r="A136" s="8">
        <f>+VLOOKUP(Superficie_prod_rdto_pb[[#This Row],[Año agrícola]],Codigo_año[],2,0)</f>
        <v>2015</v>
      </c>
      <c r="B136" s="8">
        <f>+VLOOKUP(Superficie_prod_rdto_pb[[#This Row],[Año agrícola]],Codigo_año[],3,0)</f>
        <v>2016</v>
      </c>
      <c r="C136" s="4">
        <f>+VLOOKUP(Superficie_prod_rdto_pb[[#This Row],[Región]],Códigos!$A$2:$B$24,2,0)</f>
        <v>13</v>
      </c>
      <c r="D136" s="4" t="s">
        <v>70</v>
      </c>
      <c r="E136" s="4" t="s">
        <v>49</v>
      </c>
      <c r="F136" s="4">
        <v>4449</v>
      </c>
      <c r="G136" s="4">
        <v>76522.8</v>
      </c>
      <c r="H136" s="4">
        <v>17.2</v>
      </c>
    </row>
    <row r="137" spans="1:8" x14ac:dyDescent="0.35">
      <c r="A137" s="8">
        <f>+VLOOKUP(Superficie_prod_rdto_pb[[#This Row],[Año agrícola]],Codigo_año[],2,0)</f>
        <v>2015</v>
      </c>
      <c r="B137" s="8">
        <f>+VLOOKUP(Superficie_prod_rdto_pb[[#This Row],[Año agrícola]],Codigo_año[],3,0)</f>
        <v>2016</v>
      </c>
      <c r="C137" s="4">
        <f>+VLOOKUP(Superficie_prod_rdto_pb[[#This Row],[Región]],Códigos!$A$2:$B$24,2,0)</f>
        <v>6</v>
      </c>
      <c r="D137" s="4" t="s">
        <v>70</v>
      </c>
      <c r="E137" s="4" t="s">
        <v>50</v>
      </c>
      <c r="F137" s="4">
        <v>2251</v>
      </c>
      <c r="G137" s="4">
        <v>30906.2</v>
      </c>
      <c r="H137" s="4">
        <v>13.73</v>
      </c>
    </row>
    <row r="138" spans="1:8" x14ac:dyDescent="0.35">
      <c r="A138" s="8">
        <f>+VLOOKUP(Superficie_prod_rdto_pb[[#This Row],[Año agrícola]],Codigo_año[],2,0)</f>
        <v>2015</v>
      </c>
      <c r="B138" s="8">
        <f>+VLOOKUP(Superficie_prod_rdto_pb[[#This Row],[Año agrícola]],Codigo_año[],3,0)</f>
        <v>2016</v>
      </c>
      <c r="C138" s="4">
        <f>+VLOOKUP(Superficie_prod_rdto_pb[[#This Row],[Región]],Códigos!$A$2:$B$24,2,0)</f>
        <v>7</v>
      </c>
      <c r="D138" s="4" t="s">
        <v>70</v>
      </c>
      <c r="E138" s="4" t="s">
        <v>51</v>
      </c>
      <c r="F138" s="4">
        <v>5243</v>
      </c>
      <c r="G138" s="4">
        <v>88711.6</v>
      </c>
      <c r="H138" s="4">
        <v>16.919999999999998</v>
      </c>
    </row>
    <row r="139" spans="1:8" x14ac:dyDescent="0.35">
      <c r="A139" s="8">
        <f>+VLOOKUP(Superficie_prod_rdto_pb[[#This Row],[Año agrícola]],Codigo_año[],2,0)</f>
        <v>2015</v>
      </c>
      <c r="B139" s="8">
        <f>+VLOOKUP(Superficie_prod_rdto_pb[[#This Row],[Año agrícola]],Codigo_año[],3,0)</f>
        <v>2016</v>
      </c>
      <c r="C139" s="4">
        <f>+VLOOKUP(Superficie_prod_rdto_pb[[#This Row],[Región]],Códigos!$A$2:$B$24,2,0)</f>
        <v>16</v>
      </c>
      <c r="D139" s="4" t="s">
        <v>70</v>
      </c>
      <c r="E139" s="4" t="s">
        <v>52</v>
      </c>
      <c r="F139" s="4" t="s">
        <v>53</v>
      </c>
      <c r="G139" s="4" t="s">
        <v>53</v>
      </c>
      <c r="H139" s="4" t="s">
        <v>53</v>
      </c>
    </row>
    <row r="140" spans="1:8" x14ac:dyDescent="0.35">
      <c r="A140" s="8">
        <f>+VLOOKUP(Superficie_prod_rdto_pb[[#This Row],[Año agrícola]],Codigo_año[],2,0)</f>
        <v>2015</v>
      </c>
      <c r="B140" s="8">
        <f>+VLOOKUP(Superficie_prod_rdto_pb[[#This Row],[Año agrícola]],Codigo_año[],3,0)</f>
        <v>2016</v>
      </c>
      <c r="C140" s="4">
        <f>+VLOOKUP(Superficie_prod_rdto_pb[[#This Row],[Región]],Códigos!$A$2:$B$24,2,0)</f>
        <v>8</v>
      </c>
      <c r="D140" s="4" t="s">
        <v>70</v>
      </c>
      <c r="E140" s="4" t="s">
        <v>54</v>
      </c>
      <c r="F140" s="4">
        <v>8946</v>
      </c>
      <c r="G140" s="4">
        <v>132490.29999999999</v>
      </c>
      <c r="H140" s="4">
        <v>14.809999999999999</v>
      </c>
    </row>
    <row r="141" spans="1:8" x14ac:dyDescent="0.35">
      <c r="A141" s="8">
        <f>+VLOOKUP(Superficie_prod_rdto_pb[[#This Row],[Año agrícola]],Codigo_año[],2,0)</f>
        <v>2015</v>
      </c>
      <c r="B141" s="8">
        <f>+VLOOKUP(Superficie_prod_rdto_pb[[#This Row],[Año agrícola]],Codigo_año[],3,0)</f>
        <v>2016</v>
      </c>
      <c r="C141" s="4">
        <f>+VLOOKUP(Superficie_prod_rdto_pb[[#This Row],[Región]],Códigos!$A$2:$B$24,2,0)</f>
        <v>9</v>
      </c>
      <c r="D141" s="4" t="s">
        <v>70</v>
      </c>
      <c r="E141" s="4" t="s">
        <v>55</v>
      </c>
      <c r="F141" s="4">
        <v>14976</v>
      </c>
      <c r="G141" s="4">
        <v>338757.1</v>
      </c>
      <c r="H141" s="4">
        <v>22.619999999999997</v>
      </c>
    </row>
    <row r="142" spans="1:8" x14ac:dyDescent="0.35">
      <c r="A142" s="8">
        <f>+VLOOKUP(Superficie_prod_rdto_pb[[#This Row],[Año agrícola]],Codigo_año[],2,0)</f>
        <v>2015</v>
      </c>
      <c r="B142" s="8">
        <f>+VLOOKUP(Superficie_prod_rdto_pb[[#This Row],[Año agrícola]],Codigo_año[],3,0)</f>
        <v>2016</v>
      </c>
      <c r="C142" s="4">
        <f>+VLOOKUP(Superficie_prod_rdto_pb[[#This Row],[Región]],Códigos!$A$2:$B$24,2,0)</f>
        <v>14</v>
      </c>
      <c r="D142" s="4" t="s">
        <v>70</v>
      </c>
      <c r="E142" s="4" t="s">
        <v>56</v>
      </c>
      <c r="F142" s="4">
        <v>3369</v>
      </c>
      <c r="G142" s="4">
        <v>74118</v>
      </c>
      <c r="H142" s="4">
        <v>22</v>
      </c>
    </row>
    <row r="143" spans="1:8" x14ac:dyDescent="0.35">
      <c r="A143" s="8">
        <f>+VLOOKUP(Superficie_prod_rdto_pb[[#This Row],[Año agrícola]],Codigo_año[],2,0)</f>
        <v>2015</v>
      </c>
      <c r="B143" s="8">
        <f>+VLOOKUP(Superficie_prod_rdto_pb[[#This Row],[Año agrícola]],Codigo_año[],3,0)</f>
        <v>2016</v>
      </c>
      <c r="C143" s="4">
        <f>+VLOOKUP(Superficie_prod_rdto_pb[[#This Row],[Región]],Códigos!$A$2:$B$24,2,0)</f>
        <v>10</v>
      </c>
      <c r="D143" s="4" t="s">
        <v>70</v>
      </c>
      <c r="E143" s="4" t="s">
        <v>57</v>
      </c>
      <c r="F143" s="4">
        <v>10544</v>
      </c>
      <c r="G143" s="4">
        <v>350060.79999999999</v>
      </c>
      <c r="H143" s="4">
        <v>33.200000000000003</v>
      </c>
    </row>
    <row r="144" spans="1:8" x14ac:dyDescent="0.35">
      <c r="A144" s="8">
        <f>+VLOOKUP(Superficie_prod_rdto_pb[[#This Row],[Año agrícola]],Codigo_año[],2,0)</f>
        <v>2015</v>
      </c>
      <c r="B144" s="8">
        <f>+VLOOKUP(Superficie_prod_rdto_pb[[#This Row],[Año agrícola]],Codigo_año[],3,0)</f>
        <v>2016</v>
      </c>
      <c r="C144" s="4">
        <f>+VLOOKUP(Superficie_prod_rdto_pb[[#This Row],[Región]],Códigos!$A$2:$B$24,2,0)</f>
        <v>99</v>
      </c>
      <c r="D144" s="4" t="s">
        <v>70</v>
      </c>
      <c r="E144" s="4" t="s">
        <v>58</v>
      </c>
      <c r="F144" s="4">
        <v>687</v>
      </c>
      <c r="G144" s="4">
        <v>6265.4400000000005</v>
      </c>
      <c r="H144" s="4">
        <v>9.120000000000001</v>
      </c>
    </row>
    <row r="145" spans="1:8" x14ac:dyDescent="0.35">
      <c r="A145" s="8">
        <f>+VLOOKUP(Superficie_prod_rdto_pb[[#This Row],[Año agrícola]],Codigo_año[],2,0)</f>
        <v>2016</v>
      </c>
      <c r="B145" s="8">
        <f>+VLOOKUP(Superficie_prod_rdto_pb[[#This Row],[Año agrícola]],Codigo_año[],3,0)</f>
        <v>2017</v>
      </c>
      <c r="C145" s="4">
        <f>+VLOOKUP(Superficie_prod_rdto_pb[[#This Row],[Región]],Códigos!$A$2:$B$24,2,0)</f>
        <v>4</v>
      </c>
      <c r="D145" s="4" t="s">
        <v>71</v>
      </c>
      <c r="E145" s="4" t="s">
        <v>47</v>
      </c>
      <c r="F145" s="4">
        <v>2193</v>
      </c>
      <c r="G145" s="4">
        <v>54517.979999999996</v>
      </c>
      <c r="H145" s="4">
        <v>24.86</v>
      </c>
    </row>
    <row r="146" spans="1:8" x14ac:dyDescent="0.35">
      <c r="A146" s="8">
        <f>+VLOOKUP(Superficie_prod_rdto_pb[[#This Row],[Año agrícola]],Codigo_año[],2,0)</f>
        <v>2016</v>
      </c>
      <c r="B146" s="8">
        <f>+VLOOKUP(Superficie_prod_rdto_pb[[#This Row],[Año agrícola]],Codigo_año[],3,0)</f>
        <v>2017</v>
      </c>
      <c r="C146" s="4">
        <f>+VLOOKUP(Superficie_prod_rdto_pb[[#This Row],[Región]],Códigos!$A$2:$B$24,2,0)</f>
        <v>5</v>
      </c>
      <c r="D146" s="4" t="s">
        <v>71</v>
      </c>
      <c r="E146" s="4" t="s">
        <v>48</v>
      </c>
      <c r="F146" s="4">
        <v>1721</v>
      </c>
      <c r="G146" s="4">
        <v>23887.480000000003</v>
      </c>
      <c r="H146" s="4">
        <v>13.88</v>
      </c>
    </row>
    <row r="147" spans="1:8" x14ac:dyDescent="0.35">
      <c r="A147" s="8">
        <f>+VLOOKUP(Superficie_prod_rdto_pb[[#This Row],[Año agrícola]],Codigo_año[],2,0)</f>
        <v>2016</v>
      </c>
      <c r="B147" s="8">
        <f>+VLOOKUP(Superficie_prod_rdto_pb[[#This Row],[Año agrícola]],Codigo_año[],3,0)</f>
        <v>2017</v>
      </c>
      <c r="C147" s="4">
        <f>+VLOOKUP(Superficie_prod_rdto_pb[[#This Row],[Región]],Códigos!$A$2:$B$24,2,0)</f>
        <v>13</v>
      </c>
      <c r="D147" s="4" t="s">
        <v>71</v>
      </c>
      <c r="E147" s="4" t="s">
        <v>49</v>
      </c>
      <c r="F147" s="4">
        <v>5339</v>
      </c>
      <c r="G147" s="4">
        <v>90763</v>
      </c>
      <c r="H147" s="4">
        <v>17</v>
      </c>
    </row>
    <row r="148" spans="1:8" x14ac:dyDescent="0.35">
      <c r="A148" s="8">
        <f>+VLOOKUP(Superficie_prod_rdto_pb[[#This Row],[Año agrícola]],Codigo_año[],2,0)</f>
        <v>2016</v>
      </c>
      <c r="B148" s="8">
        <f>+VLOOKUP(Superficie_prod_rdto_pb[[#This Row],[Año agrícola]],Codigo_año[],3,0)</f>
        <v>2017</v>
      </c>
      <c r="C148" s="4">
        <f>+VLOOKUP(Superficie_prod_rdto_pb[[#This Row],[Región]],Códigos!$A$2:$B$24,2,0)</f>
        <v>6</v>
      </c>
      <c r="D148" s="4" t="s">
        <v>71</v>
      </c>
      <c r="E148" s="4" t="s">
        <v>50</v>
      </c>
      <c r="F148" s="4">
        <v>1195</v>
      </c>
      <c r="G148" s="4">
        <v>18426.900000000001</v>
      </c>
      <c r="H148" s="4">
        <v>15.419999999999998</v>
      </c>
    </row>
    <row r="149" spans="1:8" x14ac:dyDescent="0.35">
      <c r="A149" s="8">
        <f>+VLOOKUP(Superficie_prod_rdto_pb[[#This Row],[Año agrícola]],Codigo_año[],2,0)</f>
        <v>2016</v>
      </c>
      <c r="B149" s="8">
        <f>+VLOOKUP(Superficie_prod_rdto_pb[[#This Row],[Año agrícola]],Codigo_año[],3,0)</f>
        <v>2017</v>
      </c>
      <c r="C149" s="4">
        <f>+VLOOKUP(Superficie_prod_rdto_pb[[#This Row],[Región]],Códigos!$A$2:$B$24,2,0)</f>
        <v>7</v>
      </c>
      <c r="D149" s="4" t="s">
        <v>71</v>
      </c>
      <c r="E149" s="4" t="s">
        <v>51</v>
      </c>
      <c r="F149" s="4">
        <v>4168</v>
      </c>
      <c r="G149" s="4">
        <v>92237.84</v>
      </c>
      <c r="H149" s="4">
        <v>22.130000000000003</v>
      </c>
    </row>
    <row r="150" spans="1:8" x14ac:dyDescent="0.35">
      <c r="A150" s="8">
        <f>+VLOOKUP(Superficie_prod_rdto_pb[[#This Row],[Año agrícola]],Codigo_año[],2,0)</f>
        <v>2016</v>
      </c>
      <c r="B150" s="8">
        <f>+VLOOKUP(Superficie_prod_rdto_pb[[#This Row],[Año agrícola]],Codigo_año[],3,0)</f>
        <v>2017</v>
      </c>
      <c r="C150" s="4">
        <f>+VLOOKUP(Superficie_prod_rdto_pb[[#This Row],[Región]],Códigos!$A$2:$B$24,2,0)</f>
        <v>16</v>
      </c>
      <c r="D150" s="4" t="s">
        <v>71</v>
      </c>
      <c r="E150" s="4" t="s">
        <v>52</v>
      </c>
      <c r="F150" s="4" t="s">
        <v>53</v>
      </c>
      <c r="G150" s="4" t="s">
        <v>53</v>
      </c>
      <c r="H150" s="4" t="s">
        <v>53</v>
      </c>
    </row>
    <row r="151" spans="1:8" x14ac:dyDescent="0.35">
      <c r="A151" s="8">
        <f>+VLOOKUP(Superficie_prod_rdto_pb[[#This Row],[Año agrícola]],Codigo_año[],2,0)</f>
        <v>2016</v>
      </c>
      <c r="B151" s="8">
        <f>+VLOOKUP(Superficie_prod_rdto_pb[[#This Row],[Año agrícola]],Codigo_año[],3,0)</f>
        <v>2017</v>
      </c>
      <c r="C151" s="4">
        <f>+VLOOKUP(Superficie_prod_rdto_pb[[#This Row],[Región]],Códigos!$A$2:$B$24,2,0)</f>
        <v>8</v>
      </c>
      <c r="D151" s="4" t="s">
        <v>71</v>
      </c>
      <c r="E151" s="4" t="s">
        <v>54</v>
      </c>
      <c r="F151" s="4">
        <v>9892</v>
      </c>
      <c r="G151" s="4">
        <v>170637</v>
      </c>
      <c r="H151" s="4">
        <v>17.25</v>
      </c>
    </row>
    <row r="152" spans="1:8" x14ac:dyDescent="0.35">
      <c r="A152" s="8">
        <f>+VLOOKUP(Superficie_prod_rdto_pb[[#This Row],[Año agrícola]],Codigo_año[],2,0)</f>
        <v>2016</v>
      </c>
      <c r="B152" s="8">
        <f>+VLOOKUP(Superficie_prod_rdto_pb[[#This Row],[Año agrícola]],Codigo_año[],3,0)</f>
        <v>2017</v>
      </c>
      <c r="C152" s="4">
        <f>+VLOOKUP(Superficie_prod_rdto_pb[[#This Row],[Región]],Códigos!$A$2:$B$24,2,0)</f>
        <v>9</v>
      </c>
      <c r="D152" s="4" t="s">
        <v>71</v>
      </c>
      <c r="E152" s="4" t="s">
        <v>55</v>
      </c>
      <c r="F152" s="4">
        <v>13886</v>
      </c>
      <c r="G152" s="4">
        <v>369923.04</v>
      </c>
      <c r="H152" s="4">
        <v>26.639999999999997</v>
      </c>
    </row>
    <row r="153" spans="1:8" x14ac:dyDescent="0.35">
      <c r="A153" s="8">
        <f>+VLOOKUP(Superficie_prod_rdto_pb[[#This Row],[Año agrícola]],Codigo_año[],2,0)</f>
        <v>2016</v>
      </c>
      <c r="B153" s="8">
        <f>+VLOOKUP(Superficie_prod_rdto_pb[[#This Row],[Año agrícola]],Codigo_año[],3,0)</f>
        <v>2017</v>
      </c>
      <c r="C153" s="4">
        <f>+VLOOKUP(Superficie_prod_rdto_pb[[#This Row],[Región]],Códigos!$A$2:$B$24,2,0)</f>
        <v>14</v>
      </c>
      <c r="D153" s="4" t="s">
        <v>71</v>
      </c>
      <c r="E153" s="4" t="s">
        <v>56</v>
      </c>
      <c r="F153" s="4">
        <v>3979</v>
      </c>
      <c r="G153" s="4">
        <v>126094.50999999998</v>
      </c>
      <c r="H153" s="4">
        <v>31.689999999999998</v>
      </c>
    </row>
    <row r="154" spans="1:8" x14ac:dyDescent="0.35">
      <c r="A154" s="8">
        <f>+VLOOKUP(Superficie_prod_rdto_pb[[#This Row],[Año agrícola]],Codigo_año[],2,0)</f>
        <v>2016</v>
      </c>
      <c r="B154" s="8">
        <f>+VLOOKUP(Superficie_prod_rdto_pb[[#This Row],[Año agrícola]],Codigo_año[],3,0)</f>
        <v>2017</v>
      </c>
      <c r="C154" s="4">
        <f>+VLOOKUP(Superficie_prod_rdto_pb[[#This Row],[Región]],Códigos!$A$2:$B$24,2,0)</f>
        <v>10</v>
      </c>
      <c r="D154" s="4" t="s">
        <v>71</v>
      </c>
      <c r="E154" s="4" t="s">
        <v>57</v>
      </c>
      <c r="F154" s="4">
        <v>11022</v>
      </c>
      <c r="G154" s="4">
        <v>473725.56000000006</v>
      </c>
      <c r="H154" s="4">
        <v>42.980000000000004</v>
      </c>
    </row>
    <row r="155" spans="1:8" x14ac:dyDescent="0.35">
      <c r="A155" s="8">
        <f>+VLOOKUP(Superficie_prod_rdto_pb[[#This Row],[Año agrícola]],Codigo_año[],2,0)</f>
        <v>2016</v>
      </c>
      <c r="B155" s="8">
        <f>+VLOOKUP(Superficie_prod_rdto_pb[[#This Row],[Año agrícola]],Codigo_año[],3,0)</f>
        <v>2017</v>
      </c>
      <c r="C155" s="4">
        <f>+VLOOKUP(Superficie_prod_rdto_pb[[#This Row],[Región]],Códigos!$A$2:$B$24,2,0)</f>
        <v>99</v>
      </c>
      <c r="D155" s="4" t="s">
        <v>71</v>
      </c>
      <c r="E155" s="4" t="s">
        <v>58</v>
      </c>
      <c r="F155" s="4">
        <v>687</v>
      </c>
      <c r="G155" s="4">
        <v>6265.4400000000005</v>
      </c>
      <c r="H155" s="4">
        <v>9.120000000000001</v>
      </c>
    </row>
    <row r="156" spans="1:8" x14ac:dyDescent="0.35">
      <c r="A156" s="8">
        <f>+VLOOKUP(Superficie_prod_rdto_pb[[#This Row],[Año agrícola]],Codigo_año[],2,0)</f>
        <v>2017</v>
      </c>
      <c r="B156" s="8">
        <f>+VLOOKUP(Superficie_prod_rdto_pb[[#This Row],[Año agrícola]],Codigo_año[],3,0)</f>
        <v>2018</v>
      </c>
      <c r="C156" s="4">
        <f>+VLOOKUP(Superficie_prod_rdto_pb[[#This Row],[Región]],Códigos!$A$2:$B$24,2,0)</f>
        <v>4</v>
      </c>
      <c r="D156" s="4" t="s">
        <v>72</v>
      </c>
      <c r="E156" s="4" t="s">
        <v>47</v>
      </c>
      <c r="F156" s="4">
        <v>2137</v>
      </c>
      <c r="G156" s="4">
        <v>60645.8</v>
      </c>
      <c r="H156" s="4">
        <v>28.378922166817894</v>
      </c>
    </row>
    <row r="157" spans="1:8" x14ac:dyDescent="0.35">
      <c r="A157" s="8">
        <f>+VLOOKUP(Superficie_prod_rdto_pb[[#This Row],[Año agrícola]],Codigo_año[],2,0)</f>
        <v>2017</v>
      </c>
      <c r="B157" s="8">
        <f>+VLOOKUP(Superficie_prod_rdto_pb[[#This Row],[Año agrícola]],Codigo_año[],3,0)</f>
        <v>2018</v>
      </c>
      <c r="C157" s="4">
        <f>+VLOOKUP(Superficie_prod_rdto_pb[[#This Row],[Región]],Códigos!$A$2:$B$24,2,0)</f>
        <v>5</v>
      </c>
      <c r="D157" s="4" t="s">
        <v>72</v>
      </c>
      <c r="E157" s="4" t="s">
        <v>48</v>
      </c>
      <c r="F157" s="4">
        <v>625</v>
      </c>
      <c r="G157" s="4">
        <v>10162.5</v>
      </c>
      <c r="H157" s="4">
        <v>16.260056952992556</v>
      </c>
    </row>
    <row r="158" spans="1:8" x14ac:dyDescent="0.35">
      <c r="A158" s="8">
        <f>+VLOOKUP(Superficie_prod_rdto_pb[[#This Row],[Año agrícola]],Codigo_año[],2,0)</f>
        <v>2017</v>
      </c>
      <c r="B158" s="8">
        <f>+VLOOKUP(Superficie_prod_rdto_pb[[#This Row],[Año agrícola]],Codigo_año[],3,0)</f>
        <v>2018</v>
      </c>
      <c r="C158" s="4">
        <f>+VLOOKUP(Superficie_prod_rdto_pb[[#This Row],[Región]],Códigos!$A$2:$B$24,2,0)</f>
        <v>13</v>
      </c>
      <c r="D158" s="4" t="s">
        <v>72</v>
      </c>
      <c r="E158" s="4" t="s">
        <v>49</v>
      </c>
      <c r="F158" s="4">
        <v>3197</v>
      </c>
      <c r="G158" s="4">
        <v>60586.400000000001</v>
      </c>
      <c r="H158" s="4">
        <v>18.951020851994503</v>
      </c>
    </row>
    <row r="159" spans="1:8" x14ac:dyDescent="0.35">
      <c r="A159" s="8">
        <f>+VLOOKUP(Superficie_prod_rdto_pb[[#This Row],[Año agrícola]],Codigo_año[],2,0)</f>
        <v>2017</v>
      </c>
      <c r="B159" s="8">
        <f>+VLOOKUP(Superficie_prod_rdto_pb[[#This Row],[Año agrícola]],Codigo_año[],3,0)</f>
        <v>2018</v>
      </c>
      <c r="C159" s="4">
        <f>+VLOOKUP(Superficie_prod_rdto_pb[[#This Row],[Región]],Códigos!$A$2:$B$24,2,0)</f>
        <v>6</v>
      </c>
      <c r="D159" s="4" t="s">
        <v>72</v>
      </c>
      <c r="E159" s="4" t="s">
        <v>50</v>
      </c>
      <c r="F159" s="4">
        <v>725</v>
      </c>
      <c r="G159" s="4">
        <v>10505</v>
      </c>
      <c r="H159" s="4">
        <v>14.489636066017113</v>
      </c>
    </row>
    <row r="160" spans="1:8" x14ac:dyDescent="0.35">
      <c r="A160" s="8">
        <f>+VLOOKUP(Superficie_prod_rdto_pb[[#This Row],[Año agrícola]],Codigo_año[],2,0)</f>
        <v>2017</v>
      </c>
      <c r="B160" s="8">
        <f>+VLOOKUP(Superficie_prod_rdto_pb[[#This Row],[Año agrícola]],Codigo_año[],3,0)</f>
        <v>2018</v>
      </c>
      <c r="C160" s="4">
        <f>+VLOOKUP(Superficie_prod_rdto_pb[[#This Row],[Región]],Códigos!$A$2:$B$24,2,0)</f>
        <v>7</v>
      </c>
      <c r="D160" s="4" t="s">
        <v>72</v>
      </c>
      <c r="E160" s="4" t="s">
        <v>51</v>
      </c>
      <c r="F160" s="4">
        <v>3920</v>
      </c>
      <c r="G160" s="4">
        <v>73415.3</v>
      </c>
      <c r="H160" s="4">
        <v>18.728394313163221</v>
      </c>
    </row>
    <row r="161" spans="1:8" x14ac:dyDescent="0.35">
      <c r="A161" s="8">
        <f>+VLOOKUP(Superficie_prod_rdto_pb[[#This Row],[Año agrícola]],Codigo_año[],2,0)</f>
        <v>2017</v>
      </c>
      <c r="B161" s="8">
        <f>+VLOOKUP(Superficie_prod_rdto_pb[[#This Row],[Año agrícola]],Codigo_año[],3,0)</f>
        <v>2018</v>
      </c>
      <c r="C161" s="4">
        <f>+VLOOKUP(Superficie_prod_rdto_pb[[#This Row],[Región]],Códigos!$A$2:$B$24,2,0)</f>
        <v>16</v>
      </c>
      <c r="D161" s="4" t="s">
        <v>72</v>
      </c>
      <c r="E161" s="4" t="s">
        <v>52</v>
      </c>
      <c r="F161" s="4">
        <v>3015</v>
      </c>
      <c r="G161" s="4">
        <v>62576.1</v>
      </c>
      <c r="H161" s="4">
        <v>20.754925615331164</v>
      </c>
    </row>
    <row r="162" spans="1:8" x14ac:dyDescent="0.35">
      <c r="A162" s="8">
        <f>+VLOOKUP(Superficie_prod_rdto_pb[[#This Row],[Año agrícola]],Codigo_año[],2,0)</f>
        <v>2017</v>
      </c>
      <c r="B162" s="8">
        <f>+VLOOKUP(Superficie_prod_rdto_pb[[#This Row],[Año agrícola]],Codigo_año[],3,0)</f>
        <v>2018</v>
      </c>
      <c r="C162" s="4">
        <f>+VLOOKUP(Superficie_prod_rdto_pb[[#This Row],[Región]],Códigos!$A$2:$B$24,2,0)</f>
        <v>8</v>
      </c>
      <c r="D162" s="4" t="s">
        <v>72</v>
      </c>
      <c r="E162" s="4" t="s">
        <v>54</v>
      </c>
      <c r="F162" s="4">
        <v>4409</v>
      </c>
      <c r="G162" s="4">
        <v>76334.600000000006</v>
      </c>
      <c r="H162" s="4">
        <v>17.313359038330688</v>
      </c>
    </row>
    <row r="163" spans="1:8" x14ac:dyDescent="0.35">
      <c r="A163" s="8">
        <f>+VLOOKUP(Superficie_prod_rdto_pb[[#This Row],[Año agrícola]],Codigo_año[],2,0)</f>
        <v>2017</v>
      </c>
      <c r="B163" s="8">
        <f>+VLOOKUP(Superficie_prod_rdto_pb[[#This Row],[Año agrícola]],Codigo_año[],3,0)</f>
        <v>2018</v>
      </c>
      <c r="C163" s="4">
        <f>+VLOOKUP(Superficie_prod_rdto_pb[[#This Row],[Región]],Códigos!$A$2:$B$24,2,0)</f>
        <v>9</v>
      </c>
      <c r="D163" s="4" t="s">
        <v>72</v>
      </c>
      <c r="E163" s="4" t="s">
        <v>55</v>
      </c>
      <c r="F163" s="4">
        <v>12486</v>
      </c>
      <c r="G163" s="4">
        <v>396541.3</v>
      </c>
      <c r="H163" s="4">
        <v>31.758873628341366</v>
      </c>
    </row>
    <row r="164" spans="1:8" x14ac:dyDescent="0.35">
      <c r="A164" s="8">
        <f>+VLOOKUP(Superficie_prod_rdto_pb[[#This Row],[Año agrícola]],Codigo_año[],2,0)</f>
        <v>2017</v>
      </c>
      <c r="B164" s="8">
        <f>+VLOOKUP(Superficie_prod_rdto_pb[[#This Row],[Año agrícola]],Codigo_año[],3,0)</f>
        <v>2018</v>
      </c>
      <c r="C164" s="4">
        <f>+VLOOKUP(Superficie_prod_rdto_pb[[#This Row],[Región]],Códigos!$A$2:$B$24,2,0)</f>
        <v>14</v>
      </c>
      <c r="D164" s="4" t="s">
        <v>72</v>
      </c>
      <c r="E164" s="4" t="s">
        <v>56</v>
      </c>
      <c r="F164" s="4">
        <v>2935</v>
      </c>
      <c r="G164" s="4">
        <v>142018.29999999999</v>
      </c>
      <c r="H164" s="4">
        <v>48.387835356389296</v>
      </c>
    </row>
    <row r="165" spans="1:8" x14ac:dyDescent="0.35">
      <c r="A165" s="8">
        <f>+VLOOKUP(Superficie_prod_rdto_pb[[#This Row],[Año agrícola]],Codigo_año[],2,0)</f>
        <v>2017</v>
      </c>
      <c r="B165" s="8">
        <f>+VLOOKUP(Superficie_prod_rdto_pb[[#This Row],[Año agrícola]],Codigo_año[],3,0)</f>
        <v>2018</v>
      </c>
      <c r="C165" s="4">
        <f>+VLOOKUP(Superficie_prod_rdto_pb[[#This Row],[Región]],Códigos!$A$2:$B$24,2,0)</f>
        <v>10</v>
      </c>
      <c r="D165" s="4" t="s">
        <v>72</v>
      </c>
      <c r="E165" s="4" t="s">
        <v>57</v>
      </c>
      <c r="F165" s="4">
        <v>7132</v>
      </c>
      <c r="G165" s="4">
        <v>284305.90000000002</v>
      </c>
      <c r="H165" s="4">
        <v>39.863420959984026</v>
      </c>
    </row>
    <row r="166" spans="1:8" x14ac:dyDescent="0.35">
      <c r="A166" s="8">
        <f>+VLOOKUP(Superficie_prod_rdto_pb[[#This Row],[Año agrícola]],Codigo_año[],2,0)</f>
        <v>2017</v>
      </c>
      <c r="B166" s="8">
        <f>+VLOOKUP(Superficie_prod_rdto_pb[[#This Row],[Año agrícola]],Codigo_año[],3,0)</f>
        <v>2018</v>
      </c>
      <c r="C166" s="4">
        <f>+VLOOKUP(Superficie_prod_rdto_pb[[#This Row],[Región]],Códigos!$A$2:$B$24,2,0)</f>
        <v>99</v>
      </c>
      <c r="D166" s="4" t="s">
        <v>72</v>
      </c>
      <c r="E166" s="4" t="s">
        <v>58</v>
      </c>
      <c r="F166" s="4">
        <v>687</v>
      </c>
      <c r="G166" s="4">
        <v>6265.4</v>
      </c>
      <c r="H166" s="4">
        <v>9.120000000000001</v>
      </c>
    </row>
    <row r="167" spans="1:8" x14ac:dyDescent="0.35">
      <c r="A167" s="8">
        <f>+VLOOKUP(Superficie_prod_rdto_pb[[#This Row],[Año agrícola]],Codigo_año[],2,0)</f>
        <v>2018</v>
      </c>
      <c r="B167" s="8">
        <f>+VLOOKUP(Superficie_prod_rdto_pb[[#This Row],[Año agrícola]],Codigo_año[],3,0)</f>
        <v>2019</v>
      </c>
      <c r="C167" s="4">
        <f>+VLOOKUP(Superficie_prod_rdto_pb[[#This Row],[Región]],Códigos!$A$2:$B$24,2,0)</f>
        <v>4</v>
      </c>
      <c r="D167" s="4" t="s">
        <v>73</v>
      </c>
      <c r="E167" s="4" t="s">
        <v>47</v>
      </c>
      <c r="F167" s="4">
        <v>1934</v>
      </c>
      <c r="G167" s="4">
        <v>57868.1</v>
      </c>
      <c r="H167" s="4">
        <v>29.921458117890381</v>
      </c>
    </row>
    <row r="168" spans="1:8" x14ac:dyDescent="0.35">
      <c r="A168" s="8">
        <f>+VLOOKUP(Superficie_prod_rdto_pb[[#This Row],[Año agrícola]],Codigo_año[],2,0)</f>
        <v>2018</v>
      </c>
      <c r="B168" s="8">
        <f>+VLOOKUP(Superficie_prod_rdto_pb[[#This Row],[Año agrícola]],Codigo_año[],3,0)</f>
        <v>2019</v>
      </c>
      <c r="C168" s="4">
        <f>+VLOOKUP(Superficie_prod_rdto_pb[[#This Row],[Región]],Códigos!$A$2:$B$24,2,0)</f>
        <v>5</v>
      </c>
      <c r="D168" s="4" t="s">
        <v>73</v>
      </c>
      <c r="E168" s="4" t="s">
        <v>48</v>
      </c>
      <c r="F168" s="4">
        <v>854</v>
      </c>
      <c r="G168" s="4">
        <v>14750.5</v>
      </c>
      <c r="H168" s="4">
        <v>17.272248243559719</v>
      </c>
    </row>
    <row r="169" spans="1:8" x14ac:dyDescent="0.35">
      <c r="A169" s="8">
        <f>+VLOOKUP(Superficie_prod_rdto_pb[[#This Row],[Año agrícola]],Codigo_año[],2,0)</f>
        <v>2018</v>
      </c>
      <c r="B169" s="8">
        <f>+VLOOKUP(Superficie_prod_rdto_pb[[#This Row],[Año agrícola]],Codigo_año[],3,0)</f>
        <v>2019</v>
      </c>
      <c r="C169" s="4">
        <f>+VLOOKUP(Superficie_prod_rdto_pb[[#This Row],[Región]],Códigos!$A$2:$B$24,2,0)</f>
        <v>13</v>
      </c>
      <c r="D169" s="4" t="s">
        <v>73</v>
      </c>
      <c r="E169" s="4" t="s">
        <v>49</v>
      </c>
      <c r="F169" s="4">
        <v>3432</v>
      </c>
      <c r="G169" s="4">
        <v>79162.100000000006</v>
      </c>
      <c r="H169" s="4">
        <v>23.065879953379955</v>
      </c>
    </row>
    <row r="170" spans="1:8" x14ac:dyDescent="0.35">
      <c r="A170" s="8">
        <f>+VLOOKUP(Superficie_prod_rdto_pb[[#This Row],[Año agrícola]],Codigo_año[],2,0)</f>
        <v>2018</v>
      </c>
      <c r="B170" s="8">
        <f>+VLOOKUP(Superficie_prod_rdto_pb[[#This Row],[Año agrícola]],Codigo_año[],3,0)</f>
        <v>2019</v>
      </c>
      <c r="C170" s="4">
        <f>+VLOOKUP(Superficie_prod_rdto_pb[[#This Row],[Región]],Códigos!$A$2:$B$24,2,0)</f>
        <v>6</v>
      </c>
      <c r="D170" s="4" t="s">
        <v>73</v>
      </c>
      <c r="E170" s="4" t="s">
        <v>50</v>
      </c>
      <c r="F170" s="4">
        <v>1679</v>
      </c>
      <c r="G170" s="4">
        <v>18393</v>
      </c>
      <c r="H170" s="4">
        <v>10.95473496128648</v>
      </c>
    </row>
    <row r="171" spans="1:8" x14ac:dyDescent="0.35">
      <c r="A171" s="8">
        <f>+VLOOKUP(Superficie_prod_rdto_pb[[#This Row],[Año agrícola]],Codigo_año[],2,0)</f>
        <v>2018</v>
      </c>
      <c r="B171" s="8">
        <f>+VLOOKUP(Superficie_prod_rdto_pb[[#This Row],[Año agrícola]],Codigo_año[],3,0)</f>
        <v>2019</v>
      </c>
      <c r="C171" s="4">
        <f>+VLOOKUP(Superficie_prod_rdto_pb[[#This Row],[Región]],Códigos!$A$2:$B$24,2,0)</f>
        <v>7</v>
      </c>
      <c r="D171" s="4" t="s">
        <v>73</v>
      </c>
      <c r="E171" s="4" t="s">
        <v>51</v>
      </c>
      <c r="F171" s="4">
        <v>4602</v>
      </c>
      <c r="G171" s="4">
        <v>114912.5</v>
      </c>
      <c r="H171" s="4">
        <v>24.970121686223383</v>
      </c>
    </row>
    <row r="172" spans="1:8" x14ac:dyDescent="0.35">
      <c r="A172" s="8">
        <f>+VLOOKUP(Superficie_prod_rdto_pb[[#This Row],[Año agrícola]],Codigo_año[],2,0)</f>
        <v>2018</v>
      </c>
      <c r="B172" s="8">
        <f>+VLOOKUP(Superficie_prod_rdto_pb[[#This Row],[Año agrícola]],Codigo_año[],3,0)</f>
        <v>2019</v>
      </c>
      <c r="C172" s="4">
        <f>+VLOOKUP(Superficie_prod_rdto_pb[[#This Row],[Región]],Códigos!$A$2:$B$24,2,0)</f>
        <v>16</v>
      </c>
      <c r="D172" s="4" t="s">
        <v>73</v>
      </c>
      <c r="E172" s="4" t="s">
        <v>52</v>
      </c>
      <c r="F172" s="4">
        <v>2503</v>
      </c>
      <c r="G172" s="4">
        <v>70799.3</v>
      </c>
      <c r="H172" s="4">
        <v>28.285777067518978</v>
      </c>
    </row>
    <row r="173" spans="1:8" x14ac:dyDescent="0.35">
      <c r="A173" s="8">
        <f>+VLOOKUP(Superficie_prod_rdto_pb[[#This Row],[Año agrícola]],Codigo_año[],2,0)</f>
        <v>2018</v>
      </c>
      <c r="B173" s="8">
        <f>+VLOOKUP(Superficie_prod_rdto_pb[[#This Row],[Año agrícola]],Codigo_año[],3,0)</f>
        <v>2019</v>
      </c>
      <c r="C173" s="4">
        <f>+VLOOKUP(Superficie_prod_rdto_pb[[#This Row],[Región]],Códigos!$A$2:$B$24,2,0)</f>
        <v>8</v>
      </c>
      <c r="D173" s="4" t="s">
        <v>73</v>
      </c>
      <c r="E173" s="4" t="s">
        <v>54</v>
      </c>
      <c r="F173" s="4">
        <v>4266</v>
      </c>
      <c r="G173" s="4">
        <v>48415.8</v>
      </c>
      <c r="H173" s="4">
        <v>11.349226441631505</v>
      </c>
    </row>
    <row r="174" spans="1:8" x14ac:dyDescent="0.35">
      <c r="A174" s="8">
        <f>+VLOOKUP(Superficie_prod_rdto_pb[[#This Row],[Año agrícola]],Codigo_año[],2,0)</f>
        <v>2018</v>
      </c>
      <c r="B174" s="8">
        <f>+VLOOKUP(Superficie_prod_rdto_pb[[#This Row],[Año agrícola]],Codigo_año[],3,0)</f>
        <v>2019</v>
      </c>
      <c r="C174" s="4">
        <f>+VLOOKUP(Superficie_prod_rdto_pb[[#This Row],[Región]],Códigos!$A$2:$B$24,2,0)</f>
        <v>9</v>
      </c>
      <c r="D174" s="4" t="s">
        <v>73</v>
      </c>
      <c r="E174" s="4" t="s">
        <v>55</v>
      </c>
      <c r="F174" s="4">
        <v>10501</v>
      </c>
      <c r="G174" s="4">
        <v>259521.5</v>
      </c>
      <c r="H174" s="4">
        <v>24.713979620988475</v>
      </c>
    </row>
    <row r="175" spans="1:8" x14ac:dyDescent="0.35">
      <c r="A175" s="8">
        <f>+VLOOKUP(Superficie_prod_rdto_pb[[#This Row],[Año agrícola]],Codigo_año[],2,0)</f>
        <v>2018</v>
      </c>
      <c r="B175" s="8">
        <f>+VLOOKUP(Superficie_prod_rdto_pb[[#This Row],[Año agrícola]],Codigo_año[],3,0)</f>
        <v>2019</v>
      </c>
      <c r="C175" s="4">
        <f>+VLOOKUP(Superficie_prod_rdto_pb[[#This Row],[Región]],Códigos!$A$2:$B$24,2,0)</f>
        <v>14</v>
      </c>
      <c r="D175" s="4" t="s">
        <v>73</v>
      </c>
      <c r="E175" s="4" t="s">
        <v>56</v>
      </c>
      <c r="F175" s="4">
        <v>2666</v>
      </c>
      <c r="G175" s="4">
        <v>113194.8</v>
      </c>
      <c r="H175" s="4">
        <v>42.458664666166541</v>
      </c>
    </row>
    <row r="176" spans="1:8" x14ac:dyDescent="0.35">
      <c r="A176" s="8">
        <f>+VLOOKUP(Superficie_prod_rdto_pb[[#This Row],[Año agrícola]],Codigo_año[],2,0)</f>
        <v>2018</v>
      </c>
      <c r="B176" s="8">
        <f>+VLOOKUP(Superficie_prod_rdto_pb[[#This Row],[Año agrícola]],Codigo_año[],3,0)</f>
        <v>2019</v>
      </c>
      <c r="C176" s="4">
        <f>+VLOOKUP(Superficie_prod_rdto_pb[[#This Row],[Región]],Códigos!$A$2:$B$24,2,0)</f>
        <v>10</v>
      </c>
      <c r="D176" s="4" t="s">
        <v>73</v>
      </c>
      <c r="E176" s="4" t="s">
        <v>57</v>
      </c>
      <c r="F176" s="4">
        <v>8687</v>
      </c>
      <c r="G176" s="4">
        <v>379285</v>
      </c>
      <c r="H176" s="4">
        <v>43.661217911822263</v>
      </c>
    </row>
    <row r="177" spans="1:8" x14ac:dyDescent="0.35">
      <c r="A177" s="8">
        <f>+VLOOKUP(Superficie_prod_rdto_pb[[#This Row],[Año agrícola]],Codigo_año[],2,0)</f>
        <v>2018</v>
      </c>
      <c r="B177" s="8">
        <f>+VLOOKUP(Superficie_prod_rdto_pb[[#This Row],[Año agrícola]],Codigo_año[],3,0)</f>
        <v>2019</v>
      </c>
      <c r="C177" s="4">
        <f>+VLOOKUP(Superficie_prod_rdto_pb[[#This Row],[Región]],Códigos!$A$2:$B$24,2,0)</f>
        <v>99</v>
      </c>
      <c r="D177" s="4" t="s">
        <v>73</v>
      </c>
      <c r="E177" s="4" t="s">
        <v>58</v>
      </c>
      <c r="F177" s="4">
        <v>687</v>
      </c>
      <c r="G177" s="4">
        <v>6265.4</v>
      </c>
      <c r="H177" s="4">
        <v>9.1199417758369723</v>
      </c>
    </row>
    <row r="178" spans="1:8" x14ac:dyDescent="0.35">
      <c r="A178" s="8">
        <f>+VLOOKUP(Superficie_prod_rdto_pb[[#This Row],[Año agrícola]],Codigo_año[],2,0)</f>
        <v>2019</v>
      </c>
      <c r="B178" s="8">
        <f>+VLOOKUP(Superficie_prod_rdto_pb[[#This Row],[Año agrícola]],Codigo_año[],3,0)</f>
        <v>2020</v>
      </c>
      <c r="C178" s="4">
        <f>+VLOOKUP(Superficie_prod_rdto_pb[[#This Row],[Región]],Códigos!$A$2:$B$24,2,0)</f>
        <v>4</v>
      </c>
      <c r="D178" s="4" t="s">
        <v>74</v>
      </c>
      <c r="E178" s="4" t="s">
        <v>47</v>
      </c>
      <c r="F178" s="4">
        <v>1633</v>
      </c>
      <c r="G178" s="4">
        <v>44507.3</v>
      </c>
      <c r="H178" s="4">
        <v>27.254929577464786</v>
      </c>
    </row>
    <row r="179" spans="1:8" x14ac:dyDescent="0.35">
      <c r="A179" s="8">
        <f>+VLOOKUP(Superficie_prod_rdto_pb[[#This Row],[Año agrícola]],Codigo_año[],2,0)</f>
        <v>2019</v>
      </c>
      <c r="B179" s="8">
        <f>+VLOOKUP(Superficie_prod_rdto_pb[[#This Row],[Año agrícola]],Codigo_año[],3,0)</f>
        <v>2020</v>
      </c>
      <c r="C179" s="4">
        <f>+VLOOKUP(Superficie_prod_rdto_pb[[#This Row],[Región]],Códigos!$A$2:$B$24,2,0)</f>
        <v>5</v>
      </c>
      <c r="D179" s="4" t="s">
        <v>74</v>
      </c>
      <c r="E179" s="4" t="s">
        <v>48</v>
      </c>
      <c r="F179" s="4">
        <v>513</v>
      </c>
      <c r="G179" s="4">
        <v>2773.3</v>
      </c>
      <c r="H179" s="4">
        <v>5.4060428849902538</v>
      </c>
    </row>
    <row r="180" spans="1:8" x14ac:dyDescent="0.35">
      <c r="A180" s="8">
        <f>+VLOOKUP(Superficie_prod_rdto_pb[[#This Row],[Año agrícola]],Codigo_año[],2,0)</f>
        <v>2019</v>
      </c>
      <c r="B180" s="8">
        <f>+VLOOKUP(Superficie_prod_rdto_pb[[#This Row],[Año agrícola]],Codigo_año[],3,0)</f>
        <v>2020</v>
      </c>
      <c r="C180" s="4">
        <f>+VLOOKUP(Superficie_prod_rdto_pb[[#This Row],[Región]],Códigos!$A$2:$B$24,2,0)</f>
        <v>13</v>
      </c>
      <c r="D180" s="4" t="s">
        <v>74</v>
      </c>
      <c r="E180" s="4" t="s">
        <v>49</v>
      </c>
      <c r="F180" s="4">
        <v>3599</v>
      </c>
      <c r="G180" s="4">
        <v>76896.3</v>
      </c>
      <c r="H180" s="4">
        <v>21.366018338427342</v>
      </c>
    </row>
    <row r="181" spans="1:8" x14ac:dyDescent="0.35">
      <c r="A181" s="8">
        <f>+VLOOKUP(Superficie_prod_rdto_pb[[#This Row],[Año agrícola]],Codigo_año[],2,0)</f>
        <v>2019</v>
      </c>
      <c r="B181" s="8">
        <f>+VLOOKUP(Superficie_prod_rdto_pb[[#This Row],[Año agrícola]],Codigo_año[],3,0)</f>
        <v>2020</v>
      </c>
      <c r="C181" s="4">
        <f>+VLOOKUP(Superficie_prod_rdto_pb[[#This Row],[Región]],Códigos!$A$2:$B$24,2,0)</f>
        <v>6</v>
      </c>
      <c r="D181" s="4" t="s">
        <v>74</v>
      </c>
      <c r="E181" s="4" t="s">
        <v>50</v>
      </c>
      <c r="F181" s="4">
        <v>826</v>
      </c>
      <c r="G181" s="4">
        <v>10483.700000000001</v>
      </c>
      <c r="H181" s="4">
        <v>12.692130750605326</v>
      </c>
    </row>
    <row r="182" spans="1:8" x14ac:dyDescent="0.35">
      <c r="A182" s="8">
        <f>+VLOOKUP(Superficie_prod_rdto_pb[[#This Row],[Año agrícola]],Codigo_año[],2,0)</f>
        <v>2019</v>
      </c>
      <c r="B182" s="8">
        <f>+VLOOKUP(Superficie_prod_rdto_pb[[#This Row],[Año agrícola]],Codigo_año[],3,0)</f>
        <v>2020</v>
      </c>
      <c r="C182" s="4">
        <f>+VLOOKUP(Superficie_prod_rdto_pb[[#This Row],[Región]],Códigos!$A$2:$B$24,2,0)</f>
        <v>7</v>
      </c>
      <c r="D182" s="4" t="s">
        <v>74</v>
      </c>
      <c r="E182" s="4" t="s">
        <v>51</v>
      </c>
      <c r="F182" s="4">
        <v>5389</v>
      </c>
      <c r="G182" s="4">
        <v>134541.5</v>
      </c>
      <c r="H182" s="4">
        <v>24.965949155687511</v>
      </c>
    </row>
    <row r="183" spans="1:8" x14ac:dyDescent="0.35">
      <c r="A183" s="8">
        <f>+VLOOKUP(Superficie_prod_rdto_pb[[#This Row],[Año agrícola]],Codigo_año[],2,0)</f>
        <v>2019</v>
      </c>
      <c r="B183" s="8">
        <f>+VLOOKUP(Superficie_prod_rdto_pb[[#This Row],[Año agrícola]],Codigo_año[],3,0)</f>
        <v>2020</v>
      </c>
      <c r="C183" s="4">
        <f>+VLOOKUP(Superficie_prod_rdto_pb[[#This Row],[Región]],Códigos!$A$2:$B$24,2,0)</f>
        <v>16</v>
      </c>
      <c r="D183" s="4" t="s">
        <v>74</v>
      </c>
      <c r="E183" s="4" t="s">
        <v>52</v>
      </c>
      <c r="F183" s="4">
        <v>2341</v>
      </c>
      <c r="G183" s="4">
        <v>49826.5</v>
      </c>
      <c r="H183" s="4">
        <v>21.284280222127297</v>
      </c>
    </row>
    <row r="184" spans="1:8" x14ac:dyDescent="0.35">
      <c r="A184" s="8">
        <f>+VLOOKUP(Superficie_prod_rdto_pb[[#This Row],[Año agrícola]],Codigo_año[],2,0)</f>
        <v>2019</v>
      </c>
      <c r="B184" s="8">
        <f>+VLOOKUP(Superficie_prod_rdto_pb[[#This Row],[Año agrícola]],Codigo_año[],3,0)</f>
        <v>2020</v>
      </c>
      <c r="C184" s="4">
        <f>+VLOOKUP(Superficie_prod_rdto_pb[[#This Row],[Región]],Códigos!$A$2:$B$24,2,0)</f>
        <v>8</v>
      </c>
      <c r="D184" s="4" t="s">
        <v>74</v>
      </c>
      <c r="E184" s="4" t="s">
        <v>54</v>
      </c>
      <c r="F184" s="4">
        <v>4463</v>
      </c>
      <c r="G184" s="4">
        <v>32644</v>
      </c>
      <c r="H184" s="4">
        <v>7.3143625364104867</v>
      </c>
    </row>
    <row r="185" spans="1:8" x14ac:dyDescent="0.35">
      <c r="A185" s="8">
        <f>+VLOOKUP(Superficie_prod_rdto_pb[[#This Row],[Año agrícola]],Codigo_año[],2,0)</f>
        <v>2019</v>
      </c>
      <c r="B185" s="8">
        <f>+VLOOKUP(Superficie_prod_rdto_pb[[#This Row],[Año agrícola]],Codigo_año[],3,0)</f>
        <v>2020</v>
      </c>
      <c r="C185" s="4">
        <f>+VLOOKUP(Superficie_prod_rdto_pb[[#This Row],[Región]],Códigos!$A$2:$B$24,2,0)</f>
        <v>9</v>
      </c>
      <c r="D185" s="4" t="s">
        <v>74</v>
      </c>
      <c r="E185" s="4" t="s">
        <v>55</v>
      </c>
      <c r="F185" s="4">
        <v>11578</v>
      </c>
      <c r="G185" s="4">
        <v>349145.3</v>
      </c>
      <c r="H185" s="4">
        <v>30.155925030229746</v>
      </c>
    </row>
    <row r="186" spans="1:8" x14ac:dyDescent="0.35">
      <c r="A186" s="8">
        <f>+VLOOKUP(Superficie_prod_rdto_pb[[#This Row],[Año agrícola]],Codigo_año[],2,0)</f>
        <v>2019</v>
      </c>
      <c r="B186" s="8">
        <f>+VLOOKUP(Superficie_prod_rdto_pb[[#This Row],[Año agrícola]],Codigo_año[],3,0)</f>
        <v>2020</v>
      </c>
      <c r="C186" s="4">
        <f>+VLOOKUP(Superficie_prod_rdto_pb[[#This Row],[Región]],Códigos!$A$2:$B$24,2,0)</f>
        <v>14</v>
      </c>
      <c r="D186" s="4" t="s">
        <v>74</v>
      </c>
      <c r="E186" s="4" t="s">
        <v>56</v>
      </c>
      <c r="F186" s="4">
        <v>2514</v>
      </c>
      <c r="G186" s="4">
        <v>118618.9</v>
      </c>
      <c r="H186" s="4">
        <v>47.18333333333333</v>
      </c>
    </row>
    <row r="187" spans="1:8" x14ac:dyDescent="0.35">
      <c r="A187" s="8">
        <f>+VLOOKUP(Superficie_prod_rdto_pb[[#This Row],[Año agrícola]],Codigo_año[],2,0)</f>
        <v>2019</v>
      </c>
      <c r="B187" s="8">
        <f>+VLOOKUP(Superficie_prod_rdto_pb[[#This Row],[Año agrícola]],Codigo_año[],3,0)</f>
        <v>2020</v>
      </c>
      <c r="C187" s="4">
        <f>+VLOOKUP(Superficie_prod_rdto_pb[[#This Row],[Región]],Códigos!$A$2:$B$24,2,0)</f>
        <v>10</v>
      </c>
      <c r="D187" s="4" t="s">
        <v>74</v>
      </c>
      <c r="E187" s="4" t="s">
        <v>57</v>
      </c>
      <c r="F187" s="4">
        <v>10602</v>
      </c>
      <c r="G187" s="4">
        <v>462451.4</v>
      </c>
      <c r="H187" s="4">
        <v>43.619260516883607</v>
      </c>
    </row>
    <row r="188" spans="1:8" x14ac:dyDescent="0.35">
      <c r="A188" s="8">
        <f>+VLOOKUP(Superficie_prod_rdto_pb[[#This Row],[Año agrícola]],Codigo_año[],2,0)</f>
        <v>2019</v>
      </c>
      <c r="B188" s="8">
        <f>+VLOOKUP(Superficie_prod_rdto_pb[[#This Row],[Año agrícola]],Codigo_año[],3,0)</f>
        <v>2020</v>
      </c>
      <c r="C188" s="4">
        <f>+VLOOKUP(Superficie_prod_rdto_pb[[#This Row],[Región]],Códigos!$A$2:$B$24,2,0)</f>
        <v>99</v>
      </c>
      <c r="D188" s="4" t="s">
        <v>74</v>
      </c>
      <c r="E188" s="4" t="s">
        <v>58</v>
      </c>
      <c r="F188" s="4">
        <v>687</v>
      </c>
      <c r="G188" s="4">
        <v>6265.4</v>
      </c>
      <c r="H188" s="4">
        <v>9.1199417758369723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A0E8-E355-45F9-AA82-BC78DB066750}">
  <dimension ref="A2:E5"/>
  <sheetViews>
    <sheetView tabSelected="1" workbookViewId="0">
      <selection activeCell="C11" sqref="C11"/>
    </sheetView>
  </sheetViews>
  <sheetFormatPr baseColWidth="10" defaultRowHeight="14.5" x14ac:dyDescent="0.35"/>
  <cols>
    <col min="1" max="1" width="24" customWidth="1"/>
    <col min="2" max="2" width="26.36328125" customWidth="1"/>
    <col min="3" max="3" width="59.7265625" customWidth="1"/>
  </cols>
  <sheetData>
    <row r="2" spans="1:5" ht="58" x14ac:dyDescent="0.35">
      <c r="A2" s="45" t="s">
        <v>166</v>
      </c>
      <c r="B2" s="46" t="s">
        <v>167</v>
      </c>
      <c r="C2" s="47" t="s">
        <v>168</v>
      </c>
      <c r="D2" s="48" t="s">
        <v>169</v>
      </c>
      <c r="E2" s="49" t="s">
        <v>170</v>
      </c>
    </row>
    <row r="3" spans="1:5" x14ac:dyDescent="0.35">
      <c r="A3" s="45" t="s">
        <v>166</v>
      </c>
      <c r="B3" t="s">
        <v>172</v>
      </c>
      <c r="C3" s="50" t="s">
        <v>171</v>
      </c>
      <c r="D3" t="s">
        <v>173</v>
      </c>
      <c r="E3" s="49" t="s">
        <v>170</v>
      </c>
    </row>
    <row r="4" spans="1:5" x14ac:dyDescent="0.35">
      <c r="A4" s="45" t="s">
        <v>166</v>
      </c>
      <c r="B4" t="s">
        <v>494</v>
      </c>
      <c r="C4" s="50" t="s">
        <v>493</v>
      </c>
    </row>
    <row r="5" spans="1:5" x14ac:dyDescent="0.35">
      <c r="C5" s="50" t="s">
        <v>518</v>
      </c>
    </row>
  </sheetData>
  <phoneticPr fontId="4" type="noConversion"/>
  <hyperlinks>
    <hyperlink ref="C2" r:id="rId1" xr:uid="{80510FF0-F244-40DA-BBAE-CF4A956249F0}"/>
    <hyperlink ref="C3" r:id="rId2" xr:uid="{31026A06-FE08-4B97-BE4A-BE84D324621E}"/>
    <hyperlink ref="C4" r:id="rId3" display="https://www.odepa.gob.cl/contenidos-rubro/boletines-del-rubro/boletin-semanal-de-precios-y-volumenes-de-frutas-y-hortalizas-en-mercados-mayoristas-del-pais" xr:uid="{6F6AEEE6-367E-4F7B-863F-C25D40C22CC2}"/>
    <hyperlink ref="C5" r:id="rId4" display="https://www.odepa.gob.cl/?paged=12&amp;criterio=boletin+papa&amp;s=boletin+papa&amp;post_type=all" xr:uid="{AB3382BA-F8D1-49C6-B723-9B9B628285C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884F-EADA-495F-A021-B73FFF4E1C4A}">
  <dimension ref="A1:E101"/>
  <sheetViews>
    <sheetView workbookViewId="0">
      <selection activeCell="E1" sqref="E1"/>
    </sheetView>
  </sheetViews>
  <sheetFormatPr baseColWidth="10" defaultRowHeight="14.5" x14ac:dyDescent="0.35"/>
  <cols>
    <col min="1" max="1" width="22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>
        <v>7977</v>
      </c>
      <c r="E2">
        <f>+Precio_mes_pb[[#This Row],[$ nominales con IVA / Kg]]/25</f>
        <v>319.08</v>
      </c>
    </row>
    <row r="3" spans="1:5" x14ac:dyDescent="0.35">
      <c r="A3" t="s">
        <v>5</v>
      </c>
      <c r="B3" t="s">
        <v>6</v>
      </c>
      <c r="C3" t="s">
        <v>8</v>
      </c>
      <c r="D3">
        <v>4427</v>
      </c>
      <c r="E3">
        <f>+Precio_mes_pb[[#This Row],[$ nominales con IVA / Kg]]/25</f>
        <v>177.08</v>
      </c>
    </row>
    <row r="4" spans="1:5" x14ac:dyDescent="0.35">
      <c r="A4" t="s">
        <v>5</v>
      </c>
      <c r="B4" t="s">
        <v>6</v>
      </c>
      <c r="C4" t="s">
        <v>9</v>
      </c>
      <c r="D4">
        <v>6996</v>
      </c>
      <c r="E4">
        <f>+Precio_mes_pb[[#This Row],[$ nominales con IVA / Kg]]/25</f>
        <v>279.83999999999997</v>
      </c>
    </row>
    <row r="5" spans="1:5" x14ac:dyDescent="0.35">
      <c r="A5" t="s">
        <v>5</v>
      </c>
      <c r="B5" t="s">
        <v>10</v>
      </c>
      <c r="C5" t="s">
        <v>7</v>
      </c>
      <c r="D5">
        <v>7386</v>
      </c>
      <c r="E5">
        <f>+Precio_mes_pb[[#This Row],[$ nominales con IVA / Kg]]/25</f>
        <v>295.44</v>
      </c>
    </row>
    <row r="6" spans="1:5" x14ac:dyDescent="0.35">
      <c r="A6" t="s">
        <v>5</v>
      </c>
      <c r="B6" t="s">
        <v>10</v>
      </c>
      <c r="C6" t="s">
        <v>8</v>
      </c>
      <c r="D6">
        <v>5869</v>
      </c>
      <c r="E6">
        <f>+Precio_mes_pb[[#This Row],[$ nominales con IVA / Kg]]/25</f>
        <v>234.76</v>
      </c>
    </row>
    <row r="7" spans="1:5" x14ac:dyDescent="0.35">
      <c r="A7" t="s">
        <v>5</v>
      </c>
      <c r="B7" t="s">
        <v>10</v>
      </c>
      <c r="C7" t="s">
        <v>9</v>
      </c>
      <c r="D7">
        <v>6661</v>
      </c>
      <c r="E7">
        <f>+Precio_mes_pb[[#This Row],[$ nominales con IVA / Kg]]/25</f>
        <v>266.44</v>
      </c>
    </row>
    <row r="8" spans="1:5" x14ac:dyDescent="0.35">
      <c r="A8" t="s">
        <v>5</v>
      </c>
      <c r="B8" t="s">
        <v>11</v>
      </c>
      <c r="C8" t="s">
        <v>7</v>
      </c>
      <c r="D8">
        <v>7621</v>
      </c>
      <c r="E8">
        <f>+Precio_mes_pb[[#This Row],[$ nominales con IVA / Kg]]/25</f>
        <v>304.83999999999997</v>
      </c>
    </row>
    <row r="9" spans="1:5" x14ac:dyDescent="0.35">
      <c r="A9" t="s">
        <v>5</v>
      </c>
      <c r="B9" t="s">
        <v>11</v>
      </c>
      <c r="C9" t="s">
        <v>8</v>
      </c>
      <c r="D9">
        <v>5800</v>
      </c>
      <c r="E9">
        <f>+Precio_mes_pb[[#This Row],[$ nominales con IVA / Kg]]/25</f>
        <v>232</v>
      </c>
    </row>
    <row r="10" spans="1:5" x14ac:dyDescent="0.35">
      <c r="A10" t="s">
        <v>5</v>
      </c>
      <c r="B10" t="s">
        <v>11</v>
      </c>
      <c r="C10" t="s">
        <v>9</v>
      </c>
      <c r="D10">
        <v>7487</v>
      </c>
      <c r="E10">
        <f>+Precio_mes_pb[[#This Row],[$ nominales con IVA / Kg]]/25</f>
        <v>299.48</v>
      </c>
    </row>
    <row r="11" spans="1:5" x14ac:dyDescent="0.35">
      <c r="A11" t="s">
        <v>5</v>
      </c>
      <c r="B11" t="s">
        <v>12</v>
      </c>
      <c r="C11" t="s">
        <v>7</v>
      </c>
      <c r="D11">
        <v>7169</v>
      </c>
      <c r="E11">
        <f>+Precio_mes_pb[[#This Row],[$ nominales con IVA / Kg]]/25</f>
        <v>286.76</v>
      </c>
    </row>
    <row r="12" spans="1:5" x14ac:dyDescent="0.35">
      <c r="A12" t="s">
        <v>5</v>
      </c>
      <c r="B12" t="s">
        <v>12</v>
      </c>
      <c r="C12" t="s">
        <v>8</v>
      </c>
      <c r="D12">
        <v>5819</v>
      </c>
      <c r="E12">
        <f>+Precio_mes_pb[[#This Row],[$ nominales con IVA / Kg]]/25</f>
        <v>232.76</v>
      </c>
    </row>
    <row r="13" spans="1:5" x14ac:dyDescent="0.35">
      <c r="A13" t="s">
        <v>5</v>
      </c>
      <c r="B13" t="s">
        <v>12</v>
      </c>
      <c r="C13" t="s">
        <v>9</v>
      </c>
      <c r="D13">
        <v>6920</v>
      </c>
      <c r="E13">
        <f>+Precio_mes_pb[[#This Row],[$ nominales con IVA / Kg]]/25</f>
        <v>276.8</v>
      </c>
    </row>
    <row r="14" spans="1:5" x14ac:dyDescent="0.35">
      <c r="A14" t="s">
        <v>5</v>
      </c>
      <c r="B14" t="s">
        <v>13</v>
      </c>
      <c r="C14" t="s">
        <v>7</v>
      </c>
      <c r="D14">
        <v>6468</v>
      </c>
      <c r="E14">
        <f>+Precio_mes_pb[[#This Row],[$ nominales con IVA / Kg]]/25</f>
        <v>258.72000000000003</v>
      </c>
    </row>
    <row r="15" spans="1:5" x14ac:dyDescent="0.35">
      <c r="A15" t="s">
        <v>5</v>
      </c>
      <c r="B15" t="s">
        <v>13</v>
      </c>
      <c r="C15" t="s">
        <v>8</v>
      </c>
      <c r="D15">
        <v>6469</v>
      </c>
      <c r="E15">
        <f>+Precio_mes_pb[[#This Row],[$ nominales con IVA / Kg]]/25</f>
        <v>258.76</v>
      </c>
    </row>
    <row r="16" spans="1:5" x14ac:dyDescent="0.35">
      <c r="A16" t="s">
        <v>5</v>
      </c>
      <c r="B16" t="s">
        <v>13</v>
      </c>
      <c r="C16" t="s">
        <v>9</v>
      </c>
      <c r="D16">
        <v>6187</v>
      </c>
      <c r="E16">
        <f>+Precio_mes_pb[[#This Row],[$ nominales con IVA / Kg]]/25</f>
        <v>247.48</v>
      </c>
    </row>
    <row r="17" spans="1:5" x14ac:dyDescent="0.35">
      <c r="A17" t="s">
        <v>5</v>
      </c>
      <c r="B17" t="s">
        <v>14</v>
      </c>
      <c r="C17" t="s">
        <v>7</v>
      </c>
      <c r="D17">
        <v>6864</v>
      </c>
      <c r="E17">
        <f>+Precio_mes_pb[[#This Row],[$ nominales con IVA / Kg]]/25</f>
        <v>274.56</v>
      </c>
    </row>
    <row r="18" spans="1:5" x14ac:dyDescent="0.35">
      <c r="A18" t="s">
        <v>5</v>
      </c>
      <c r="B18" t="s">
        <v>14</v>
      </c>
      <c r="C18" t="s">
        <v>8</v>
      </c>
      <c r="D18">
        <v>6704</v>
      </c>
      <c r="E18">
        <f>+Precio_mes_pb[[#This Row],[$ nominales con IVA / Kg]]/25</f>
        <v>268.16000000000003</v>
      </c>
    </row>
    <row r="19" spans="1:5" x14ac:dyDescent="0.35">
      <c r="A19" t="s">
        <v>5</v>
      </c>
      <c r="B19" t="s">
        <v>14</v>
      </c>
      <c r="C19" t="s">
        <v>9</v>
      </c>
      <c r="D19">
        <v>6233</v>
      </c>
      <c r="E19">
        <f>+Precio_mes_pb[[#This Row],[$ nominales con IVA / Kg]]/25</f>
        <v>249.32</v>
      </c>
    </row>
    <row r="20" spans="1:5" x14ac:dyDescent="0.35">
      <c r="A20" t="s">
        <v>5</v>
      </c>
      <c r="B20" t="s">
        <v>15</v>
      </c>
      <c r="C20" t="s">
        <v>7</v>
      </c>
      <c r="D20">
        <v>7023</v>
      </c>
      <c r="E20">
        <f>+Precio_mes_pb[[#This Row],[$ nominales con IVA / Kg]]/25</f>
        <v>280.92</v>
      </c>
    </row>
    <row r="21" spans="1:5" x14ac:dyDescent="0.35">
      <c r="A21" t="s">
        <v>5</v>
      </c>
      <c r="B21" t="s">
        <v>15</v>
      </c>
      <c r="C21" t="s">
        <v>8</v>
      </c>
      <c r="D21">
        <v>6934</v>
      </c>
      <c r="E21">
        <f>+Precio_mes_pb[[#This Row],[$ nominales con IVA / Kg]]/25</f>
        <v>277.36</v>
      </c>
    </row>
    <row r="22" spans="1:5" x14ac:dyDescent="0.35">
      <c r="A22" t="s">
        <v>5</v>
      </c>
      <c r="B22" t="s">
        <v>15</v>
      </c>
      <c r="C22" t="s">
        <v>9</v>
      </c>
      <c r="D22">
        <v>6433</v>
      </c>
      <c r="E22">
        <f>+Precio_mes_pb[[#This Row],[$ nominales con IVA / Kg]]/25</f>
        <v>257.32</v>
      </c>
    </row>
    <row r="23" spans="1:5" x14ac:dyDescent="0.35">
      <c r="A23" t="s">
        <v>5</v>
      </c>
      <c r="B23" t="s">
        <v>16</v>
      </c>
      <c r="C23" t="s">
        <v>7</v>
      </c>
      <c r="D23">
        <v>9326</v>
      </c>
      <c r="E23">
        <f>+Precio_mes_pb[[#This Row],[$ nominales con IVA / Kg]]/25</f>
        <v>373.04</v>
      </c>
    </row>
    <row r="24" spans="1:5" x14ac:dyDescent="0.35">
      <c r="A24" t="s">
        <v>5</v>
      </c>
      <c r="B24" t="s">
        <v>16</v>
      </c>
      <c r="C24" t="s">
        <v>8</v>
      </c>
      <c r="D24">
        <v>7036</v>
      </c>
      <c r="E24">
        <f>+Precio_mes_pb[[#This Row],[$ nominales con IVA / Kg]]/25</f>
        <v>281.44</v>
      </c>
    </row>
    <row r="25" spans="1:5" x14ac:dyDescent="0.35">
      <c r="A25" t="s">
        <v>5</v>
      </c>
      <c r="B25" t="s">
        <v>16</v>
      </c>
      <c r="C25" t="s">
        <v>9</v>
      </c>
      <c r="D25">
        <v>6404</v>
      </c>
      <c r="E25">
        <f>+Precio_mes_pb[[#This Row],[$ nominales con IVA / Kg]]/25</f>
        <v>256.16000000000003</v>
      </c>
    </row>
    <row r="26" spans="1:5" x14ac:dyDescent="0.35">
      <c r="A26" t="s">
        <v>5</v>
      </c>
      <c r="B26" t="s">
        <v>17</v>
      </c>
      <c r="C26" t="s">
        <v>7</v>
      </c>
      <c r="D26">
        <v>11972</v>
      </c>
      <c r="E26">
        <f>+Precio_mes_pb[[#This Row],[$ nominales con IVA / Kg]]/25</f>
        <v>478.88</v>
      </c>
    </row>
    <row r="27" spans="1:5" x14ac:dyDescent="0.35">
      <c r="A27" t="s">
        <v>5</v>
      </c>
      <c r="B27" t="s">
        <v>17</v>
      </c>
      <c r="C27" t="s">
        <v>8</v>
      </c>
      <c r="D27">
        <v>7212</v>
      </c>
      <c r="E27">
        <f>+Precio_mes_pb[[#This Row],[$ nominales con IVA / Kg]]/25</f>
        <v>288.48</v>
      </c>
    </row>
    <row r="28" spans="1:5" x14ac:dyDescent="0.35">
      <c r="A28" t="s">
        <v>5</v>
      </c>
      <c r="B28" t="s">
        <v>17</v>
      </c>
      <c r="C28" t="s">
        <v>9</v>
      </c>
      <c r="D28">
        <v>8399</v>
      </c>
      <c r="E28">
        <f>+Precio_mes_pb[[#This Row],[$ nominales con IVA / Kg]]/25</f>
        <v>335.96</v>
      </c>
    </row>
    <row r="29" spans="1:5" x14ac:dyDescent="0.35">
      <c r="A29" t="s">
        <v>5</v>
      </c>
      <c r="B29" t="s">
        <v>18</v>
      </c>
      <c r="C29" t="s">
        <v>7</v>
      </c>
      <c r="D29">
        <v>14486</v>
      </c>
      <c r="E29">
        <f>+Precio_mes_pb[[#This Row],[$ nominales con IVA / Kg]]/25</f>
        <v>579.44000000000005</v>
      </c>
    </row>
    <row r="30" spans="1:5" x14ac:dyDescent="0.35">
      <c r="A30" t="s">
        <v>5</v>
      </c>
      <c r="B30" t="s">
        <v>18</v>
      </c>
      <c r="C30" t="s">
        <v>8</v>
      </c>
      <c r="D30">
        <v>8861</v>
      </c>
      <c r="E30">
        <f>+Precio_mes_pb[[#This Row],[$ nominales con IVA / Kg]]/25</f>
        <v>354.44</v>
      </c>
    </row>
    <row r="31" spans="1:5" x14ac:dyDescent="0.35">
      <c r="A31" t="s">
        <v>5</v>
      </c>
      <c r="B31" t="s">
        <v>18</v>
      </c>
      <c r="C31" t="s">
        <v>9</v>
      </c>
      <c r="D31">
        <v>7906</v>
      </c>
      <c r="E31">
        <f>+Precio_mes_pb[[#This Row],[$ nominales con IVA / Kg]]/25</f>
        <v>316.24</v>
      </c>
    </row>
    <row r="32" spans="1:5" x14ac:dyDescent="0.35">
      <c r="A32" t="s">
        <v>5</v>
      </c>
      <c r="B32" t="s">
        <v>19</v>
      </c>
      <c r="C32" t="s">
        <v>7</v>
      </c>
      <c r="D32">
        <v>9853</v>
      </c>
      <c r="E32">
        <f>+Precio_mes_pb[[#This Row],[$ nominales con IVA / Kg]]/25</f>
        <v>394.12</v>
      </c>
    </row>
    <row r="33" spans="1:5" x14ac:dyDescent="0.35">
      <c r="A33" t="s">
        <v>5</v>
      </c>
      <c r="B33" t="s">
        <v>19</v>
      </c>
      <c r="C33" t="s">
        <v>8</v>
      </c>
      <c r="D33">
        <v>7056</v>
      </c>
      <c r="E33">
        <f>+Precio_mes_pb[[#This Row],[$ nominales con IVA / Kg]]/25</f>
        <v>282.24</v>
      </c>
    </row>
    <row r="34" spans="1:5" x14ac:dyDescent="0.35">
      <c r="A34" t="s">
        <v>5</v>
      </c>
      <c r="B34" t="s">
        <v>20</v>
      </c>
      <c r="C34" t="s">
        <v>7</v>
      </c>
      <c r="D34">
        <v>5163</v>
      </c>
      <c r="E34">
        <f>+Precio_mes_pb[[#This Row],[$ nominales con IVA / Kg]]/25</f>
        <v>206.52</v>
      </c>
    </row>
    <row r="35" spans="1:5" x14ac:dyDescent="0.35">
      <c r="A35" t="s">
        <v>5</v>
      </c>
      <c r="B35" t="s">
        <v>20</v>
      </c>
      <c r="C35" t="s">
        <v>8</v>
      </c>
      <c r="D35">
        <v>5282</v>
      </c>
      <c r="E35">
        <f>+Precio_mes_pb[[#This Row],[$ nominales con IVA / Kg]]/25</f>
        <v>211.28</v>
      </c>
    </row>
    <row r="36" spans="1:5" x14ac:dyDescent="0.35">
      <c r="A36" t="s">
        <v>21</v>
      </c>
      <c r="B36" t="s">
        <v>6</v>
      </c>
      <c r="C36" t="s">
        <v>8</v>
      </c>
      <c r="D36">
        <f>+Precio_mes_pb[[#This Row],[$ nominales con IVA / 25 kilos2]]*25</f>
        <v>34504.166666666672</v>
      </c>
      <c r="E36">
        <v>1380.1666666666667</v>
      </c>
    </row>
    <row r="37" spans="1:5" x14ac:dyDescent="0.35">
      <c r="A37" t="s">
        <v>21</v>
      </c>
      <c r="B37" t="s">
        <v>6</v>
      </c>
      <c r="C37" t="s">
        <v>9</v>
      </c>
      <c r="D37">
        <f>+Precio_mes_pb[[#This Row],[$ nominales con IVA / 25 kilos2]]*25</f>
        <v>29434.375</v>
      </c>
      <c r="E37">
        <v>1177.375</v>
      </c>
    </row>
    <row r="38" spans="1:5" x14ac:dyDescent="0.35">
      <c r="A38" t="s">
        <v>21</v>
      </c>
      <c r="B38" t="s">
        <v>10</v>
      </c>
      <c r="C38" t="s">
        <v>8</v>
      </c>
      <c r="D38">
        <f>+Precio_mes_pb[[#This Row],[$ nominales con IVA / 25 kilos2]]*25</f>
        <v>31100</v>
      </c>
      <c r="E38">
        <v>1244</v>
      </c>
    </row>
    <row r="39" spans="1:5" x14ac:dyDescent="0.35">
      <c r="A39" t="s">
        <v>21</v>
      </c>
      <c r="B39" t="s">
        <v>10</v>
      </c>
      <c r="C39" t="s">
        <v>9</v>
      </c>
      <c r="D39">
        <f>+Precio_mes_pb[[#This Row],[$ nominales con IVA / 25 kilos2]]*25</f>
        <v>29067.857142857145</v>
      </c>
      <c r="E39">
        <v>1162.7142857142858</v>
      </c>
    </row>
    <row r="40" spans="1:5" x14ac:dyDescent="0.35">
      <c r="A40" t="s">
        <v>21</v>
      </c>
      <c r="B40" t="s">
        <v>11</v>
      </c>
      <c r="C40" t="s">
        <v>8</v>
      </c>
      <c r="D40">
        <f>+Precio_mes_pb[[#This Row],[$ nominales con IVA / 25 kilos2]]*25</f>
        <v>28970</v>
      </c>
      <c r="E40">
        <v>1158.8</v>
      </c>
    </row>
    <row r="41" spans="1:5" x14ac:dyDescent="0.35">
      <c r="A41" t="s">
        <v>21</v>
      </c>
      <c r="B41" t="s">
        <v>11</v>
      </c>
      <c r="C41" t="s">
        <v>9</v>
      </c>
      <c r="D41">
        <f>+Precio_mes_pb[[#This Row],[$ nominales con IVA / 25 kilos2]]*25</f>
        <v>29962.5</v>
      </c>
      <c r="E41">
        <v>1198.5</v>
      </c>
    </row>
    <row r="42" spans="1:5" x14ac:dyDescent="0.35">
      <c r="A42" t="s">
        <v>21</v>
      </c>
      <c r="B42" t="s">
        <v>12</v>
      </c>
      <c r="C42" t="s">
        <v>8</v>
      </c>
      <c r="D42">
        <f>+Precio_mes_pb[[#This Row],[$ nominales con IVA / 25 kilos2]]*25</f>
        <v>29300</v>
      </c>
      <c r="E42">
        <v>1172</v>
      </c>
    </row>
    <row r="43" spans="1:5" x14ac:dyDescent="0.35">
      <c r="A43" t="s">
        <v>21</v>
      </c>
      <c r="B43" t="s">
        <v>12</v>
      </c>
      <c r="C43" t="s">
        <v>9</v>
      </c>
      <c r="D43">
        <f>+Precio_mes_pb[[#This Row],[$ nominales con IVA / 25 kilos2]]*25</f>
        <v>29750</v>
      </c>
      <c r="E43">
        <v>1190</v>
      </c>
    </row>
    <row r="44" spans="1:5" x14ac:dyDescent="0.35">
      <c r="A44" t="s">
        <v>21</v>
      </c>
      <c r="B44" t="s">
        <v>13</v>
      </c>
      <c r="C44" t="s">
        <v>8</v>
      </c>
      <c r="D44">
        <f>+Precio_mes_pb[[#This Row],[$ nominales con IVA / 25 kilos2]]*25</f>
        <v>28705</v>
      </c>
      <c r="E44">
        <v>1148.2</v>
      </c>
    </row>
    <row r="45" spans="1:5" x14ac:dyDescent="0.35">
      <c r="A45" t="s">
        <v>21</v>
      </c>
      <c r="B45" t="s">
        <v>13</v>
      </c>
      <c r="C45" t="s">
        <v>9</v>
      </c>
      <c r="D45">
        <f>+Precio_mes_pb[[#This Row],[$ nominales con IVA / 25 kilos2]]*25</f>
        <v>29612.5</v>
      </c>
      <c r="E45">
        <v>1184.5</v>
      </c>
    </row>
    <row r="46" spans="1:5" x14ac:dyDescent="0.35">
      <c r="A46" t="s">
        <v>21</v>
      </c>
      <c r="B46" t="s">
        <v>14</v>
      </c>
      <c r="C46" t="s">
        <v>8</v>
      </c>
      <c r="D46">
        <f>+Precio_mes_pb[[#This Row],[$ nominales con IVA / 25 kilos2]]*25</f>
        <v>28943.75</v>
      </c>
      <c r="E46">
        <v>1157.75</v>
      </c>
    </row>
    <row r="47" spans="1:5" x14ac:dyDescent="0.35">
      <c r="A47" t="s">
        <v>21</v>
      </c>
      <c r="B47" t="s">
        <v>14</v>
      </c>
      <c r="C47" t="s">
        <v>9</v>
      </c>
      <c r="D47">
        <f>+Precio_mes_pb[[#This Row],[$ nominales con IVA / 25 kilos2]]*25</f>
        <v>27904.166666666668</v>
      </c>
      <c r="E47">
        <v>1116.1666666666667</v>
      </c>
    </row>
    <row r="48" spans="1:5" x14ac:dyDescent="0.35">
      <c r="A48" t="s">
        <v>21</v>
      </c>
      <c r="B48" t="s">
        <v>15</v>
      </c>
      <c r="C48" t="s">
        <v>8</v>
      </c>
      <c r="D48">
        <f>+Precio_mes_pb[[#This Row],[$ nominales con IVA / 25 kilos2]]*25</f>
        <v>29334.375</v>
      </c>
      <c r="E48">
        <v>1173.375</v>
      </c>
    </row>
    <row r="49" spans="1:5" x14ac:dyDescent="0.35">
      <c r="A49" t="s">
        <v>21</v>
      </c>
      <c r="B49" t="s">
        <v>15</v>
      </c>
      <c r="C49" t="s">
        <v>9</v>
      </c>
      <c r="D49">
        <f>+Precio_mes_pb[[#This Row],[$ nominales con IVA / 25 kilos2]]*25</f>
        <v>28545</v>
      </c>
      <c r="E49">
        <v>1141.8</v>
      </c>
    </row>
    <row r="50" spans="1:5" x14ac:dyDescent="0.35">
      <c r="A50" t="s">
        <v>21</v>
      </c>
      <c r="B50" t="s">
        <v>16</v>
      </c>
      <c r="C50" t="s">
        <v>8</v>
      </c>
      <c r="D50">
        <f>+Precio_mes_pb[[#This Row],[$ nominales con IVA / 25 kilos2]]*25</f>
        <v>29045</v>
      </c>
      <c r="E50">
        <v>1161.8</v>
      </c>
    </row>
    <row r="51" spans="1:5" x14ac:dyDescent="0.35">
      <c r="A51" t="s">
        <v>21</v>
      </c>
      <c r="B51" t="s">
        <v>16</v>
      </c>
      <c r="C51" t="s">
        <v>9</v>
      </c>
      <c r="D51">
        <f>+Precio_mes_pb[[#This Row],[$ nominales con IVA / 25 kilos2]]*25</f>
        <v>29295</v>
      </c>
      <c r="E51">
        <v>1171.8</v>
      </c>
    </row>
    <row r="52" spans="1:5" x14ac:dyDescent="0.35">
      <c r="A52" t="s">
        <v>21</v>
      </c>
      <c r="B52" t="s">
        <v>17</v>
      </c>
      <c r="C52" t="s">
        <v>8</v>
      </c>
      <c r="D52">
        <f>+Precio_mes_pb[[#This Row],[$ nominales con IVA / 25 kilos2]]*25</f>
        <v>28525</v>
      </c>
      <c r="E52">
        <v>1141</v>
      </c>
    </row>
    <row r="53" spans="1:5" x14ac:dyDescent="0.35">
      <c r="A53" t="s">
        <v>21</v>
      </c>
      <c r="B53" t="s">
        <v>17</v>
      </c>
      <c r="C53" t="s">
        <v>9</v>
      </c>
      <c r="D53">
        <f>+Precio_mes_pb[[#This Row],[$ nominales con IVA / 25 kilos2]]*25</f>
        <v>28487.5</v>
      </c>
      <c r="E53">
        <v>1139.5</v>
      </c>
    </row>
    <row r="54" spans="1:5" x14ac:dyDescent="0.35">
      <c r="A54" t="s">
        <v>21</v>
      </c>
      <c r="B54" t="s">
        <v>18</v>
      </c>
      <c r="C54" t="s">
        <v>8</v>
      </c>
      <c r="D54">
        <f>+Precio_mes_pb[[#This Row],[$ nominales con IVA / 25 kilos2]]*25</f>
        <v>29050</v>
      </c>
      <c r="E54">
        <v>1162</v>
      </c>
    </row>
    <row r="55" spans="1:5" x14ac:dyDescent="0.35">
      <c r="A55" t="s">
        <v>21</v>
      </c>
      <c r="B55" t="s">
        <v>18</v>
      </c>
      <c r="C55" t="s">
        <v>9</v>
      </c>
      <c r="D55">
        <f>+Precio_mes_pb[[#This Row],[$ nominales con IVA / 25 kilos2]]*25</f>
        <v>29772.500000000004</v>
      </c>
      <c r="E55">
        <v>1190.9000000000001</v>
      </c>
    </row>
    <row r="56" spans="1:5" x14ac:dyDescent="0.35">
      <c r="A56" t="s">
        <v>21</v>
      </c>
      <c r="B56" t="s">
        <v>19</v>
      </c>
      <c r="C56" t="s">
        <v>8</v>
      </c>
      <c r="D56">
        <f>+Precio_mes_pb[[#This Row],[$ nominales con IVA / 25 kilos2]]*25</f>
        <v>29212.5</v>
      </c>
      <c r="E56">
        <v>1168.5</v>
      </c>
    </row>
    <row r="57" spans="1:5" x14ac:dyDescent="0.35">
      <c r="A57" t="s">
        <v>21</v>
      </c>
      <c r="B57" t="s">
        <v>20</v>
      </c>
      <c r="C57" t="s">
        <v>8</v>
      </c>
      <c r="D57">
        <f>+Precio_mes_pb[[#This Row],[$ nominales con IVA / 25 kilos2]]*25</f>
        <v>29968.75</v>
      </c>
      <c r="E57">
        <v>1198.75</v>
      </c>
    </row>
    <row r="58" spans="1:5" x14ac:dyDescent="0.35">
      <c r="A58" t="s">
        <v>21</v>
      </c>
      <c r="B58" t="s">
        <v>6</v>
      </c>
      <c r="C58" t="s">
        <v>8</v>
      </c>
      <c r="D58">
        <f>+Precio_mes_pb[[#This Row],[$ nominales con IVA / 25 kilos2]]*25</f>
        <v>9993.75</v>
      </c>
      <c r="E58">
        <v>399.75</v>
      </c>
    </row>
    <row r="59" spans="1:5" x14ac:dyDescent="0.35">
      <c r="A59" t="s">
        <v>21</v>
      </c>
      <c r="B59" t="s">
        <v>6</v>
      </c>
      <c r="C59" t="s">
        <v>9</v>
      </c>
      <c r="D59">
        <f>+Precio_mes_pb[[#This Row],[$ nominales con IVA / 25 kilos2]]*25</f>
        <v>12700</v>
      </c>
      <c r="E59">
        <v>508</v>
      </c>
    </row>
    <row r="60" spans="1:5" x14ac:dyDescent="0.35">
      <c r="A60" t="s">
        <v>21</v>
      </c>
      <c r="B60" t="s">
        <v>10</v>
      </c>
      <c r="C60" t="s">
        <v>8</v>
      </c>
      <c r="D60">
        <f>+Precio_mes_pb[[#This Row],[$ nominales con IVA / 25 kilos2]]*25</f>
        <v>11359.375</v>
      </c>
      <c r="E60">
        <v>454.375</v>
      </c>
    </row>
    <row r="61" spans="1:5" x14ac:dyDescent="0.35">
      <c r="A61" t="s">
        <v>21</v>
      </c>
      <c r="B61" t="s">
        <v>10</v>
      </c>
      <c r="C61" t="s">
        <v>9</v>
      </c>
      <c r="D61">
        <f>+Precio_mes_pb[[#This Row],[$ nominales con IVA / 25 kilos2]]*25</f>
        <v>12584.375</v>
      </c>
      <c r="E61">
        <v>503.375</v>
      </c>
    </row>
    <row r="62" spans="1:5" x14ac:dyDescent="0.35">
      <c r="A62" t="s">
        <v>21</v>
      </c>
      <c r="B62" t="s">
        <v>11</v>
      </c>
      <c r="C62" t="s">
        <v>8</v>
      </c>
      <c r="D62">
        <f>+Precio_mes_pb[[#This Row],[$ nominales con IVA / 25 kilos2]]*25</f>
        <v>11912.5</v>
      </c>
      <c r="E62">
        <v>476.5</v>
      </c>
    </row>
    <row r="63" spans="1:5" x14ac:dyDescent="0.35">
      <c r="A63" t="s">
        <v>21</v>
      </c>
      <c r="B63" t="s">
        <v>11</v>
      </c>
      <c r="C63" t="s">
        <v>9</v>
      </c>
      <c r="D63">
        <f>+Precio_mes_pb[[#This Row],[$ nominales con IVA / 25 kilos2]]*25</f>
        <v>12906.25</v>
      </c>
      <c r="E63">
        <v>516.25</v>
      </c>
    </row>
    <row r="64" spans="1:5" x14ac:dyDescent="0.35">
      <c r="A64" t="s">
        <v>21</v>
      </c>
      <c r="B64" t="s">
        <v>12</v>
      </c>
      <c r="C64" t="s">
        <v>8</v>
      </c>
      <c r="D64">
        <f>+Precio_mes_pb[[#This Row],[$ nominales con IVA / 25 kilos2]]*25</f>
        <v>11475</v>
      </c>
      <c r="E64">
        <v>459</v>
      </c>
    </row>
    <row r="65" spans="1:5" x14ac:dyDescent="0.35">
      <c r="A65" t="s">
        <v>21</v>
      </c>
      <c r="B65" t="s">
        <v>12</v>
      </c>
      <c r="C65" t="s">
        <v>9</v>
      </c>
      <c r="D65">
        <f>+Precio_mes_pb[[#This Row],[$ nominales con IVA / 25 kilos2]]*25</f>
        <v>13615.625</v>
      </c>
      <c r="E65">
        <v>544.625</v>
      </c>
    </row>
    <row r="66" spans="1:5" x14ac:dyDescent="0.35">
      <c r="A66" t="s">
        <v>21</v>
      </c>
      <c r="B66" t="s">
        <v>13</v>
      </c>
      <c r="C66" t="s">
        <v>8</v>
      </c>
      <c r="D66">
        <f>+Precio_mes_pb[[#This Row],[$ nominales con IVA / 25 kilos2]]*25</f>
        <v>11805</v>
      </c>
      <c r="E66">
        <v>472.2</v>
      </c>
    </row>
    <row r="67" spans="1:5" x14ac:dyDescent="0.35">
      <c r="A67" t="s">
        <v>21</v>
      </c>
      <c r="B67" t="s">
        <v>13</v>
      </c>
      <c r="C67" t="s">
        <v>9</v>
      </c>
      <c r="D67">
        <f>+Precio_mes_pb[[#This Row],[$ nominales con IVA / 25 kilos2]]*25</f>
        <v>12844.444444444445</v>
      </c>
      <c r="E67">
        <v>513.77777777777783</v>
      </c>
    </row>
    <row r="68" spans="1:5" x14ac:dyDescent="0.35">
      <c r="A68" t="s">
        <v>21</v>
      </c>
      <c r="B68" t="s">
        <v>14</v>
      </c>
      <c r="C68" t="s">
        <v>8</v>
      </c>
      <c r="D68">
        <f>+Precio_mes_pb[[#This Row],[$ nominales con IVA / 25 kilos2]]*25</f>
        <v>11906.25</v>
      </c>
      <c r="E68">
        <v>476.25</v>
      </c>
    </row>
    <row r="69" spans="1:5" x14ac:dyDescent="0.35">
      <c r="A69" t="s">
        <v>21</v>
      </c>
      <c r="B69" t="s">
        <v>14</v>
      </c>
      <c r="C69" t="s">
        <v>9</v>
      </c>
      <c r="D69">
        <f>+Precio_mes_pb[[#This Row],[$ nominales con IVA / 25 kilos2]]*25</f>
        <v>12109.375</v>
      </c>
      <c r="E69">
        <v>484.375</v>
      </c>
    </row>
    <row r="70" spans="1:5" x14ac:dyDescent="0.35">
      <c r="A70" t="s">
        <v>21</v>
      </c>
      <c r="B70" t="s">
        <v>15</v>
      </c>
      <c r="C70" t="s">
        <v>8</v>
      </c>
      <c r="D70">
        <f>+Precio_mes_pb[[#This Row],[$ nominales con IVA / 25 kilos2]]*25</f>
        <v>12006.25</v>
      </c>
      <c r="E70">
        <v>480.25</v>
      </c>
    </row>
    <row r="71" spans="1:5" x14ac:dyDescent="0.35">
      <c r="A71" t="s">
        <v>21</v>
      </c>
      <c r="B71" t="s">
        <v>15</v>
      </c>
      <c r="C71" t="s">
        <v>9</v>
      </c>
      <c r="D71">
        <f>+Precio_mes_pb[[#This Row],[$ nominales con IVA / 25 kilos2]]*25</f>
        <v>12842.500000000002</v>
      </c>
      <c r="E71">
        <v>513.70000000000005</v>
      </c>
    </row>
    <row r="72" spans="1:5" x14ac:dyDescent="0.35">
      <c r="A72" t="s">
        <v>21</v>
      </c>
      <c r="B72" t="s">
        <v>16</v>
      </c>
      <c r="C72" t="s">
        <v>8</v>
      </c>
      <c r="D72">
        <f>+Precio_mes_pb[[#This Row],[$ nominales con IVA / 25 kilos2]]*25</f>
        <v>11962.5</v>
      </c>
      <c r="E72">
        <v>478.5</v>
      </c>
    </row>
    <row r="73" spans="1:5" x14ac:dyDescent="0.35">
      <c r="A73" t="s">
        <v>21</v>
      </c>
      <c r="B73" t="s">
        <v>16</v>
      </c>
      <c r="C73" t="s">
        <v>9</v>
      </c>
      <c r="D73">
        <f>+Precio_mes_pb[[#This Row],[$ nominales con IVA / 25 kilos2]]*25</f>
        <v>11753.125</v>
      </c>
      <c r="E73">
        <v>470.125</v>
      </c>
    </row>
    <row r="74" spans="1:5" x14ac:dyDescent="0.35">
      <c r="A74" t="s">
        <v>21</v>
      </c>
      <c r="B74" t="s">
        <v>17</v>
      </c>
      <c r="C74" t="s">
        <v>8</v>
      </c>
      <c r="D74">
        <f>+Precio_mes_pb[[#This Row],[$ nominales con IVA / 25 kilos2]]*25</f>
        <v>12432.142857142857</v>
      </c>
      <c r="E74">
        <v>497.28571428571428</v>
      </c>
    </row>
    <row r="75" spans="1:5" x14ac:dyDescent="0.35">
      <c r="A75" t="s">
        <v>21</v>
      </c>
      <c r="B75" t="s">
        <v>17</v>
      </c>
      <c r="C75" t="s">
        <v>9</v>
      </c>
      <c r="D75">
        <f>+Precio_mes_pb[[#This Row],[$ nominales con IVA / 25 kilos2]]*25</f>
        <v>14396.875</v>
      </c>
      <c r="E75">
        <v>575.875</v>
      </c>
    </row>
    <row r="76" spans="1:5" x14ac:dyDescent="0.35">
      <c r="A76" t="s">
        <v>21</v>
      </c>
      <c r="B76" t="s">
        <v>18</v>
      </c>
      <c r="C76" t="s">
        <v>8</v>
      </c>
      <c r="D76">
        <f>+Precio_mes_pb[[#This Row],[$ nominales con IVA / 25 kilos2]]*25</f>
        <v>14125</v>
      </c>
      <c r="E76">
        <v>565</v>
      </c>
    </row>
    <row r="77" spans="1:5" x14ac:dyDescent="0.35">
      <c r="A77" t="s">
        <v>21</v>
      </c>
      <c r="B77" t="s">
        <v>18</v>
      </c>
      <c r="C77" t="s">
        <v>9</v>
      </c>
      <c r="D77">
        <f>+Precio_mes_pb[[#This Row],[$ nominales con IVA / 25 kilos2]]*25</f>
        <v>13307.499999999998</v>
      </c>
      <c r="E77">
        <v>532.29999999999995</v>
      </c>
    </row>
    <row r="78" spans="1:5" x14ac:dyDescent="0.35">
      <c r="A78" t="s">
        <v>21</v>
      </c>
      <c r="B78" t="s">
        <v>19</v>
      </c>
      <c r="C78" t="s">
        <v>8</v>
      </c>
      <c r="D78">
        <f>+Precio_mes_pb[[#This Row],[$ nominales con IVA / 25 kilos2]]*25</f>
        <v>13272.5</v>
      </c>
      <c r="E78">
        <v>530.9</v>
      </c>
    </row>
    <row r="79" spans="1:5" x14ac:dyDescent="0.35">
      <c r="A79" t="s">
        <v>21</v>
      </c>
      <c r="B79" t="s">
        <v>20</v>
      </c>
      <c r="C79" t="s">
        <v>8</v>
      </c>
      <c r="D79">
        <f>+Precio_mes_pb[[#This Row],[$ nominales con IVA / 25 kilos2]]*25</f>
        <v>11559.375</v>
      </c>
      <c r="E79">
        <v>462.375</v>
      </c>
    </row>
    <row r="80" spans="1:5" x14ac:dyDescent="0.35">
      <c r="A80" t="s">
        <v>22</v>
      </c>
      <c r="B80" t="s">
        <v>6</v>
      </c>
      <c r="C80" t="s">
        <v>8</v>
      </c>
      <c r="D80">
        <f>+Precio_mes_pb[[#This Row],[$ nominales con IVA / 25 kilos2]]*25</f>
        <v>9993.75</v>
      </c>
      <c r="E80">
        <v>399.75</v>
      </c>
    </row>
    <row r="81" spans="1:5" x14ac:dyDescent="0.35">
      <c r="A81" t="s">
        <v>22</v>
      </c>
      <c r="B81" t="s">
        <v>6</v>
      </c>
      <c r="C81" t="s">
        <v>9</v>
      </c>
      <c r="D81">
        <f>+Precio_mes_pb[[#This Row],[$ nominales con IVA / 25 kilos2]]*25</f>
        <v>12700</v>
      </c>
      <c r="E81">
        <v>508</v>
      </c>
    </row>
    <row r="82" spans="1:5" x14ac:dyDescent="0.35">
      <c r="A82" t="s">
        <v>22</v>
      </c>
      <c r="B82" t="s">
        <v>10</v>
      </c>
      <c r="C82" t="s">
        <v>8</v>
      </c>
      <c r="D82">
        <f>+Precio_mes_pb[[#This Row],[$ nominales con IVA / 25 kilos2]]*25</f>
        <v>11359.375</v>
      </c>
      <c r="E82">
        <v>454.375</v>
      </c>
    </row>
    <row r="83" spans="1:5" x14ac:dyDescent="0.35">
      <c r="A83" t="s">
        <v>22</v>
      </c>
      <c r="B83" t="s">
        <v>10</v>
      </c>
      <c r="C83" t="s">
        <v>9</v>
      </c>
      <c r="D83">
        <f>+Precio_mes_pb[[#This Row],[$ nominales con IVA / 25 kilos2]]*25</f>
        <v>12584.375</v>
      </c>
      <c r="E83">
        <v>503.375</v>
      </c>
    </row>
    <row r="84" spans="1:5" x14ac:dyDescent="0.35">
      <c r="A84" t="s">
        <v>22</v>
      </c>
      <c r="B84" t="s">
        <v>11</v>
      </c>
      <c r="C84" t="s">
        <v>8</v>
      </c>
      <c r="D84">
        <f>+Precio_mes_pb[[#This Row],[$ nominales con IVA / 25 kilos2]]*25</f>
        <v>11912.5</v>
      </c>
      <c r="E84">
        <v>476.5</v>
      </c>
    </row>
    <row r="85" spans="1:5" x14ac:dyDescent="0.35">
      <c r="A85" t="s">
        <v>22</v>
      </c>
      <c r="B85" t="s">
        <v>11</v>
      </c>
      <c r="C85" t="s">
        <v>9</v>
      </c>
      <c r="D85">
        <f>+Precio_mes_pb[[#This Row],[$ nominales con IVA / 25 kilos2]]*25</f>
        <v>12906.25</v>
      </c>
      <c r="E85">
        <v>516.25</v>
      </c>
    </row>
    <row r="86" spans="1:5" x14ac:dyDescent="0.35">
      <c r="A86" t="s">
        <v>22</v>
      </c>
      <c r="B86" t="s">
        <v>12</v>
      </c>
      <c r="C86" t="s">
        <v>8</v>
      </c>
      <c r="D86">
        <f>+Precio_mes_pb[[#This Row],[$ nominales con IVA / 25 kilos2]]*25</f>
        <v>11475</v>
      </c>
      <c r="E86">
        <v>459</v>
      </c>
    </row>
    <row r="87" spans="1:5" x14ac:dyDescent="0.35">
      <c r="A87" t="s">
        <v>22</v>
      </c>
      <c r="B87" t="s">
        <v>12</v>
      </c>
      <c r="C87" t="s">
        <v>9</v>
      </c>
      <c r="D87">
        <f>+Precio_mes_pb[[#This Row],[$ nominales con IVA / 25 kilos2]]*25</f>
        <v>13615.625</v>
      </c>
      <c r="E87">
        <v>544.625</v>
      </c>
    </row>
    <row r="88" spans="1:5" x14ac:dyDescent="0.35">
      <c r="A88" t="s">
        <v>22</v>
      </c>
      <c r="B88" t="s">
        <v>13</v>
      </c>
      <c r="C88" t="s">
        <v>8</v>
      </c>
      <c r="D88">
        <f>+Precio_mes_pb[[#This Row],[$ nominales con IVA / 25 kilos2]]*25</f>
        <v>11805</v>
      </c>
      <c r="E88">
        <v>472.2</v>
      </c>
    </row>
    <row r="89" spans="1:5" x14ac:dyDescent="0.35">
      <c r="A89" t="s">
        <v>22</v>
      </c>
      <c r="B89" t="s">
        <v>13</v>
      </c>
      <c r="C89" t="s">
        <v>9</v>
      </c>
      <c r="D89">
        <f>+Precio_mes_pb[[#This Row],[$ nominales con IVA / 25 kilos2]]*25</f>
        <v>12844.444444444445</v>
      </c>
      <c r="E89">
        <v>513.77777777777783</v>
      </c>
    </row>
    <row r="90" spans="1:5" x14ac:dyDescent="0.35">
      <c r="A90" t="s">
        <v>22</v>
      </c>
      <c r="B90" t="s">
        <v>14</v>
      </c>
      <c r="C90" t="s">
        <v>8</v>
      </c>
      <c r="D90">
        <f>+Precio_mes_pb[[#This Row],[$ nominales con IVA / 25 kilos2]]*25</f>
        <v>11906.25</v>
      </c>
      <c r="E90">
        <v>476.25</v>
      </c>
    </row>
    <row r="91" spans="1:5" x14ac:dyDescent="0.35">
      <c r="A91" t="s">
        <v>22</v>
      </c>
      <c r="B91" t="s">
        <v>14</v>
      </c>
      <c r="C91" t="s">
        <v>9</v>
      </c>
      <c r="D91">
        <f>+Precio_mes_pb[[#This Row],[$ nominales con IVA / 25 kilos2]]*25</f>
        <v>12109.375</v>
      </c>
      <c r="E91">
        <v>484.375</v>
      </c>
    </row>
    <row r="92" spans="1:5" x14ac:dyDescent="0.35">
      <c r="A92" t="s">
        <v>22</v>
      </c>
      <c r="B92" t="s">
        <v>15</v>
      </c>
      <c r="C92" t="s">
        <v>8</v>
      </c>
      <c r="D92">
        <f>+Precio_mes_pb[[#This Row],[$ nominales con IVA / 25 kilos2]]*25</f>
        <v>12006.25</v>
      </c>
      <c r="E92">
        <v>480.25</v>
      </c>
    </row>
    <row r="93" spans="1:5" x14ac:dyDescent="0.35">
      <c r="A93" t="s">
        <v>22</v>
      </c>
      <c r="B93" t="s">
        <v>15</v>
      </c>
      <c r="C93" t="s">
        <v>9</v>
      </c>
      <c r="D93">
        <f>+Precio_mes_pb[[#This Row],[$ nominales con IVA / 25 kilos2]]*25</f>
        <v>12842.500000000002</v>
      </c>
      <c r="E93">
        <v>513.70000000000005</v>
      </c>
    </row>
    <row r="94" spans="1:5" x14ac:dyDescent="0.35">
      <c r="A94" t="s">
        <v>22</v>
      </c>
      <c r="B94" t="s">
        <v>16</v>
      </c>
      <c r="C94" t="s">
        <v>8</v>
      </c>
      <c r="D94">
        <f>+Precio_mes_pb[[#This Row],[$ nominales con IVA / 25 kilos2]]*25</f>
        <v>11962.5</v>
      </c>
      <c r="E94">
        <v>478.5</v>
      </c>
    </row>
    <row r="95" spans="1:5" x14ac:dyDescent="0.35">
      <c r="A95" t="s">
        <v>22</v>
      </c>
      <c r="B95" t="s">
        <v>16</v>
      </c>
      <c r="C95" t="s">
        <v>9</v>
      </c>
      <c r="D95">
        <f>+Precio_mes_pb[[#This Row],[$ nominales con IVA / 25 kilos2]]*25</f>
        <v>11753.125</v>
      </c>
      <c r="E95">
        <v>470.125</v>
      </c>
    </row>
    <row r="96" spans="1:5" x14ac:dyDescent="0.35">
      <c r="A96" t="s">
        <v>22</v>
      </c>
      <c r="B96" t="s">
        <v>17</v>
      </c>
      <c r="C96" t="s">
        <v>8</v>
      </c>
      <c r="D96">
        <f>+Precio_mes_pb[[#This Row],[$ nominales con IVA / 25 kilos2]]*25</f>
        <v>12432.142857142857</v>
      </c>
      <c r="E96">
        <v>497.28571428571428</v>
      </c>
    </row>
    <row r="97" spans="1:5" x14ac:dyDescent="0.35">
      <c r="A97" t="s">
        <v>22</v>
      </c>
      <c r="B97" t="s">
        <v>17</v>
      </c>
      <c r="C97" t="s">
        <v>9</v>
      </c>
      <c r="D97">
        <f>+Precio_mes_pb[[#This Row],[$ nominales con IVA / 25 kilos2]]*25</f>
        <v>14396.875</v>
      </c>
      <c r="E97">
        <v>575.875</v>
      </c>
    </row>
    <row r="98" spans="1:5" x14ac:dyDescent="0.35">
      <c r="A98" t="s">
        <v>22</v>
      </c>
      <c r="B98" t="s">
        <v>18</v>
      </c>
      <c r="C98" t="s">
        <v>8</v>
      </c>
      <c r="D98">
        <f>+Precio_mes_pb[[#This Row],[$ nominales con IVA / 25 kilos2]]*25</f>
        <v>14125</v>
      </c>
      <c r="E98">
        <v>565</v>
      </c>
    </row>
    <row r="99" spans="1:5" x14ac:dyDescent="0.35">
      <c r="A99" t="s">
        <v>22</v>
      </c>
      <c r="B99" t="s">
        <v>18</v>
      </c>
      <c r="C99" t="s">
        <v>9</v>
      </c>
      <c r="D99">
        <f>+Precio_mes_pb[[#This Row],[$ nominales con IVA / 25 kilos2]]*25</f>
        <v>13307.499999999998</v>
      </c>
      <c r="E99">
        <v>532.29999999999995</v>
      </c>
    </row>
    <row r="100" spans="1:5" x14ac:dyDescent="0.35">
      <c r="A100" t="s">
        <v>22</v>
      </c>
      <c r="B100" t="s">
        <v>19</v>
      </c>
      <c r="C100" t="s">
        <v>8</v>
      </c>
      <c r="D100">
        <f>+Precio_mes_pb[[#This Row],[$ nominales con IVA / 25 kilos2]]*25</f>
        <v>13272.5</v>
      </c>
      <c r="E100">
        <v>530.9</v>
      </c>
    </row>
    <row r="101" spans="1:5" x14ac:dyDescent="0.35">
      <c r="A101" t="s">
        <v>22</v>
      </c>
      <c r="B101" t="s">
        <v>20</v>
      </c>
      <c r="C101" t="s">
        <v>8</v>
      </c>
      <c r="D101">
        <f>+Precio_mes_pb[[#This Row],[$ nominales con IVA / 25 kilos2]]*25</f>
        <v>11559.375</v>
      </c>
      <c r="E101">
        <v>462.375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7B3C-4A54-455B-ACF7-29A1479F2001}">
  <dimension ref="A1:F326"/>
  <sheetViews>
    <sheetView topLeftCell="A316" workbookViewId="0">
      <selection activeCell="B327" sqref="B327"/>
    </sheetView>
  </sheetViews>
  <sheetFormatPr baseColWidth="10" defaultRowHeight="14.5" x14ac:dyDescent="0.35"/>
  <cols>
    <col min="2" max="2" width="16.90625" customWidth="1"/>
    <col min="3" max="3" width="17.08984375" customWidth="1"/>
    <col min="5" max="5" width="10.90625" style="56"/>
  </cols>
  <sheetData>
    <row r="1" spans="1:6" x14ac:dyDescent="0.35">
      <c r="A1" t="s">
        <v>39</v>
      </c>
      <c r="B1" t="s">
        <v>23</v>
      </c>
      <c r="C1" t="s">
        <v>24</v>
      </c>
      <c r="D1" t="s">
        <v>25</v>
      </c>
      <c r="E1" s="56" t="s">
        <v>38</v>
      </c>
      <c r="F1" t="s">
        <v>26</v>
      </c>
    </row>
    <row r="2" spans="1:6" x14ac:dyDescent="0.35">
      <c r="A2">
        <f>+VLOOKUP(Precio_semana_pb[[#This Row],[Region]],Códigos!$A$2:$B$24,2,0)</f>
        <v>15</v>
      </c>
      <c r="B2" t="s">
        <v>27</v>
      </c>
      <c r="C2" s="63">
        <v>44029</v>
      </c>
      <c r="D2" t="s">
        <v>28</v>
      </c>
      <c r="F2">
        <v>1190</v>
      </c>
    </row>
    <row r="3" spans="1:6" x14ac:dyDescent="0.35">
      <c r="A3">
        <f>+VLOOKUP(Precio_semana_pb[[#This Row],[Region]],Códigos!$A$2:$B$24,2,0)</f>
        <v>4</v>
      </c>
      <c r="B3" t="s">
        <v>27</v>
      </c>
      <c r="C3" s="63">
        <v>44029</v>
      </c>
      <c r="D3" t="s">
        <v>29</v>
      </c>
      <c r="F3">
        <v>1190</v>
      </c>
    </row>
    <row r="4" spans="1:6" x14ac:dyDescent="0.35">
      <c r="A4">
        <f>+VLOOKUP(Precio_semana_pb[[#This Row],[Region]],Códigos!$A$2:$B$24,2,0)</f>
        <v>5</v>
      </c>
      <c r="B4" t="s">
        <v>27</v>
      </c>
      <c r="C4" s="63">
        <v>44029</v>
      </c>
      <c r="D4" t="s">
        <v>30</v>
      </c>
      <c r="F4">
        <v>1115.5</v>
      </c>
    </row>
    <row r="5" spans="1:6" x14ac:dyDescent="0.35">
      <c r="A5">
        <f>+VLOOKUP(Precio_semana_pb[[#This Row],[Region]],Códigos!$A$2:$B$24,2,0)</f>
        <v>13</v>
      </c>
      <c r="B5" t="s">
        <v>27</v>
      </c>
      <c r="C5" s="63">
        <v>44029</v>
      </c>
      <c r="D5" t="s">
        <v>31</v>
      </c>
      <c r="F5">
        <v>1145</v>
      </c>
    </row>
    <row r="6" spans="1:6" x14ac:dyDescent="0.35">
      <c r="A6">
        <f>+VLOOKUP(Precio_semana_pb[[#This Row],[Region]],Códigos!$A$2:$B$24,2,0)</f>
        <v>7</v>
      </c>
      <c r="B6" t="s">
        <v>27</v>
      </c>
      <c r="C6" s="63">
        <v>44029</v>
      </c>
      <c r="D6" t="s">
        <v>32</v>
      </c>
      <c r="F6">
        <v>1160</v>
      </c>
    </row>
    <row r="7" spans="1:6" x14ac:dyDescent="0.35">
      <c r="A7">
        <f>+VLOOKUP(Precio_semana_pb[[#This Row],[Region]],Códigos!$A$2:$B$24,2,0)</f>
        <v>16</v>
      </c>
      <c r="B7" t="s">
        <v>27</v>
      </c>
      <c r="C7" s="63">
        <v>44029</v>
      </c>
      <c r="D7" t="s">
        <v>33</v>
      </c>
      <c r="F7">
        <v>878.5</v>
      </c>
    </row>
    <row r="8" spans="1:6" x14ac:dyDescent="0.35">
      <c r="A8">
        <f>+VLOOKUP(Precio_semana_pb[[#This Row],[Region]],Códigos!$A$2:$B$24,2,0)</f>
        <v>8</v>
      </c>
      <c r="B8" t="s">
        <v>27</v>
      </c>
      <c r="C8" s="63">
        <v>44029</v>
      </c>
      <c r="D8" t="s">
        <v>34</v>
      </c>
      <c r="F8">
        <v>1165</v>
      </c>
    </row>
    <row r="9" spans="1:6" x14ac:dyDescent="0.35">
      <c r="A9">
        <f>+VLOOKUP(Precio_semana_pb[[#This Row],[Region]],Códigos!$A$2:$B$24,2,0)</f>
        <v>9</v>
      </c>
      <c r="B9" t="s">
        <v>27</v>
      </c>
      <c r="C9" s="63">
        <v>44029</v>
      </c>
      <c r="D9" t="s">
        <v>35</v>
      </c>
      <c r="F9">
        <v>1111</v>
      </c>
    </row>
    <row r="10" spans="1:6" x14ac:dyDescent="0.35">
      <c r="A10">
        <f>+VLOOKUP(Precio_semana_pb[[#This Row],[Region]],Códigos!$A$2:$B$24,2,0)</f>
        <v>10</v>
      </c>
      <c r="B10" t="s">
        <v>27</v>
      </c>
      <c r="C10" s="63">
        <v>44029</v>
      </c>
      <c r="D10" t="s">
        <v>36</v>
      </c>
      <c r="F10">
        <v>1093</v>
      </c>
    </row>
    <row r="11" spans="1:6" x14ac:dyDescent="0.35">
      <c r="A11">
        <f>+VLOOKUP(Precio_semana_pb[[#This Row],[Region]],Códigos!$A$2:$B$24,2,0)</f>
        <v>15</v>
      </c>
      <c r="B11" t="s">
        <v>27</v>
      </c>
      <c r="C11" s="63">
        <v>44036</v>
      </c>
      <c r="D11" t="s">
        <v>28</v>
      </c>
      <c r="F11">
        <v>1340</v>
      </c>
    </row>
    <row r="12" spans="1:6" x14ac:dyDescent="0.35">
      <c r="A12">
        <f>+VLOOKUP(Precio_semana_pb[[#This Row],[Region]],Códigos!$A$2:$B$24,2,0)</f>
        <v>4</v>
      </c>
      <c r="B12" t="s">
        <v>27</v>
      </c>
      <c r="C12" s="63">
        <v>44036</v>
      </c>
      <c r="D12" t="s">
        <v>29</v>
      </c>
      <c r="F12">
        <v>1175</v>
      </c>
    </row>
    <row r="13" spans="1:6" x14ac:dyDescent="0.35">
      <c r="A13">
        <f>+VLOOKUP(Precio_semana_pb[[#This Row],[Region]],Códigos!$A$2:$B$24,2,0)</f>
        <v>5</v>
      </c>
      <c r="B13" t="s">
        <v>27</v>
      </c>
      <c r="C13" s="63">
        <v>44036</v>
      </c>
      <c r="D13" t="s">
        <v>30</v>
      </c>
      <c r="F13">
        <v>1200</v>
      </c>
    </row>
    <row r="14" spans="1:6" x14ac:dyDescent="0.35">
      <c r="A14">
        <f>+VLOOKUP(Precio_semana_pb[[#This Row],[Region]],Códigos!$A$2:$B$24,2,0)</f>
        <v>13</v>
      </c>
      <c r="B14" t="s">
        <v>27</v>
      </c>
      <c r="C14" s="63">
        <v>44036</v>
      </c>
      <c r="D14" t="s">
        <v>31</v>
      </c>
      <c r="F14">
        <v>1134</v>
      </c>
    </row>
    <row r="15" spans="1:6" x14ac:dyDescent="0.35">
      <c r="A15">
        <f>+VLOOKUP(Precio_semana_pb[[#This Row],[Region]],Códigos!$A$2:$B$24,2,0)</f>
        <v>7</v>
      </c>
      <c r="B15" t="s">
        <v>27</v>
      </c>
      <c r="C15" s="63">
        <v>44036</v>
      </c>
      <c r="D15" t="s">
        <v>32</v>
      </c>
      <c r="F15">
        <v>1195</v>
      </c>
    </row>
    <row r="16" spans="1:6" x14ac:dyDescent="0.35">
      <c r="A16">
        <f>+VLOOKUP(Precio_semana_pb[[#This Row],[Region]],Códigos!$A$2:$B$24,2,0)</f>
        <v>16</v>
      </c>
      <c r="B16" t="s">
        <v>27</v>
      </c>
      <c r="C16" s="63">
        <v>44036</v>
      </c>
      <c r="D16" t="s">
        <v>33</v>
      </c>
      <c r="F16">
        <v>992</v>
      </c>
    </row>
    <row r="17" spans="1:6" x14ac:dyDescent="0.35">
      <c r="A17">
        <f>+VLOOKUP(Precio_semana_pb[[#This Row],[Region]],Códigos!$A$2:$B$24,2,0)</f>
        <v>8</v>
      </c>
      <c r="B17" t="s">
        <v>27</v>
      </c>
      <c r="C17" s="63">
        <v>44036</v>
      </c>
      <c r="D17" t="s">
        <v>34</v>
      </c>
      <c r="F17">
        <v>1160</v>
      </c>
    </row>
    <row r="18" spans="1:6" x14ac:dyDescent="0.35">
      <c r="A18">
        <f>+VLOOKUP(Precio_semana_pb[[#This Row],[Region]],Códigos!$A$2:$B$24,2,0)</f>
        <v>9</v>
      </c>
      <c r="B18" t="s">
        <v>27</v>
      </c>
      <c r="C18" s="63">
        <v>44036</v>
      </c>
      <c r="D18" t="s">
        <v>35</v>
      </c>
      <c r="F18">
        <v>1092</v>
      </c>
    </row>
    <row r="19" spans="1:6" x14ac:dyDescent="0.35">
      <c r="A19">
        <f>+VLOOKUP(Precio_semana_pb[[#This Row],[Region]],Códigos!$A$2:$B$24,2,0)</f>
        <v>10</v>
      </c>
      <c r="B19" t="s">
        <v>27</v>
      </c>
      <c r="C19" s="63">
        <v>44036</v>
      </c>
      <c r="D19" t="s">
        <v>36</v>
      </c>
      <c r="F19">
        <v>1167.5</v>
      </c>
    </row>
    <row r="20" spans="1:6" x14ac:dyDescent="0.35">
      <c r="A20">
        <f>+VLOOKUP(Precio_semana_pb[[#This Row],[Region]],Códigos!$A$2:$B$24,2,0)</f>
        <v>15</v>
      </c>
      <c r="B20" t="s">
        <v>27</v>
      </c>
      <c r="C20" s="63">
        <v>44043</v>
      </c>
      <c r="D20" t="s">
        <v>28</v>
      </c>
      <c r="F20">
        <v>1190</v>
      </c>
    </row>
    <row r="21" spans="1:6" x14ac:dyDescent="0.35">
      <c r="A21">
        <f>+VLOOKUP(Precio_semana_pb[[#This Row],[Region]],Códigos!$A$2:$B$24,2,0)</f>
        <v>4</v>
      </c>
      <c r="B21" t="s">
        <v>27</v>
      </c>
      <c r="C21" s="63">
        <v>44043</v>
      </c>
      <c r="D21" t="s">
        <v>29</v>
      </c>
      <c r="F21">
        <v>1240</v>
      </c>
    </row>
    <row r="22" spans="1:6" x14ac:dyDescent="0.35">
      <c r="A22">
        <f>+VLOOKUP(Precio_semana_pb[[#This Row],[Region]],Códigos!$A$2:$B$24,2,0)</f>
        <v>5</v>
      </c>
      <c r="B22" t="s">
        <v>27</v>
      </c>
      <c r="C22" s="63">
        <v>44043</v>
      </c>
      <c r="D22" t="s">
        <v>30</v>
      </c>
      <c r="F22">
        <v>1176.5</v>
      </c>
    </row>
    <row r="23" spans="1:6" x14ac:dyDescent="0.35">
      <c r="A23">
        <f>+VLOOKUP(Precio_semana_pb[[#This Row],[Region]],Códigos!$A$2:$B$24,2,0)</f>
        <v>13</v>
      </c>
      <c r="B23" t="s">
        <v>27</v>
      </c>
      <c r="C23" s="63">
        <v>44043</v>
      </c>
      <c r="D23" t="s">
        <v>31</v>
      </c>
      <c r="F23">
        <v>1157</v>
      </c>
    </row>
    <row r="24" spans="1:6" x14ac:dyDescent="0.35">
      <c r="A24">
        <f>+VLOOKUP(Precio_semana_pb[[#This Row],[Region]],Códigos!$A$2:$B$24,2,0)</f>
        <v>7</v>
      </c>
      <c r="B24" t="s">
        <v>27</v>
      </c>
      <c r="C24" s="63">
        <v>44043</v>
      </c>
      <c r="D24" t="s">
        <v>32</v>
      </c>
      <c r="F24">
        <v>1188</v>
      </c>
    </row>
    <row r="25" spans="1:6" x14ac:dyDescent="0.35">
      <c r="A25">
        <f>+VLOOKUP(Precio_semana_pb[[#This Row],[Region]],Códigos!$A$2:$B$24,2,0)</f>
        <v>16</v>
      </c>
      <c r="B25" t="s">
        <v>27</v>
      </c>
      <c r="C25" s="63">
        <v>44043</v>
      </c>
      <c r="D25" t="s">
        <v>33</v>
      </c>
      <c r="F25">
        <v>977.5</v>
      </c>
    </row>
    <row r="26" spans="1:6" x14ac:dyDescent="0.35">
      <c r="A26">
        <f>+VLOOKUP(Precio_semana_pb[[#This Row],[Region]],Códigos!$A$2:$B$24,2,0)</f>
        <v>8</v>
      </c>
      <c r="B26" t="s">
        <v>27</v>
      </c>
      <c r="C26" s="63">
        <v>44043</v>
      </c>
      <c r="D26" t="s">
        <v>34</v>
      </c>
      <c r="F26">
        <v>1180</v>
      </c>
    </row>
    <row r="27" spans="1:6" x14ac:dyDescent="0.35">
      <c r="A27">
        <f>+VLOOKUP(Precio_semana_pb[[#This Row],[Region]],Códigos!$A$2:$B$24,2,0)</f>
        <v>9</v>
      </c>
      <c r="B27" t="s">
        <v>27</v>
      </c>
      <c r="C27" s="63">
        <v>44043</v>
      </c>
      <c r="D27" t="s">
        <v>35</v>
      </c>
      <c r="F27">
        <v>1012.5</v>
      </c>
    </row>
    <row r="28" spans="1:6" x14ac:dyDescent="0.35">
      <c r="A28">
        <f>+VLOOKUP(Precio_semana_pb[[#This Row],[Region]],Códigos!$A$2:$B$24,2,0)</f>
        <v>10</v>
      </c>
      <c r="B28" t="s">
        <v>27</v>
      </c>
      <c r="C28" s="63">
        <v>44043</v>
      </c>
      <c r="D28" t="s">
        <v>36</v>
      </c>
      <c r="F28">
        <v>1145</v>
      </c>
    </row>
    <row r="29" spans="1:6" x14ac:dyDescent="0.35">
      <c r="A29">
        <f>+VLOOKUP(Precio_semana_pb[[#This Row],[Region]],Códigos!$A$2:$B$24,2,0)</f>
        <v>15</v>
      </c>
      <c r="B29" t="s">
        <v>27</v>
      </c>
      <c r="C29" s="63">
        <v>44050</v>
      </c>
      <c r="D29" t="s">
        <v>28</v>
      </c>
      <c r="F29">
        <v>1090</v>
      </c>
    </row>
    <row r="30" spans="1:6" x14ac:dyDescent="0.35">
      <c r="A30">
        <f>+VLOOKUP(Precio_semana_pb[[#This Row],[Region]],Códigos!$A$2:$B$24,2,0)</f>
        <v>4</v>
      </c>
      <c r="B30" t="s">
        <v>27</v>
      </c>
      <c r="C30" s="63">
        <v>44050</v>
      </c>
      <c r="D30" t="s">
        <v>29</v>
      </c>
      <c r="F30">
        <v>1215</v>
      </c>
    </row>
    <row r="31" spans="1:6" x14ac:dyDescent="0.35">
      <c r="A31">
        <f>+VLOOKUP(Precio_semana_pb[[#This Row],[Region]],Códigos!$A$2:$B$24,2,0)</f>
        <v>5</v>
      </c>
      <c r="B31" t="s">
        <v>27</v>
      </c>
      <c r="C31" s="63">
        <v>44050</v>
      </c>
      <c r="D31" t="s">
        <v>30</v>
      </c>
      <c r="F31">
        <v>1165</v>
      </c>
    </row>
    <row r="32" spans="1:6" x14ac:dyDescent="0.35">
      <c r="A32">
        <f>+VLOOKUP(Precio_semana_pb[[#This Row],[Region]],Códigos!$A$2:$B$24,2,0)</f>
        <v>13</v>
      </c>
      <c r="B32" t="s">
        <v>27</v>
      </c>
      <c r="C32" s="63">
        <v>44050</v>
      </c>
      <c r="D32" t="s">
        <v>31</v>
      </c>
      <c r="F32">
        <v>1168</v>
      </c>
    </row>
    <row r="33" spans="1:6" x14ac:dyDescent="0.35">
      <c r="A33">
        <f>+VLOOKUP(Precio_semana_pb[[#This Row],[Region]],Códigos!$A$2:$B$24,2,0)</f>
        <v>7</v>
      </c>
      <c r="B33" t="s">
        <v>27</v>
      </c>
      <c r="C33" s="63">
        <v>44050</v>
      </c>
      <c r="D33" t="s">
        <v>32</v>
      </c>
      <c r="F33">
        <v>1183</v>
      </c>
    </row>
    <row r="34" spans="1:6" x14ac:dyDescent="0.35">
      <c r="A34">
        <f>+VLOOKUP(Precio_semana_pb[[#This Row],[Region]],Códigos!$A$2:$B$24,2,0)</f>
        <v>16</v>
      </c>
      <c r="B34" t="s">
        <v>27</v>
      </c>
      <c r="C34" s="63">
        <v>44050</v>
      </c>
      <c r="D34" t="s">
        <v>33</v>
      </c>
      <c r="F34">
        <v>966</v>
      </c>
    </row>
    <row r="35" spans="1:6" x14ac:dyDescent="0.35">
      <c r="A35">
        <f>+VLOOKUP(Precio_semana_pb[[#This Row],[Region]],Códigos!$A$2:$B$24,2,0)</f>
        <v>8</v>
      </c>
      <c r="B35" t="s">
        <v>27</v>
      </c>
      <c r="C35" s="63">
        <v>44050</v>
      </c>
      <c r="D35" t="s">
        <v>34</v>
      </c>
      <c r="F35">
        <v>1140</v>
      </c>
    </row>
    <row r="36" spans="1:6" x14ac:dyDescent="0.35">
      <c r="A36">
        <f>+VLOOKUP(Precio_semana_pb[[#This Row],[Region]],Códigos!$A$2:$B$24,2,0)</f>
        <v>9</v>
      </c>
      <c r="B36" t="s">
        <v>27</v>
      </c>
      <c r="C36" s="63">
        <v>44050</v>
      </c>
      <c r="D36" t="s">
        <v>35</v>
      </c>
      <c r="F36">
        <v>1142</v>
      </c>
    </row>
    <row r="37" spans="1:6" x14ac:dyDescent="0.35">
      <c r="A37">
        <f>+VLOOKUP(Precio_semana_pb[[#This Row],[Region]],Códigos!$A$2:$B$24,2,0)</f>
        <v>10</v>
      </c>
      <c r="B37" t="s">
        <v>27</v>
      </c>
      <c r="C37" s="63">
        <v>44050</v>
      </c>
      <c r="D37" t="s">
        <v>36</v>
      </c>
      <c r="F37">
        <v>1150.5</v>
      </c>
    </row>
    <row r="38" spans="1:6" x14ac:dyDescent="0.35">
      <c r="A38">
        <f>+VLOOKUP(Precio_semana_pb[[#This Row],[Region]],Códigos!$A$2:$B$24,2,0)</f>
        <v>15</v>
      </c>
      <c r="B38" t="s">
        <v>27</v>
      </c>
      <c r="C38" s="63">
        <v>44057</v>
      </c>
      <c r="D38" t="s">
        <v>28</v>
      </c>
      <c r="F38">
        <v>1190</v>
      </c>
    </row>
    <row r="39" spans="1:6" x14ac:dyDescent="0.35">
      <c r="A39">
        <f>+VLOOKUP(Precio_semana_pb[[#This Row],[Region]],Códigos!$A$2:$B$24,2,0)</f>
        <v>4</v>
      </c>
      <c r="B39" t="s">
        <v>27</v>
      </c>
      <c r="C39" s="63">
        <v>44057</v>
      </c>
      <c r="D39" t="s">
        <v>29</v>
      </c>
      <c r="F39">
        <v>1269</v>
      </c>
    </row>
    <row r="40" spans="1:6" x14ac:dyDescent="0.35">
      <c r="A40">
        <f>+VLOOKUP(Precio_semana_pb[[#This Row],[Region]],Códigos!$A$2:$B$24,2,0)</f>
        <v>5</v>
      </c>
      <c r="B40" t="s">
        <v>27</v>
      </c>
      <c r="C40" s="63">
        <v>44057</v>
      </c>
      <c r="D40" t="s">
        <v>30</v>
      </c>
      <c r="F40">
        <v>1170.5</v>
      </c>
    </row>
    <row r="41" spans="1:6" x14ac:dyDescent="0.35">
      <c r="A41">
        <f>+VLOOKUP(Precio_semana_pb[[#This Row],[Region]],Códigos!$A$2:$B$24,2,0)</f>
        <v>13</v>
      </c>
      <c r="B41" t="s">
        <v>27</v>
      </c>
      <c r="C41" s="63">
        <v>44057</v>
      </c>
      <c r="D41" t="s">
        <v>31</v>
      </c>
      <c r="F41">
        <v>1177</v>
      </c>
    </row>
    <row r="42" spans="1:6" x14ac:dyDescent="0.35">
      <c r="A42">
        <f>+VLOOKUP(Precio_semana_pb[[#This Row],[Region]],Códigos!$A$2:$B$24,2,0)</f>
        <v>7</v>
      </c>
      <c r="B42" t="s">
        <v>27</v>
      </c>
      <c r="C42" s="63">
        <v>44057</v>
      </c>
      <c r="D42" t="s">
        <v>32</v>
      </c>
      <c r="F42">
        <v>1176</v>
      </c>
    </row>
    <row r="43" spans="1:6" x14ac:dyDescent="0.35">
      <c r="A43">
        <f>+VLOOKUP(Precio_semana_pb[[#This Row],[Region]],Códigos!$A$2:$B$24,2,0)</f>
        <v>16</v>
      </c>
      <c r="B43" t="s">
        <v>27</v>
      </c>
      <c r="C43" s="63">
        <v>44057</v>
      </c>
      <c r="D43" t="s">
        <v>33</v>
      </c>
      <c r="F43">
        <v>921.5</v>
      </c>
    </row>
    <row r="44" spans="1:6" x14ac:dyDescent="0.35">
      <c r="A44">
        <f>+VLOOKUP(Precio_semana_pb[[#This Row],[Region]],Códigos!$A$2:$B$24,2,0)</f>
        <v>8</v>
      </c>
      <c r="B44" t="s">
        <v>27</v>
      </c>
      <c r="C44" s="63">
        <v>44057</v>
      </c>
      <c r="D44" t="s">
        <v>34</v>
      </c>
      <c r="F44">
        <v>1190</v>
      </c>
    </row>
    <row r="45" spans="1:6" x14ac:dyDescent="0.35">
      <c r="A45">
        <f>+VLOOKUP(Precio_semana_pb[[#This Row],[Region]],Códigos!$A$2:$B$24,2,0)</f>
        <v>9</v>
      </c>
      <c r="B45" t="s">
        <v>27</v>
      </c>
      <c r="C45" s="63">
        <v>44057</v>
      </c>
      <c r="D45" t="s">
        <v>35</v>
      </c>
      <c r="F45">
        <v>1094</v>
      </c>
    </row>
    <row r="46" spans="1:6" x14ac:dyDescent="0.35">
      <c r="A46">
        <f>+VLOOKUP(Precio_semana_pb[[#This Row],[Region]],Códigos!$A$2:$B$24,2,0)</f>
        <v>10</v>
      </c>
      <c r="B46" t="s">
        <v>27</v>
      </c>
      <c r="C46" s="63">
        <v>44057</v>
      </c>
      <c r="D46" t="s">
        <v>36</v>
      </c>
      <c r="F46">
        <v>1169</v>
      </c>
    </row>
    <row r="47" spans="1:6" x14ac:dyDescent="0.35">
      <c r="A47">
        <f>+VLOOKUP(Precio_semana_pb[[#This Row],[Region]],Códigos!$A$2:$B$24,2,0)</f>
        <v>15</v>
      </c>
      <c r="B47" t="s">
        <v>27</v>
      </c>
      <c r="C47" s="63">
        <v>44064</v>
      </c>
      <c r="D47" t="s">
        <v>28</v>
      </c>
      <c r="F47">
        <v>1340</v>
      </c>
    </row>
    <row r="48" spans="1:6" x14ac:dyDescent="0.35">
      <c r="A48">
        <f>+VLOOKUP(Precio_semana_pb[[#This Row],[Region]],Códigos!$A$2:$B$24,2,0)</f>
        <v>4</v>
      </c>
      <c r="B48" t="s">
        <v>27</v>
      </c>
      <c r="C48" s="63">
        <v>44064</v>
      </c>
      <c r="D48" t="s">
        <v>29</v>
      </c>
      <c r="F48">
        <v>1197</v>
      </c>
    </row>
    <row r="49" spans="1:6" x14ac:dyDescent="0.35">
      <c r="A49">
        <f>+VLOOKUP(Precio_semana_pb[[#This Row],[Region]],Códigos!$A$2:$B$24,2,0)</f>
        <v>5</v>
      </c>
      <c r="B49" t="s">
        <v>27</v>
      </c>
      <c r="C49" s="63">
        <v>44064</v>
      </c>
      <c r="D49" t="s">
        <v>30</v>
      </c>
      <c r="F49">
        <v>1193</v>
      </c>
    </row>
    <row r="50" spans="1:6" x14ac:dyDescent="0.35">
      <c r="A50">
        <f>+VLOOKUP(Precio_semana_pb[[#This Row],[Region]],Códigos!$A$2:$B$24,2,0)</f>
        <v>13</v>
      </c>
      <c r="B50" t="s">
        <v>27</v>
      </c>
      <c r="C50" s="63">
        <v>44064</v>
      </c>
      <c r="D50" t="s">
        <v>31</v>
      </c>
      <c r="F50">
        <v>1166</v>
      </c>
    </row>
    <row r="51" spans="1:6" x14ac:dyDescent="0.35">
      <c r="A51">
        <f>+VLOOKUP(Precio_semana_pb[[#This Row],[Region]],Códigos!$A$2:$B$24,2,0)</f>
        <v>7</v>
      </c>
      <c r="B51" t="s">
        <v>27</v>
      </c>
      <c r="C51" s="63">
        <v>44064</v>
      </c>
      <c r="D51" t="s">
        <v>32</v>
      </c>
      <c r="F51">
        <v>1177</v>
      </c>
    </row>
    <row r="52" spans="1:6" x14ac:dyDescent="0.35">
      <c r="A52">
        <f>+VLOOKUP(Precio_semana_pb[[#This Row],[Region]],Códigos!$A$2:$B$24,2,0)</f>
        <v>16</v>
      </c>
      <c r="B52" t="s">
        <v>27</v>
      </c>
      <c r="C52" s="63">
        <v>44064</v>
      </c>
      <c r="D52" t="s">
        <v>33</v>
      </c>
      <c r="F52">
        <v>987</v>
      </c>
    </row>
    <row r="53" spans="1:6" x14ac:dyDescent="0.35">
      <c r="A53">
        <f>+VLOOKUP(Precio_semana_pb[[#This Row],[Region]],Códigos!$A$2:$B$24,2,0)</f>
        <v>8</v>
      </c>
      <c r="B53" t="s">
        <v>27</v>
      </c>
      <c r="C53" s="63">
        <v>44064</v>
      </c>
      <c r="D53" t="s">
        <v>34</v>
      </c>
      <c r="F53">
        <v>1170</v>
      </c>
    </row>
    <row r="54" spans="1:6" x14ac:dyDescent="0.35">
      <c r="A54">
        <f>+VLOOKUP(Precio_semana_pb[[#This Row],[Region]],Códigos!$A$2:$B$24,2,0)</f>
        <v>9</v>
      </c>
      <c r="B54" t="s">
        <v>27</v>
      </c>
      <c r="C54" s="63">
        <v>44064</v>
      </c>
      <c r="D54" t="s">
        <v>35</v>
      </c>
      <c r="F54">
        <v>1056</v>
      </c>
    </row>
    <row r="55" spans="1:6" x14ac:dyDescent="0.35">
      <c r="A55">
        <f>+VLOOKUP(Precio_semana_pb[[#This Row],[Region]],Códigos!$A$2:$B$24,2,0)</f>
        <v>10</v>
      </c>
      <c r="B55" t="s">
        <v>27</v>
      </c>
      <c r="C55" s="63">
        <v>44064</v>
      </c>
      <c r="D55" t="s">
        <v>36</v>
      </c>
      <c r="F55">
        <v>1177.5</v>
      </c>
    </row>
    <row r="56" spans="1:6" x14ac:dyDescent="0.35">
      <c r="A56">
        <f>+VLOOKUP(Precio_semana_pb[[#This Row],[Region]],Códigos!$A$2:$B$24,2,0)</f>
        <v>15</v>
      </c>
      <c r="B56" t="s">
        <v>27</v>
      </c>
      <c r="C56" s="63">
        <v>44071</v>
      </c>
      <c r="D56" t="s">
        <v>28</v>
      </c>
      <c r="F56">
        <v>1190</v>
      </c>
    </row>
    <row r="57" spans="1:6" x14ac:dyDescent="0.35">
      <c r="A57">
        <f>+VLOOKUP(Precio_semana_pb[[#This Row],[Region]],Códigos!$A$2:$B$24,2,0)</f>
        <v>4</v>
      </c>
      <c r="B57" t="s">
        <v>27</v>
      </c>
      <c r="C57" s="63">
        <v>44071</v>
      </c>
      <c r="D57" t="s">
        <v>29</v>
      </c>
      <c r="F57">
        <v>1196</v>
      </c>
    </row>
    <row r="58" spans="1:6" x14ac:dyDescent="0.35">
      <c r="A58">
        <f>+VLOOKUP(Precio_semana_pb[[#This Row],[Region]],Códigos!$A$2:$B$24,2,0)</f>
        <v>5</v>
      </c>
      <c r="B58" t="s">
        <v>27</v>
      </c>
      <c r="C58" s="63">
        <v>44071</v>
      </c>
      <c r="D58" t="s">
        <v>30</v>
      </c>
      <c r="F58">
        <v>1188.5</v>
      </c>
    </row>
    <row r="59" spans="1:6" x14ac:dyDescent="0.35">
      <c r="A59">
        <f>+VLOOKUP(Precio_semana_pb[[#This Row],[Region]],Códigos!$A$2:$B$24,2,0)</f>
        <v>13</v>
      </c>
      <c r="B59" t="s">
        <v>27</v>
      </c>
      <c r="C59" s="63">
        <v>44071</v>
      </c>
      <c r="D59" t="s">
        <v>31</v>
      </c>
      <c r="F59">
        <v>1174</v>
      </c>
    </row>
    <row r="60" spans="1:6" x14ac:dyDescent="0.35">
      <c r="A60">
        <f>+VLOOKUP(Precio_semana_pb[[#This Row],[Region]],Códigos!$A$2:$B$24,2,0)</f>
        <v>7</v>
      </c>
      <c r="B60" t="s">
        <v>27</v>
      </c>
      <c r="C60" s="63">
        <v>44071</v>
      </c>
      <c r="D60" t="s">
        <v>32</v>
      </c>
      <c r="F60">
        <v>1192</v>
      </c>
    </row>
    <row r="61" spans="1:6" x14ac:dyDescent="0.35">
      <c r="A61">
        <f>+VLOOKUP(Precio_semana_pb[[#This Row],[Region]],Códigos!$A$2:$B$24,2,0)</f>
        <v>16</v>
      </c>
      <c r="B61" t="s">
        <v>27</v>
      </c>
      <c r="C61" s="63">
        <v>44071</v>
      </c>
      <c r="D61" t="s">
        <v>33</v>
      </c>
      <c r="F61">
        <v>808</v>
      </c>
    </row>
    <row r="62" spans="1:6" x14ac:dyDescent="0.35">
      <c r="A62">
        <f>+VLOOKUP(Precio_semana_pb[[#This Row],[Region]],Códigos!$A$2:$B$24,2,0)</f>
        <v>8</v>
      </c>
      <c r="B62" t="s">
        <v>27</v>
      </c>
      <c r="C62" s="63">
        <v>44071</v>
      </c>
      <c r="D62" t="s">
        <v>34</v>
      </c>
      <c r="F62">
        <v>1190</v>
      </c>
    </row>
    <row r="63" spans="1:6" x14ac:dyDescent="0.35">
      <c r="A63">
        <f>+VLOOKUP(Precio_semana_pb[[#This Row],[Region]],Códigos!$A$2:$B$24,2,0)</f>
        <v>9</v>
      </c>
      <c r="B63" t="s">
        <v>27</v>
      </c>
      <c r="C63" s="63">
        <v>44071</v>
      </c>
      <c r="D63" t="s">
        <v>35</v>
      </c>
      <c r="F63">
        <v>1064</v>
      </c>
    </row>
    <row r="64" spans="1:6" x14ac:dyDescent="0.35">
      <c r="A64">
        <f>+VLOOKUP(Precio_semana_pb[[#This Row],[Region]],Códigos!$A$2:$B$24,2,0)</f>
        <v>10</v>
      </c>
      <c r="B64" t="s">
        <v>27</v>
      </c>
      <c r="C64" s="63">
        <v>44071</v>
      </c>
      <c r="D64" t="s">
        <v>36</v>
      </c>
      <c r="F64">
        <v>1191.5</v>
      </c>
    </row>
    <row r="65" spans="1:6" x14ac:dyDescent="0.35">
      <c r="A65">
        <f>+VLOOKUP(Precio_semana_pb[[#This Row],[Region]],Códigos!$A$2:$B$24,2,0)</f>
        <v>15</v>
      </c>
      <c r="B65" t="s">
        <v>27</v>
      </c>
      <c r="C65" s="63">
        <v>44078</v>
      </c>
      <c r="D65" t="s">
        <v>28</v>
      </c>
      <c r="F65">
        <v>1290</v>
      </c>
    </row>
    <row r="66" spans="1:6" x14ac:dyDescent="0.35">
      <c r="A66">
        <f>+VLOOKUP(Precio_semana_pb[[#This Row],[Region]],Códigos!$A$2:$B$24,2,0)</f>
        <v>4</v>
      </c>
      <c r="B66" t="s">
        <v>27</v>
      </c>
      <c r="C66" s="63">
        <v>44078</v>
      </c>
      <c r="D66" t="s">
        <v>29</v>
      </c>
      <c r="F66">
        <v>1196</v>
      </c>
    </row>
    <row r="67" spans="1:6" x14ac:dyDescent="0.35">
      <c r="A67">
        <f>+VLOOKUP(Precio_semana_pb[[#This Row],[Region]],Códigos!$A$2:$B$24,2,0)</f>
        <v>5</v>
      </c>
      <c r="B67" t="s">
        <v>27</v>
      </c>
      <c r="C67" s="63">
        <v>44078</v>
      </c>
      <c r="D67" t="s">
        <v>30</v>
      </c>
      <c r="F67">
        <v>1180</v>
      </c>
    </row>
    <row r="68" spans="1:6" x14ac:dyDescent="0.35">
      <c r="A68">
        <f>+VLOOKUP(Precio_semana_pb[[#This Row],[Region]],Códigos!$A$2:$B$24,2,0)</f>
        <v>13</v>
      </c>
      <c r="B68" t="s">
        <v>27</v>
      </c>
      <c r="C68" s="63">
        <v>44078</v>
      </c>
      <c r="D68" t="s">
        <v>31</v>
      </c>
      <c r="F68">
        <v>1173.5</v>
      </c>
    </row>
    <row r="69" spans="1:6" x14ac:dyDescent="0.35">
      <c r="A69">
        <f>+VLOOKUP(Precio_semana_pb[[#This Row],[Region]],Códigos!$A$2:$B$24,2,0)</f>
        <v>7</v>
      </c>
      <c r="B69" t="s">
        <v>27</v>
      </c>
      <c r="C69" s="63">
        <v>44078</v>
      </c>
      <c r="D69" t="s">
        <v>32</v>
      </c>
      <c r="F69">
        <v>1197</v>
      </c>
    </row>
    <row r="70" spans="1:6" x14ac:dyDescent="0.35">
      <c r="A70">
        <f>+VLOOKUP(Precio_semana_pb[[#This Row],[Region]],Códigos!$A$2:$B$24,2,0)</f>
        <v>16</v>
      </c>
      <c r="B70" t="s">
        <v>27</v>
      </c>
      <c r="C70" s="63">
        <v>44078</v>
      </c>
      <c r="D70" t="s">
        <v>33</v>
      </c>
      <c r="F70">
        <v>916.5</v>
      </c>
    </row>
    <row r="71" spans="1:6" x14ac:dyDescent="0.35">
      <c r="A71">
        <f>+VLOOKUP(Precio_semana_pb[[#This Row],[Region]],Códigos!$A$2:$B$24,2,0)</f>
        <v>8</v>
      </c>
      <c r="B71" t="s">
        <v>27</v>
      </c>
      <c r="C71" s="63">
        <v>44078</v>
      </c>
      <c r="D71" t="s">
        <v>34</v>
      </c>
      <c r="F71">
        <v>1220</v>
      </c>
    </row>
    <row r="72" spans="1:6" x14ac:dyDescent="0.35">
      <c r="A72">
        <f>+VLOOKUP(Precio_semana_pb[[#This Row],[Region]],Códigos!$A$2:$B$24,2,0)</f>
        <v>9</v>
      </c>
      <c r="B72" t="s">
        <v>27</v>
      </c>
      <c r="C72" s="63">
        <v>44078</v>
      </c>
      <c r="D72" t="s">
        <v>35</v>
      </c>
      <c r="F72">
        <v>1095.5</v>
      </c>
    </row>
    <row r="73" spans="1:6" x14ac:dyDescent="0.35">
      <c r="A73">
        <f>+VLOOKUP(Precio_semana_pb[[#This Row],[Region]],Códigos!$A$2:$B$24,2,0)</f>
        <v>10</v>
      </c>
      <c r="B73" t="s">
        <v>27</v>
      </c>
      <c r="C73" s="63">
        <v>44078</v>
      </c>
      <c r="D73" t="s">
        <v>36</v>
      </c>
      <c r="F73">
        <v>1211</v>
      </c>
    </row>
    <row r="74" spans="1:6" x14ac:dyDescent="0.35">
      <c r="A74">
        <f>+VLOOKUP(Precio_semana_pb[[#This Row],[Region]],Códigos!$A$2:$B$24,2,0)</f>
        <v>15</v>
      </c>
      <c r="B74" t="s">
        <v>27</v>
      </c>
      <c r="C74" s="63">
        <v>44085</v>
      </c>
      <c r="D74" t="s">
        <v>28</v>
      </c>
      <c r="F74">
        <v>1243</v>
      </c>
    </row>
    <row r="75" spans="1:6" x14ac:dyDescent="0.35">
      <c r="A75">
        <f>+VLOOKUP(Precio_semana_pb[[#This Row],[Region]],Códigos!$A$2:$B$24,2,0)</f>
        <v>4</v>
      </c>
      <c r="B75" t="s">
        <v>27</v>
      </c>
      <c r="C75" s="63">
        <v>44085</v>
      </c>
      <c r="D75" t="s">
        <v>29</v>
      </c>
      <c r="F75">
        <v>1215</v>
      </c>
    </row>
    <row r="76" spans="1:6" x14ac:dyDescent="0.35">
      <c r="A76">
        <f>+VLOOKUP(Precio_semana_pb[[#This Row],[Region]],Códigos!$A$2:$B$24,2,0)</f>
        <v>5</v>
      </c>
      <c r="B76" t="s">
        <v>27</v>
      </c>
      <c r="C76" s="63">
        <v>44085</v>
      </c>
      <c r="D76" t="s">
        <v>30</v>
      </c>
      <c r="F76">
        <v>1195.5</v>
      </c>
    </row>
    <row r="77" spans="1:6" x14ac:dyDescent="0.35">
      <c r="A77">
        <f>+VLOOKUP(Precio_semana_pb[[#This Row],[Region]],Códigos!$A$2:$B$24,2,0)</f>
        <v>13</v>
      </c>
      <c r="B77" t="s">
        <v>27</v>
      </c>
      <c r="C77" s="63">
        <v>44085</v>
      </c>
      <c r="D77" t="s">
        <v>31</v>
      </c>
      <c r="F77">
        <v>1027.5</v>
      </c>
    </row>
    <row r="78" spans="1:6" x14ac:dyDescent="0.35">
      <c r="A78">
        <f>+VLOOKUP(Precio_semana_pb[[#This Row],[Region]],Códigos!$A$2:$B$24,2,0)</f>
        <v>7</v>
      </c>
      <c r="B78" t="s">
        <v>27</v>
      </c>
      <c r="C78" s="63">
        <v>44085</v>
      </c>
      <c r="D78" t="s">
        <v>32</v>
      </c>
      <c r="F78">
        <v>1251</v>
      </c>
    </row>
    <row r="79" spans="1:6" x14ac:dyDescent="0.35">
      <c r="A79">
        <f>+VLOOKUP(Precio_semana_pb[[#This Row],[Region]],Códigos!$A$2:$B$24,2,0)</f>
        <v>16</v>
      </c>
      <c r="B79" t="s">
        <v>27</v>
      </c>
      <c r="C79" s="63">
        <v>44085</v>
      </c>
      <c r="D79" t="s">
        <v>33</v>
      </c>
      <c r="F79">
        <v>803</v>
      </c>
    </row>
    <row r="80" spans="1:6" x14ac:dyDescent="0.35">
      <c r="A80">
        <f>+VLOOKUP(Precio_semana_pb[[#This Row],[Region]],Códigos!$A$2:$B$24,2,0)</f>
        <v>8</v>
      </c>
      <c r="B80" t="s">
        <v>27</v>
      </c>
      <c r="C80" s="63">
        <v>44085</v>
      </c>
      <c r="D80" t="s">
        <v>34</v>
      </c>
      <c r="F80">
        <v>1212</v>
      </c>
    </row>
    <row r="81" spans="1:6" x14ac:dyDescent="0.35">
      <c r="A81">
        <f>+VLOOKUP(Precio_semana_pb[[#This Row],[Region]],Códigos!$A$2:$B$24,2,0)</f>
        <v>9</v>
      </c>
      <c r="B81" t="s">
        <v>27</v>
      </c>
      <c r="C81" s="63">
        <v>44085</v>
      </c>
      <c r="D81" t="s">
        <v>35</v>
      </c>
      <c r="F81">
        <v>930</v>
      </c>
    </row>
    <row r="82" spans="1:6" x14ac:dyDescent="0.35">
      <c r="A82">
        <f>+VLOOKUP(Precio_semana_pb[[#This Row],[Region]],Códigos!$A$2:$B$24,2,0)</f>
        <v>10</v>
      </c>
      <c r="B82" t="s">
        <v>27</v>
      </c>
      <c r="C82" s="63">
        <v>44085</v>
      </c>
      <c r="D82" t="s">
        <v>36</v>
      </c>
      <c r="F82">
        <v>1210.5</v>
      </c>
    </row>
    <row r="83" spans="1:6" x14ac:dyDescent="0.35">
      <c r="A83">
        <f>+VLOOKUP(Precio_semana_pb[[#This Row],[Region]],Códigos!$A$2:$B$24,2,0)</f>
        <v>15</v>
      </c>
      <c r="B83" t="s">
        <v>27</v>
      </c>
      <c r="C83" s="63">
        <v>44092</v>
      </c>
      <c r="D83" t="s">
        <v>28</v>
      </c>
      <c r="F83">
        <v>1190</v>
      </c>
    </row>
    <row r="84" spans="1:6" x14ac:dyDescent="0.35">
      <c r="A84">
        <f>+VLOOKUP(Precio_semana_pb[[#This Row],[Region]],Códigos!$A$2:$B$24,2,0)</f>
        <v>4</v>
      </c>
      <c r="B84" t="s">
        <v>27</v>
      </c>
      <c r="C84" s="63">
        <v>44092</v>
      </c>
      <c r="D84" t="s">
        <v>29</v>
      </c>
      <c r="F84">
        <v>1215</v>
      </c>
    </row>
    <row r="85" spans="1:6" x14ac:dyDescent="0.35">
      <c r="A85">
        <f>+VLOOKUP(Precio_semana_pb[[#This Row],[Region]],Códigos!$A$2:$B$24,2,0)</f>
        <v>5</v>
      </c>
      <c r="B85" t="s">
        <v>27</v>
      </c>
      <c r="C85" s="63">
        <v>44092</v>
      </c>
      <c r="D85" t="s">
        <v>30</v>
      </c>
      <c r="F85">
        <v>1195</v>
      </c>
    </row>
    <row r="86" spans="1:6" x14ac:dyDescent="0.35">
      <c r="A86">
        <f>+VLOOKUP(Precio_semana_pb[[#This Row],[Region]],Códigos!$A$2:$B$24,2,0)</f>
        <v>13</v>
      </c>
      <c r="B86" t="s">
        <v>27</v>
      </c>
      <c r="C86" s="63">
        <v>44092</v>
      </c>
      <c r="D86" t="s">
        <v>31</v>
      </c>
      <c r="F86">
        <v>1180.5</v>
      </c>
    </row>
    <row r="87" spans="1:6" x14ac:dyDescent="0.35">
      <c r="A87">
        <f>+VLOOKUP(Precio_semana_pb[[#This Row],[Region]],Códigos!$A$2:$B$24,2,0)</f>
        <v>7</v>
      </c>
      <c r="B87" t="s">
        <v>27</v>
      </c>
      <c r="C87" s="63">
        <v>44092</v>
      </c>
      <c r="D87" t="s">
        <v>32</v>
      </c>
      <c r="F87">
        <v>1197</v>
      </c>
    </row>
    <row r="88" spans="1:6" x14ac:dyDescent="0.35">
      <c r="A88">
        <f>+VLOOKUP(Precio_semana_pb[[#This Row],[Region]],Códigos!$A$2:$B$24,2,0)</f>
        <v>16</v>
      </c>
      <c r="B88" t="s">
        <v>27</v>
      </c>
      <c r="C88" s="63">
        <v>44092</v>
      </c>
      <c r="D88" t="s">
        <v>33</v>
      </c>
      <c r="F88">
        <v>845.5</v>
      </c>
    </row>
    <row r="89" spans="1:6" x14ac:dyDescent="0.35">
      <c r="A89">
        <f>+VLOOKUP(Precio_semana_pb[[#This Row],[Region]],Códigos!$A$2:$B$24,2,0)</f>
        <v>8</v>
      </c>
      <c r="B89" t="s">
        <v>27</v>
      </c>
      <c r="C89" s="63">
        <v>44092</v>
      </c>
      <c r="D89" t="s">
        <v>34</v>
      </c>
      <c r="F89">
        <v>1202.5</v>
      </c>
    </row>
    <row r="90" spans="1:6" x14ac:dyDescent="0.35">
      <c r="A90">
        <f>+VLOOKUP(Precio_semana_pb[[#This Row],[Region]],Códigos!$A$2:$B$24,2,0)</f>
        <v>9</v>
      </c>
      <c r="B90" t="s">
        <v>27</v>
      </c>
      <c r="C90" s="63">
        <v>44092</v>
      </c>
      <c r="D90" t="s">
        <v>35</v>
      </c>
      <c r="F90">
        <v>1101.5</v>
      </c>
    </row>
    <row r="91" spans="1:6" x14ac:dyDescent="0.35">
      <c r="A91">
        <f>+VLOOKUP(Precio_semana_pb[[#This Row],[Region]],Códigos!$A$2:$B$24,2,0)</f>
        <v>10</v>
      </c>
      <c r="B91" t="s">
        <v>27</v>
      </c>
      <c r="C91" s="63">
        <v>44092</v>
      </c>
      <c r="D91" t="s">
        <v>36</v>
      </c>
      <c r="F91">
        <v>1190</v>
      </c>
    </row>
    <row r="92" spans="1:6" x14ac:dyDescent="0.35">
      <c r="A92">
        <f>+VLOOKUP(Precio_semana_pb[[#This Row],[Region]],Códigos!$A$2:$B$24,2,0)</f>
        <v>15</v>
      </c>
      <c r="B92" t="s">
        <v>27</v>
      </c>
      <c r="C92" s="63">
        <v>44099</v>
      </c>
      <c r="D92" t="s">
        <v>28</v>
      </c>
      <c r="F92">
        <v>1230</v>
      </c>
    </row>
    <row r="93" spans="1:6" x14ac:dyDescent="0.35">
      <c r="A93">
        <f>+VLOOKUP(Precio_semana_pb[[#This Row],[Region]],Códigos!$A$2:$B$24,2,0)</f>
        <v>4</v>
      </c>
      <c r="B93" t="s">
        <v>27</v>
      </c>
      <c r="C93" s="63">
        <v>44099</v>
      </c>
      <c r="D93" t="s">
        <v>29</v>
      </c>
      <c r="F93">
        <v>1215</v>
      </c>
    </row>
    <row r="94" spans="1:6" x14ac:dyDescent="0.35">
      <c r="A94">
        <f>+VLOOKUP(Precio_semana_pb[[#This Row],[Region]],Códigos!$A$2:$B$24,2,0)</f>
        <v>5</v>
      </c>
      <c r="B94" t="s">
        <v>27</v>
      </c>
      <c r="C94" s="63">
        <v>44099</v>
      </c>
      <c r="D94" t="s">
        <v>30</v>
      </c>
      <c r="F94">
        <v>1185.5</v>
      </c>
    </row>
    <row r="95" spans="1:6" x14ac:dyDescent="0.35">
      <c r="A95">
        <f>+VLOOKUP(Precio_semana_pb[[#This Row],[Region]],Códigos!$A$2:$B$24,2,0)</f>
        <v>13</v>
      </c>
      <c r="B95" t="s">
        <v>27</v>
      </c>
      <c r="C95" s="63">
        <v>44099</v>
      </c>
      <c r="D95" t="s">
        <v>31</v>
      </c>
      <c r="F95">
        <v>1176.5</v>
      </c>
    </row>
    <row r="96" spans="1:6" x14ac:dyDescent="0.35">
      <c r="A96">
        <f>+VLOOKUP(Precio_semana_pb[[#This Row],[Region]],Códigos!$A$2:$B$24,2,0)</f>
        <v>7</v>
      </c>
      <c r="B96" t="s">
        <v>27</v>
      </c>
      <c r="C96" s="63">
        <v>44099</v>
      </c>
      <c r="D96" t="s">
        <v>32</v>
      </c>
      <c r="F96">
        <v>1191</v>
      </c>
    </row>
    <row r="97" spans="1:6" x14ac:dyDescent="0.35">
      <c r="A97">
        <f>+VLOOKUP(Precio_semana_pb[[#This Row],[Region]],Códigos!$A$2:$B$24,2,0)</f>
        <v>16</v>
      </c>
      <c r="B97" t="s">
        <v>27</v>
      </c>
      <c r="C97" s="63">
        <v>44099</v>
      </c>
      <c r="D97" t="s">
        <v>33</v>
      </c>
      <c r="F97">
        <v>1053.5</v>
      </c>
    </row>
    <row r="98" spans="1:6" x14ac:dyDescent="0.35">
      <c r="A98">
        <f>+VLOOKUP(Precio_semana_pb[[#This Row],[Region]],Códigos!$A$2:$B$24,2,0)</f>
        <v>8</v>
      </c>
      <c r="B98" t="s">
        <v>27</v>
      </c>
      <c r="C98" s="63">
        <v>44099</v>
      </c>
      <c r="D98" t="s">
        <v>34</v>
      </c>
      <c r="F98">
        <v>1203</v>
      </c>
    </row>
    <row r="99" spans="1:6" x14ac:dyDescent="0.35">
      <c r="A99">
        <f>+VLOOKUP(Precio_semana_pb[[#This Row],[Region]],Códigos!$A$2:$B$24,2,0)</f>
        <v>9</v>
      </c>
      <c r="B99" t="s">
        <v>27</v>
      </c>
      <c r="C99" s="63">
        <v>44099</v>
      </c>
      <c r="D99" t="s">
        <v>35</v>
      </c>
      <c r="F99">
        <v>1132.5</v>
      </c>
    </row>
    <row r="100" spans="1:6" x14ac:dyDescent="0.35">
      <c r="A100">
        <f>+VLOOKUP(Precio_semana_pb[[#This Row],[Region]],Códigos!$A$2:$B$24,2,0)</f>
        <v>10</v>
      </c>
      <c r="B100" t="s">
        <v>27</v>
      </c>
      <c r="C100" s="63">
        <v>44099</v>
      </c>
      <c r="D100" t="s">
        <v>36</v>
      </c>
      <c r="F100">
        <v>1222.5</v>
      </c>
    </row>
    <row r="101" spans="1:6" x14ac:dyDescent="0.35">
      <c r="A101">
        <f>+VLOOKUP(Precio_semana_pb[[#This Row],[Region]],Códigos!$A$2:$B$24,2,0)</f>
        <v>15</v>
      </c>
      <c r="B101" t="s">
        <v>27</v>
      </c>
      <c r="C101" s="63">
        <v>44106</v>
      </c>
      <c r="D101" t="s">
        <v>28</v>
      </c>
      <c r="F101">
        <v>1190</v>
      </c>
    </row>
    <row r="102" spans="1:6" x14ac:dyDescent="0.35">
      <c r="A102">
        <f>+VLOOKUP(Precio_semana_pb[[#This Row],[Region]],Códigos!$A$2:$B$24,2,0)</f>
        <v>4</v>
      </c>
      <c r="B102" t="s">
        <v>27</v>
      </c>
      <c r="C102" s="63">
        <v>44106</v>
      </c>
      <c r="D102" t="s">
        <v>29</v>
      </c>
      <c r="F102">
        <v>1220</v>
      </c>
    </row>
    <row r="103" spans="1:6" x14ac:dyDescent="0.35">
      <c r="A103">
        <f>+VLOOKUP(Precio_semana_pb[[#This Row],[Region]],Códigos!$A$2:$B$24,2,0)</f>
        <v>5</v>
      </c>
      <c r="B103" t="s">
        <v>27</v>
      </c>
      <c r="C103" s="63">
        <v>44106</v>
      </c>
      <c r="D103" t="s">
        <v>30</v>
      </c>
      <c r="F103">
        <v>1154</v>
      </c>
    </row>
    <row r="104" spans="1:6" x14ac:dyDescent="0.35">
      <c r="A104">
        <f>+VLOOKUP(Precio_semana_pb[[#This Row],[Region]],Códigos!$A$2:$B$24,2,0)</f>
        <v>13</v>
      </c>
      <c r="B104" t="s">
        <v>27</v>
      </c>
      <c r="C104" s="63">
        <v>44106</v>
      </c>
      <c r="D104" t="s">
        <v>31</v>
      </c>
      <c r="F104">
        <v>1202</v>
      </c>
    </row>
    <row r="105" spans="1:6" x14ac:dyDescent="0.35">
      <c r="A105">
        <f>+VLOOKUP(Precio_semana_pb[[#This Row],[Region]],Códigos!$A$2:$B$24,2,0)</f>
        <v>7</v>
      </c>
      <c r="B105" t="s">
        <v>27</v>
      </c>
      <c r="C105" s="63">
        <v>44106</v>
      </c>
      <c r="D105" t="s">
        <v>32</v>
      </c>
      <c r="F105">
        <v>1192</v>
      </c>
    </row>
    <row r="106" spans="1:6" x14ac:dyDescent="0.35">
      <c r="A106">
        <f>+VLOOKUP(Precio_semana_pb[[#This Row],[Region]],Códigos!$A$2:$B$24,2,0)</f>
        <v>16</v>
      </c>
      <c r="B106" t="s">
        <v>27</v>
      </c>
      <c r="C106" s="63">
        <v>44106</v>
      </c>
      <c r="D106" t="s">
        <v>33</v>
      </c>
      <c r="F106">
        <v>1195.5</v>
      </c>
    </row>
    <row r="107" spans="1:6" x14ac:dyDescent="0.35">
      <c r="A107">
        <f>+VLOOKUP(Precio_semana_pb[[#This Row],[Region]],Códigos!$A$2:$B$24,2,0)</f>
        <v>8</v>
      </c>
      <c r="B107" t="s">
        <v>27</v>
      </c>
      <c r="C107" s="63">
        <v>44106</v>
      </c>
      <c r="D107" t="s">
        <v>34</v>
      </c>
      <c r="F107">
        <v>1190</v>
      </c>
    </row>
    <row r="108" spans="1:6" x14ac:dyDescent="0.35">
      <c r="A108">
        <f>+VLOOKUP(Precio_semana_pb[[#This Row],[Region]],Códigos!$A$2:$B$24,2,0)</f>
        <v>9</v>
      </c>
      <c r="B108" t="s">
        <v>27</v>
      </c>
      <c r="C108" s="63">
        <v>44106</v>
      </c>
      <c r="D108" t="s">
        <v>35</v>
      </c>
      <c r="F108">
        <v>1148</v>
      </c>
    </row>
    <row r="109" spans="1:6" x14ac:dyDescent="0.35">
      <c r="A109">
        <f>+VLOOKUP(Precio_semana_pb[[#This Row],[Region]],Códigos!$A$2:$B$24,2,0)</f>
        <v>10</v>
      </c>
      <c r="B109" t="s">
        <v>27</v>
      </c>
      <c r="C109" s="63">
        <v>44106</v>
      </c>
      <c r="D109" t="s">
        <v>36</v>
      </c>
      <c r="F109">
        <v>1217</v>
      </c>
    </row>
    <row r="110" spans="1:6" x14ac:dyDescent="0.35">
      <c r="A110">
        <f>+VLOOKUP(Precio_semana_pb[[#This Row],[Region]],Códigos!$A$2:$B$24,2,0)</f>
        <v>15</v>
      </c>
      <c r="B110" t="s">
        <v>27</v>
      </c>
      <c r="C110" s="63">
        <v>44113</v>
      </c>
      <c r="D110" t="s">
        <v>28</v>
      </c>
      <c r="F110">
        <v>1178</v>
      </c>
    </row>
    <row r="111" spans="1:6" x14ac:dyDescent="0.35">
      <c r="A111">
        <f>+VLOOKUP(Precio_semana_pb[[#This Row],[Region]],Códigos!$A$2:$B$24,2,0)</f>
        <v>4</v>
      </c>
      <c r="B111" t="s">
        <v>27</v>
      </c>
      <c r="C111" s="63">
        <v>44113</v>
      </c>
      <c r="D111" t="s">
        <v>29</v>
      </c>
      <c r="F111">
        <v>1206</v>
      </c>
    </row>
    <row r="112" spans="1:6" x14ac:dyDescent="0.35">
      <c r="A112">
        <f>+VLOOKUP(Precio_semana_pb[[#This Row],[Region]],Códigos!$A$2:$B$24,2,0)</f>
        <v>5</v>
      </c>
      <c r="B112" t="s">
        <v>27</v>
      </c>
      <c r="C112" s="63">
        <v>44113</v>
      </c>
      <c r="D112" t="s">
        <v>30</v>
      </c>
      <c r="F112">
        <v>1165.5</v>
      </c>
    </row>
    <row r="113" spans="1:6" x14ac:dyDescent="0.35">
      <c r="A113">
        <f>+VLOOKUP(Precio_semana_pb[[#This Row],[Region]],Códigos!$A$2:$B$24,2,0)</f>
        <v>13</v>
      </c>
      <c r="B113" t="s">
        <v>27</v>
      </c>
      <c r="C113" s="63">
        <v>44113</v>
      </c>
      <c r="D113" t="s">
        <v>31</v>
      </c>
      <c r="F113">
        <v>1190.5</v>
      </c>
    </row>
    <row r="114" spans="1:6" x14ac:dyDescent="0.35">
      <c r="A114">
        <f>+VLOOKUP(Precio_semana_pb[[#This Row],[Region]],Códigos!$A$2:$B$24,2,0)</f>
        <v>7</v>
      </c>
      <c r="B114" t="s">
        <v>27</v>
      </c>
      <c r="C114" s="63">
        <v>44113</v>
      </c>
      <c r="D114" t="s">
        <v>32</v>
      </c>
      <c r="F114">
        <v>1176</v>
      </c>
    </row>
    <row r="115" spans="1:6" x14ac:dyDescent="0.35">
      <c r="A115">
        <f>+VLOOKUP(Precio_semana_pb[[#This Row],[Region]],Códigos!$A$2:$B$24,2,0)</f>
        <v>16</v>
      </c>
      <c r="B115" t="s">
        <v>27</v>
      </c>
      <c r="C115" s="63">
        <v>44113</v>
      </c>
      <c r="D115" t="s">
        <v>33</v>
      </c>
      <c r="F115">
        <v>855.5</v>
      </c>
    </row>
    <row r="116" spans="1:6" x14ac:dyDescent="0.35">
      <c r="A116">
        <f>+VLOOKUP(Precio_semana_pb[[#This Row],[Region]],Códigos!$A$2:$B$24,2,0)</f>
        <v>8</v>
      </c>
      <c r="B116" t="s">
        <v>27</v>
      </c>
      <c r="C116" s="63">
        <v>44113</v>
      </c>
      <c r="D116" t="s">
        <v>34</v>
      </c>
      <c r="F116">
        <v>1220</v>
      </c>
    </row>
    <row r="117" spans="1:6" x14ac:dyDescent="0.35">
      <c r="A117">
        <f>+VLOOKUP(Precio_semana_pb[[#This Row],[Region]],Códigos!$A$2:$B$24,2,0)</f>
        <v>9</v>
      </c>
      <c r="B117" t="s">
        <v>27</v>
      </c>
      <c r="C117" s="63">
        <v>44113</v>
      </c>
      <c r="D117" t="s">
        <v>35</v>
      </c>
      <c r="F117">
        <v>1128</v>
      </c>
    </row>
    <row r="118" spans="1:6" x14ac:dyDescent="0.35">
      <c r="A118">
        <f>+VLOOKUP(Precio_semana_pb[[#This Row],[Region]],Códigos!$A$2:$B$24,2,0)</f>
        <v>10</v>
      </c>
      <c r="B118" t="s">
        <v>27</v>
      </c>
      <c r="C118" s="63">
        <v>44113</v>
      </c>
      <c r="D118" t="s">
        <v>36</v>
      </c>
      <c r="F118">
        <v>1236</v>
      </c>
    </row>
    <row r="119" spans="1:6" x14ac:dyDescent="0.35">
      <c r="A119">
        <f>+VLOOKUP(Precio_semana_pb[[#This Row],[Region]],Códigos!$A$2:$B$24,2,0)</f>
        <v>15</v>
      </c>
      <c r="B119" t="s">
        <v>27</v>
      </c>
      <c r="C119" s="63">
        <v>44120</v>
      </c>
      <c r="D119" t="s">
        <v>28</v>
      </c>
      <c r="F119">
        <v>1190</v>
      </c>
    </row>
    <row r="120" spans="1:6" x14ac:dyDescent="0.35">
      <c r="A120">
        <f>+VLOOKUP(Precio_semana_pb[[#This Row],[Region]],Códigos!$A$2:$B$24,2,0)</f>
        <v>4</v>
      </c>
      <c r="B120" t="s">
        <v>27</v>
      </c>
      <c r="C120" s="63">
        <v>44120</v>
      </c>
      <c r="D120" t="s">
        <v>29</v>
      </c>
      <c r="F120">
        <v>1216</v>
      </c>
    </row>
    <row r="121" spans="1:6" x14ac:dyDescent="0.35">
      <c r="A121">
        <f>+VLOOKUP(Precio_semana_pb[[#This Row],[Region]],Códigos!$A$2:$B$24,2,0)</f>
        <v>5</v>
      </c>
      <c r="B121" t="s">
        <v>27</v>
      </c>
      <c r="C121" s="63">
        <v>44120</v>
      </c>
      <c r="D121" t="s">
        <v>30</v>
      </c>
      <c r="F121">
        <v>1190</v>
      </c>
    </row>
    <row r="122" spans="1:6" x14ac:dyDescent="0.35">
      <c r="A122">
        <f>+VLOOKUP(Precio_semana_pb[[#This Row],[Region]],Códigos!$A$2:$B$24,2,0)</f>
        <v>13</v>
      </c>
      <c r="B122" t="s">
        <v>27</v>
      </c>
      <c r="C122" s="63">
        <v>44120</v>
      </c>
      <c r="D122" t="s">
        <v>31</v>
      </c>
      <c r="F122">
        <v>1169</v>
      </c>
    </row>
    <row r="123" spans="1:6" x14ac:dyDescent="0.35">
      <c r="A123">
        <f>+VLOOKUP(Precio_semana_pb[[#This Row],[Region]],Códigos!$A$2:$B$24,2,0)</f>
        <v>7</v>
      </c>
      <c r="B123" t="s">
        <v>27</v>
      </c>
      <c r="C123" s="63">
        <v>44120</v>
      </c>
      <c r="D123" t="s">
        <v>32</v>
      </c>
      <c r="F123">
        <v>1193</v>
      </c>
    </row>
    <row r="124" spans="1:6" x14ac:dyDescent="0.35">
      <c r="A124">
        <f>+VLOOKUP(Precio_semana_pb[[#This Row],[Region]],Códigos!$A$2:$B$24,2,0)</f>
        <v>16</v>
      </c>
      <c r="B124" t="s">
        <v>27</v>
      </c>
      <c r="C124" s="63">
        <v>44120</v>
      </c>
      <c r="D124" t="s">
        <v>33</v>
      </c>
      <c r="F124">
        <v>1113</v>
      </c>
    </row>
    <row r="125" spans="1:6" x14ac:dyDescent="0.35">
      <c r="A125">
        <f>+VLOOKUP(Precio_semana_pb[[#This Row],[Region]],Códigos!$A$2:$B$24,2,0)</f>
        <v>8</v>
      </c>
      <c r="B125" t="s">
        <v>27</v>
      </c>
      <c r="C125" s="63">
        <v>44120</v>
      </c>
      <c r="D125" t="s">
        <v>34</v>
      </c>
      <c r="F125">
        <v>1207</v>
      </c>
    </row>
    <row r="126" spans="1:6" x14ac:dyDescent="0.35">
      <c r="A126">
        <f>+VLOOKUP(Precio_semana_pb[[#This Row],[Region]],Códigos!$A$2:$B$24,2,0)</f>
        <v>9</v>
      </c>
      <c r="B126" t="s">
        <v>27</v>
      </c>
      <c r="C126" s="63">
        <v>44120</v>
      </c>
      <c r="D126" t="s">
        <v>35</v>
      </c>
      <c r="F126">
        <v>1069</v>
      </c>
    </row>
    <row r="127" spans="1:6" x14ac:dyDescent="0.35">
      <c r="A127">
        <f>+VLOOKUP(Precio_semana_pb[[#This Row],[Region]],Códigos!$A$2:$B$24,2,0)</f>
        <v>10</v>
      </c>
      <c r="B127" t="s">
        <v>27</v>
      </c>
      <c r="C127" s="63">
        <v>44120</v>
      </c>
      <c r="D127" t="s">
        <v>36</v>
      </c>
      <c r="F127">
        <v>1240</v>
      </c>
    </row>
    <row r="128" spans="1:6" x14ac:dyDescent="0.35">
      <c r="A128">
        <f>+VLOOKUP(Precio_semana_pb[[#This Row],[Region]],Códigos!$A$2:$B$24,2,0)</f>
        <v>15</v>
      </c>
      <c r="B128" t="s">
        <v>27</v>
      </c>
      <c r="C128" s="63">
        <v>44127</v>
      </c>
      <c r="D128" t="s">
        <v>28</v>
      </c>
      <c r="F128">
        <v>1210</v>
      </c>
    </row>
    <row r="129" spans="1:6" x14ac:dyDescent="0.35">
      <c r="A129">
        <f>+VLOOKUP(Precio_semana_pb[[#This Row],[Region]],Códigos!$A$2:$B$24,2,0)</f>
        <v>4</v>
      </c>
      <c r="B129" t="s">
        <v>27</v>
      </c>
      <c r="C129" s="63">
        <v>44127</v>
      </c>
      <c r="D129" t="s">
        <v>29</v>
      </c>
      <c r="F129">
        <v>1242</v>
      </c>
    </row>
    <row r="130" spans="1:6" x14ac:dyDescent="0.35">
      <c r="A130">
        <f>+VLOOKUP(Precio_semana_pb[[#This Row],[Region]],Códigos!$A$2:$B$24,2,0)</f>
        <v>5</v>
      </c>
      <c r="B130" t="s">
        <v>27</v>
      </c>
      <c r="C130" s="63">
        <v>44127</v>
      </c>
      <c r="D130" t="s">
        <v>30</v>
      </c>
      <c r="F130">
        <v>1177.5</v>
      </c>
    </row>
    <row r="131" spans="1:6" x14ac:dyDescent="0.35">
      <c r="A131">
        <f>+VLOOKUP(Precio_semana_pb[[#This Row],[Region]],Códigos!$A$2:$B$24,2,0)</f>
        <v>13</v>
      </c>
      <c r="B131" t="s">
        <v>27</v>
      </c>
      <c r="C131" s="63">
        <v>44127</v>
      </c>
      <c r="D131" t="s">
        <v>31</v>
      </c>
      <c r="F131">
        <v>1175</v>
      </c>
    </row>
    <row r="132" spans="1:6" x14ac:dyDescent="0.35">
      <c r="A132">
        <f>+VLOOKUP(Precio_semana_pb[[#This Row],[Region]],Códigos!$A$2:$B$24,2,0)</f>
        <v>7</v>
      </c>
      <c r="B132" t="s">
        <v>27</v>
      </c>
      <c r="C132" s="63">
        <v>44127</v>
      </c>
      <c r="D132" t="s">
        <v>32</v>
      </c>
      <c r="F132">
        <v>1266</v>
      </c>
    </row>
    <row r="133" spans="1:6" x14ac:dyDescent="0.35">
      <c r="A133">
        <f>+VLOOKUP(Precio_semana_pb[[#This Row],[Region]],Códigos!$A$2:$B$24,2,0)</f>
        <v>16</v>
      </c>
      <c r="B133" t="s">
        <v>27</v>
      </c>
      <c r="C133" s="63">
        <v>44127</v>
      </c>
      <c r="D133" t="s">
        <v>33</v>
      </c>
      <c r="F133">
        <v>1061.5</v>
      </c>
    </row>
    <row r="134" spans="1:6" x14ac:dyDescent="0.35">
      <c r="A134">
        <f>+VLOOKUP(Precio_semana_pb[[#This Row],[Region]],Códigos!$A$2:$B$24,2,0)</f>
        <v>8</v>
      </c>
      <c r="B134" t="s">
        <v>27</v>
      </c>
      <c r="C134" s="63">
        <v>44127</v>
      </c>
      <c r="D134" t="s">
        <v>34</v>
      </c>
      <c r="F134">
        <v>1200</v>
      </c>
    </row>
    <row r="135" spans="1:6" x14ac:dyDescent="0.35">
      <c r="A135">
        <f>+VLOOKUP(Precio_semana_pb[[#This Row],[Region]],Códigos!$A$2:$B$24,2,0)</f>
        <v>9</v>
      </c>
      <c r="B135" t="s">
        <v>27</v>
      </c>
      <c r="C135" s="63">
        <v>44127</v>
      </c>
      <c r="D135" t="s">
        <v>35</v>
      </c>
      <c r="F135">
        <v>1110.5</v>
      </c>
    </row>
    <row r="136" spans="1:6" x14ac:dyDescent="0.35">
      <c r="A136">
        <f>+VLOOKUP(Precio_semana_pb[[#This Row],[Region]],Códigos!$A$2:$B$24,2,0)</f>
        <v>10</v>
      </c>
      <c r="B136" t="s">
        <v>27</v>
      </c>
      <c r="C136" s="63">
        <v>44127</v>
      </c>
      <c r="D136" t="s">
        <v>36</v>
      </c>
      <c r="F136">
        <v>1246.5</v>
      </c>
    </row>
    <row r="137" spans="1:6" x14ac:dyDescent="0.35">
      <c r="A137">
        <f>+VLOOKUP(Precio_semana_pb[[#This Row],[Region]],Códigos!$A$2:$B$24,2,0)</f>
        <v>15</v>
      </c>
      <c r="B137" t="s">
        <v>27</v>
      </c>
      <c r="C137" s="63">
        <v>44134</v>
      </c>
      <c r="D137" t="s">
        <v>28</v>
      </c>
      <c r="F137">
        <v>1190</v>
      </c>
    </row>
    <row r="138" spans="1:6" x14ac:dyDescent="0.35">
      <c r="A138">
        <f>+VLOOKUP(Precio_semana_pb[[#This Row],[Region]],Códigos!$A$2:$B$24,2,0)</f>
        <v>4</v>
      </c>
      <c r="B138" t="s">
        <v>27</v>
      </c>
      <c r="C138" s="63">
        <v>44134</v>
      </c>
      <c r="D138" t="s">
        <v>29</v>
      </c>
      <c r="F138">
        <v>1245</v>
      </c>
    </row>
    <row r="139" spans="1:6" x14ac:dyDescent="0.35">
      <c r="A139">
        <f>+VLOOKUP(Precio_semana_pb[[#This Row],[Region]],Códigos!$A$2:$B$24,2,0)</f>
        <v>5</v>
      </c>
      <c r="B139" t="s">
        <v>27</v>
      </c>
      <c r="C139" s="63">
        <v>44134</v>
      </c>
      <c r="D139" t="s">
        <v>30</v>
      </c>
      <c r="F139">
        <v>1205.5</v>
      </c>
    </row>
    <row r="140" spans="1:6" x14ac:dyDescent="0.35">
      <c r="A140">
        <f>+VLOOKUP(Precio_semana_pb[[#This Row],[Region]],Códigos!$A$2:$B$24,2,0)</f>
        <v>13</v>
      </c>
      <c r="B140" t="s">
        <v>27</v>
      </c>
      <c r="C140" s="63">
        <v>44134</v>
      </c>
      <c r="D140" t="s">
        <v>31</v>
      </c>
      <c r="F140">
        <v>1218</v>
      </c>
    </row>
    <row r="141" spans="1:6" x14ac:dyDescent="0.35">
      <c r="A141">
        <f>+VLOOKUP(Precio_semana_pb[[#This Row],[Region]],Códigos!$A$2:$B$24,2,0)</f>
        <v>7</v>
      </c>
      <c r="B141" t="s">
        <v>27</v>
      </c>
      <c r="C141" s="63">
        <v>44134</v>
      </c>
      <c r="D141" t="s">
        <v>32</v>
      </c>
      <c r="F141">
        <v>1445</v>
      </c>
    </row>
    <row r="142" spans="1:6" x14ac:dyDescent="0.35">
      <c r="A142">
        <f>+VLOOKUP(Precio_semana_pb[[#This Row],[Region]],Códigos!$A$2:$B$24,2,0)</f>
        <v>16</v>
      </c>
      <c r="B142" t="s">
        <v>27</v>
      </c>
      <c r="C142" s="63">
        <v>44134</v>
      </c>
      <c r="D142" t="s">
        <v>33</v>
      </c>
      <c r="F142">
        <v>1016</v>
      </c>
    </row>
    <row r="143" spans="1:6" x14ac:dyDescent="0.35">
      <c r="A143">
        <f>+VLOOKUP(Precio_semana_pb[[#This Row],[Region]],Códigos!$A$2:$B$24,2,0)</f>
        <v>8</v>
      </c>
      <c r="B143" t="s">
        <v>27</v>
      </c>
      <c r="C143" s="63">
        <v>44134</v>
      </c>
      <c r="D143" t="s">
        <v>34</v>
      </c>
      <c r="F143">
        <v>1215</v>
      </c>
    </row>
    <row r="144" spans="1:6" x14ac:dyDescent="0.35">
      <c r="A144">
        <f>+VLOOKUP(Precio_semana_pb[[#This Row],[Region]],Códigos!$A$2:$B$24,2,0)</f>
        <v>9</v>
      </c>
      <c r="B144" t="s">
        <v>27</v>
      </c>
      <c r="C144" s="63">
        <v>44134</v>
      </c>
      <c r="D144" t="s">
        <v>35</v>
      </c>
      <c r="F144">
        <v>1164</v>
      </c>
    </row>
    <row r="145" spans="1:6" x14ac:dyDescent="0.35">
      <c r="A145">
        <f>+VLOOKUP(Precio_semana_pb[[#This Row],[Region]],Códigos!$A$2:$B$24,2,0)</f>
        <v>10</v>
      </c>
      <c r="B145" t="s">
        <v>27</v>
      </c>
      <c r="C145" s="63">
        <v>44134</v>
      </c>
      <c r="D145" t="s">
        <v>36</v>
      </c>
      <c r="F145">
        <v>1234</v>
      </c>
    </row>
    <row r="146" spans="1:6" x14ac:dyDescent="0.35">
      <c r="A146">
        <f>+VLOOKUP(Precio_semana_pb[[#This Row],[Region]],Códigos!$A$2:$B$24,2,0)</f>
        <v>15</v>
      </c>
      <c r="B146" t="s">
        <v>27</v>
      </c>
      <c r="C146" s="63">
        <v>44141</v>
      </c>
      <c r="D146" t="s">
        <v>28</v>
      </c>
      <c r="F146">
        <v>1230</v>
      </c>
    </row>
    <row r="147" spans="1:6" x14ac:dyDescent="0.35">
      <c r="A147">
        <f>+VLOOKUP(Precio_semana_pb[[#This Row],[Region]],Códigos!$A$2:$B$24,2,0)</f>
        <v>4</v>
      </c>
      <c r="B147" t="s">
        <v>27</v>
      </c>
      <c r="C147" s="63">
        <v>44141</v>
      </c>
      <c r="D147" t="s">
        <v>29</v>
      </c>
      <c r="F147">
        <v>1238.5</v>
      </c>
    </row>
    <row r="148" spans="1:6" x14ac:dyDescent="0.35">
      <c r="A148">
        <f>+VLOOKUP(Precio_semana_pb[[#This Row],[Region]],Códigos!$A$2:$B$24,2,0)</f>
        <v>5</v>
      </c>
      <c r="B148" t="s">
        <v>27</v>
      </c>
      <c r="C148" s="63">
        <v>44141</v>
      </c>
      <c r="D148" t="s">
        <v>30</v>
      </c>
      <c r="F148">
        <v>1219.5</v>
      </c>
    </row>
    <row r="149" spans="1:6" x14ac:dyDescent="0.35">
      <c r="A149">
        <f>+VLOOKUP(Precio_semana_pb[[#This Row],[Region]],Códigos!$A$2:$B$24,2,0)</f>
        <v>13</v>
      </c>
      <c r="B149" t="s">
        <v>27</v>
      </c>
      <c r="C149" s="63">
        <v>44141</v>
      </c>
      <c r="D149" t="s">
        <v>31</v>
      </c>
      <c r="F149">
        <v>1211</v>
      </c>
    </row>
    <row r="150" spans="1:6" x14ac:dyDescent="0.35">
      <c r="A150">
        <f>+VLOOKUP(Precio_semana_pb[[#This Row],[Region]],Códigos!$A$2:$B$24,2,0)</f>
        <v>7</v>
      </c>
      <c r="B150" t="s">
        <v>27</v>
      </c>
      <c r="C150" s="63">
        <v>44141</v>
      </c>
      <c r="D150" t="s">
        <v>32</v>
      </c>
      <c r="F150">
        <v>1272</v>
      </c>
    </row>
    <row r="151" spans="1:6" x14ac:dyDescent="0.35">
      <c r="A151">
        <f>+VLOOKUP(Precio_semana_pb[[#This Row],[Region]],Códigos!$A$2:$B$24,2,0)</f>
        <v>16</v>
      </c>
      <c r="B151" t="s">
        <v>27</v>
      </c>
      <c r="C151" s="63">
        <v>44141</v>
      </c>
      <c r="D151" t="s">
        <v>33</v>
      </c>
      <c r="F151">
        <v>1055.5</v>
      </c>
    </row>
    <row r="152" spans="1:6" x14ac:dyDescent="0.35">
      <c r="A152">
        <f>+VLOOKUP(Precio_semana_pb[[#This Row],[Region]],Códigos!$A$2:$B$24,2,0)</f>
        <v>8</v>
      </c>
      <c r="B152" t="s">
        <v>27</v>
      </c>
      <c r="C152" s="63">
        <v>44141</v>
      </c>
      <c r="D152" t="s">
        <v>34</v>
      </c>
      <c r="F152">
        <v>1190</v>
      </c>
    </row>
    <row r="153" spans="1:6" x14ac:dyDescent="0.35">
      <c r="A153">
        <f>+VLOOKUP(Precio_semana_pb[[#This Row],[Region]],Códigos!$A$2:$B$24,2,0)</f>
        <v>9</v>
      </c>
      <c r="B153" t="s">
        <v>27</v>
      </c>
      <c r="C153" s="63">
        <v>44141</v>
      </c>
      <c r="D153" t="s">
        <v>35</v>
      </c>
      <c r="F153">
        <v>1164</v>
      </c>
    </row>
    <row r="154" spans="1:6" x14ac:dyDescent="0.35">
      <c r="A154">
        <f>+VLOOKUP(Precio_semana_pb[[#This Row],[Region]],Códigos!$A$2:$B$24,2,0)</f>
        <v>10</v>
      </c>
      <c r="B154" t="s">
        <v>27</v>
      </c>
      <c r="C154" s="63">
        <v>44141</v>
      </c>
      <c r="D154" t="s">
        <v>36</v>
      </c>
      <c r="F154">
        <v>1169.5</v>
      </c>
    </row>
    <row r="155" spans="1:6" x14ac:dyDescent="0.35">
      <c r="A155">
        <f>+VLOOKUP(Precio_semana_pb[[#This Row],[Region]],Códigos!$A$2:$B$24,2,0)</f>
        <v>15</v>
      </c>
      <c r="B155" t="s">
        <v>27</v>
      </c>
      <c r="C155" s="63">
        <v>44148</v>
      </c>
      <c r="D155" t="s">
        <v>28</v>
      </c>
      <c r="F155">
        <v>1543</v>
      </c>
    </row>
    <row r="156" spans="1:6" x14ac:dyDescent="0.35">
      <c r="A156">
        <f>+VLOOKUP(Precio_semana_pb[[#This Row],[Region]],Códigos!$A$2:$B$24,2,0)</f>
        <v>4</v>
      </c>
      <c r="B156" t="s">
        <v>27</v>
      </c>
      <c r="C156" s="63">
        <v>44148</v>
      </c>
      <c r="D156" t="s">
        <v>29</v>
      </c>
      <c r="F156">
        <v>1246.5</v>
      </c>
    </row>
    <row r="157" spans="1:6" x14ac:dyDescent="0.35">
      <c r="A157">
        <f>+VLOOKUP(Precio_semana_pb[[#This Row],[Region]],Códigos!$A$2:$B$24,2,0)</f>
        <v>5</v>
      </c>
      <c r="B157" t="s">
        <v>27</v>
      </c>
      <c r="C157" s="63">
        <v>44148</v>
      </c>
      <c r="D157" t="s">
        <v>30</v>
      </c>
      <c r="F157">
        <v>1242.5</v>
      </c>
    </row>
    <row r="158" spans="1:6" x14ac:dyDescent="0.35">
      <c r="A158">
        <f>+VLOOKUP(Precio_semana_pb[[#This Row],[Region]],Códigos!$A$2:$B$24,2,0)</f>
        <v>13</v>
      </c>
      <c r="B158" t="s">
        <v>27</v>
      </c>
      <c r="C158" s="63">
        <v>44148</v>
      </c>
      <c r="D158" t="s">
        <v>31</v>
      </c>
      <c r="F158">
        <v>1226.5</v>
      </c>
    </row>
    <row r="159" spans="1:6" x14ac:dyDescent="0.35">
      <c r="A159">
        <f>+VLOOKUP(Precio_semana_pb[[#This Row],[Region]],Códigos!$A$2:$B$24,2,0)</f>
        <v>7</v>
      </c>
      <c r="B159" t="s">
        <v>27</v>
      </c>
      <c r="C159" s="63">
        <v>44148</v>
      </c>
      <c r="D159" t="s">
        <v>32</v>
      </c>
      <c r="F159">
        <v>1327</v>
      </c>
    </row>
    <row r="160" spans="1:6" x14ac:dyDescent="0.35">
      <c r="A160">
        <f>+VLOOKUP(Precio_semana_pb[[#This Row],[Region]],Códigos!$A$2:$B$24,2,0)</f>
        <v>16</v>
      </c>
      <c r="B160" t="s">
        <v>27</v>
      </c>
      <c r="C160" s="63">
        <v>44148</v>
      </c>
      <c r="D160" t="s">
        <v>33</v>
      </c>
      <c r="F160">
        <v>998.5</v>
      </c>
    </row>
    <row r="161" spans="1:6" x14ac:dyDescent="0.35">
      <c r="A161">
        <f>+VLOOKUP(Precio_semana_pb[[#This Row],[Region]],Códigos!$A$2:$B$24,2,0)</f>
        <v>8</v>
      </c>
      <c r="B161" t="s">
        <v>27</v>
      </c>
      <c r="C161" s="63">
        <v>44148</v>
      </c>
      <c r="D161" t="s">
        <v>34</v>
      </c>
      <c r="F161">
        <v>1200</v>
      </c>
    </row>
    <row r="162" spans="1:6" x14ac:dyDescent="0.35">
      <c r="A162">
        <f>+VLOOKUP(Precio_semana_pb[[#This Row],[Region]],Códigos!$A$2:$B$24,2,0)</f>
        <v>9</v>
      </c>
      <c r="B162" t="s">
        <v>27</v>
      </c>
      <c r="C162" s="63">
        <v>44148</v>
      </c>
      <c r="D162" t="s">
        <v>35</v>
      </c>
      <c r="F162">
        <v>1172.5</v>
      </c>
    </row>
    <row r="163" spans="1:6" x14ac:dyDescent="0.35">
      <c r="A163">
        <f>+VLOOKUP(Precio_semana_pb[[#This Row],[Region]],Códigos!$A$2:$B$24,2,0)</f>
        <v>10</v>
      </c>
      <c r="B163" t="s">
        <v>27</v>
      </c>
      <c r="C163" s="63">
        <v>44148</v>
      </c>
      <c r="D163" t="s">
        <v>36</v>
      </c>
      <c r="F163">
        <v>1158</v>
      </c>
    </row>
    <row r="164" spans="1:6" x14ac:dyDescent="0.35">
      <c r="A164">
        <f>+VLOOKUP(Precio_semana_pb[[#This Row],[Region]],Códigos!$A$2:$B$24,2,0)</f>
        <v>15</v>
      </c>
      <c r="B164" t="s">
        <v>27</v>
      </c>
      <c r="C164" s="63">
        <v>44155</v>
      </c>
      <c r="D164" t="s">
        <v>28</v>
      </c>
      <c r="F164">
        <v>1263</v>
      </c>
    </row>
    <row r="165" spans="1:6" x14ac:dyDescent="0.35">
      <c r="A165">
        <f>+VLOOKUP(Precio_semana_pb[[#This Row],[Region]],Códigos!$A$2:$B$24,2,0)</f>
        <v>4</v>
      </c>
      <c r="B165" t="s">
        <v>27</v>
      </c>
      <c r="C165" s="63">
        <v>44155</v>
      </c>
      <c r="D165" t="s">
        <v>29</v>
      </c>
      <c r="F165">
        <v>1250.5</v>
      </c>
    </row>
    <row r="166" spans="1:6" x14ac:dyDescent="0.35">
      <c r="A166">
        <f>+VLOOKUP(Precio_semana_pb[[#This Row],[Region]],Códigos!$A$2:$B$24,2,0)</f>
        <v>5</v>
      </c>
      <c r="B166" t="s">
        <v>27</v>
      </c>
      <c r="C166" s="63">
        <v>44155</v>
      </c>
      <c r="D166" t="s">
        <v>30</v>
      </c>
      <c r="F166">
        <v>1261.5</v>
      </c>
    </row>
    <row r="167" spans="1:6" x14ac:dyDescent="0.35">
      <c r="A167">
        <f>+VLOOKUP(Precio_semana_pb[[#This Row],[Region]],Códigos!$A$2:$B$24,2,0)</f>
        <v>13</v>
      </c>
      <c r="B167" t="s">
        <v>27</v>
      </c>
      <c r="C167" s="63">
        <v>44155</v>
      </c>
      <c r="D167" t="s">
        <v>31</v>
      </c>
      <c r="F167">
        <v>1240</v>
      </c>
    </row>
    <row r="168" spans="1:6" x14ac:dyDescent="0.35">
      <c r="A168">
        <f>+VLOOKUP(Precio_semana_pb[[#This Row],[Region]],Códigos!$A$2:$B$24,2,0)</f>
        <v>7</v>
      </c>
      <c r="B168" t="s">
        <v>27</v>
      </c>
      <c r="C168" s="63">
        <v>44155</v>
      </c>
      <c r="D168" t="s">
        <v>32</v>
      </c>
      <c r="F168">
        <v>1338</v>
      </c>
    </row>
    <row r="169" spans="1:6" x14ac:dyDescent="0.35">
      <c r="A169">
        <f>+VLOOKUP(Precio_semana_pb[[#This Row],[Region]],Códigos!$A$2:$B$24,2,0)</f>
        <v>16</v>
      </c>
      <c r="B169" t="s">
        <v>27</v>
      </c>
      <c r="C169" s="63">
        <v>44155</v>
      </c>
      <c r="D169" t="s">
        <v>33</v>
      </c>
      <c r="F169">
        <v>1044.5</v>
      </c>
    </row>
    <row r="170" spans="1:6" x14ac:dyDescent="0.35">
      <c r="A170">
        <f>+VLOOKUP(Precio_semana_pb[[#This Row],[Region]],Códigos!$A$2:$B$24,2,0)</f>
        <v>8</v>
      </c>
      <c r="B170" t="s">
        <v>27</v>
      </c>
      <c r="C170" s="63">
        <v>44155</v>
      </c>
      <c r="D170" t="s">
        <v>34</v>
      </c>
      <c r="F170">
        <v>1190</v>
      </c>
    </row>
    <row r="171" spans="1:6" x14ac:dyDescent="0.35">
      <c r="A171">
        <f>+VLOOKUP(Precio_semana_pb[[#This Row],[Region]],Códigos!$A$2:$B$24,2,0)</f>
        <v>9</v>
      </c>
      <c r="B171" t="s">
        <v>27</v>
      </c>
      <c r="C171" s="63">
        <v>44155</v>
      </c>
      <c r="D171" t="s">
        <v>35</v>
      </c>
      <c r="F171">
        <v>1176</v>
      </c>
    </row>
    <row r="172" spans="1:6" x14ac:dyDescent="0.35">
      <c r="A172">
        <f>+VLOOKUP(Precio_semana_pb[[#This Row],[Region]],Códigos!$A$2:$B$24,2,0)</f>
        <v>10</v>
      </c>
      <c r="B172" t="s">
        <v>27</v>
      </c>
      <c r="C172" s="63">
        <v>44155</v>
      </c>
      <c r="D172" t="s">
        <v>36</v>
      </c>
      <c r="F172">
        <v>1201.5</v>
      </c>
    </row>
    <row r="173" spans="1:6" x14ac:dyDescent="0.35">
      <c r="A173">
        <f>+VLOOKUP(Precio_semana_pb[[#This Row],[Region]],Códigos!$A$2:$B$24,2,0)</f>
        <v>5</v>
      </c>
      <c r="B173" t="s">
        <v>37</v>
      </c>
      <c r="C173" s="63">
        <v>44029</v>
      </c>
      <c r="D173" t="s">
        <v>30</v>
      </c>
      <c r="F173">
        <v>579.5</v>
      </c>
    </row>
    <row r="174" spans="1:6" x14ac:dyDescent="0.35">
      <c r="A174">
        <f>+VLOOKUP(Precio_semana_pb[[#This Row],[Region]],Códigos!$A$2:$B$24,2,0)</f>
        <v>13</v>
      </c>
      <c r="B174" t="s">
        <v>37</v>
      </c>
      <c r="C174" s="63">
        <v>44029</v>
      </c>
      <c r="D174" t="s">
        <v>31</v>
      </c>
      <c r="F174">
        <v>516.5</v>
      </c>
    </row>
    <row r="175" spans="1:6" x14ac:dyDescent="0.35">
      <c r="A175">
        <f>+VLOOKUP(Precio_semana_pb[[#This Row],[Region]],Códigos!$A$2:$B$24,2,0)</f>
        <v>7</v>
      </c>
      <c r="B175" t="s">
        <v>37</v>
      </c>
      <c r="C175" s="63">
        <v>44029</v>
      </c>
      <c r="D175" t="s">
        <v>32</v>
      </c>
      <c r="F175">
        <v>540.5</v>
      </c>
    </row>
    <row r="176" spans="1:6" x14ac:dyDescent="0.35">
      <c r="A176">
        <f>+VLOOKUP(Precio_semana_pb[[#This Row],[Region]],Códigos!$A$2:$B$24,2,0)</f>
        <v>16</v>
      </c>
      <c r="B176" t="s">
        <v>37</v>
      </c>
      <c r="C176" s="63">
        <v>44029</v>
      </c>
      <c r="D176" t="s">
        <v>33</v>
      </c>
      <c r="F176">
        <v>337.5</v>
      </c>
    </row>
    <row r="177" spans="1:6" x14ac:dyDescent="0.35">
      <c r="A177">
        <f>+VLOOKUP(Precio_semana_pb[[#This Row],[Region]],Códigos!$A$2:$B$24,2,0)</f>
        <v>9</v>
      </c>
      <c r="B177" t="s">
        <v>37</v>
      </c>
      <c r="C177" s="63">
        <v>44029</v>
      </c>
      <c r="D177" t="s">
        <v>35</v>
      </c>
      <c r="F177">
        <v>433</v>
      </c>
    </row>
    <row r="178" spans="1:6" x14ac:dyDescent="0.35">
      <c r="A178">
        <f>+VLOOKUP(Precio_semana_pb[[#This Row],[Region]],Códigos!$A$2:$B$24,2,0)</f>
        <v>10</v>
      </c>
      <c r="B178" t="s">
        <v>37</v>
      </c>
      <c r="C178" s="63">
        <v>44029</v>
      </c>
      <c r="D178" t="s">
        <v>36</v>
      </c>
      <c r="F178">
        <v>467</v>
      </c>
    </row>
    <row r="179" spans="1:6" x14ac:dyDescent="0.35">
      <c r="A179">
        <f>+VLOOKUP(Precio_semana_pb[[#This Row],[Region]],Códigos!$A$2:$B$24,2,0)</f>
        <v>15</v>
      </c>
      <c r="B179" t="s">
        <v>37</v>
      </c>
      <c r="C179" s="63">
        <v>44036</v>
      </c>
      <c r="D179" t="s">
        <v>28</v>
      </c>
      <c r="F179">
        <v>510.5</v>
      </c>
    </row>
    <row r="180" spans="1:6" x14ac:dyDescent="0.35">
      <c r="A180">
        <f>+VLOOKUP(Precio_semana_pb[[#This Row],[Region]],Códigos!$A$2:$B$24,2,0)</f>
        <v>4</v>
      </c>
      <c r="B180" t="s">
        <v>37</v>
      </c>
      <c r="C180" s="63">
        <v>44036</v>
      </c>
      <c r="D180" t="s">
        <v>29</v>
      </c>
      <c r="F180">
        <v>477</v>
      </c>
    </row>
    <row r="181" spans="1:6" x14ac:dyDescent="0.35">
      <c r="A181">
        <f>+VLOOKUP(Precio_semana_pb[[#This Row],[Region]],Códigos!$A$2:$B$24,2,0)</f>
        <v>5</v>
      </c>
      <c r="B181" t="s">
        <v>37</v>
      </c>
      <c r="C181" s="63">
        <v>44036</v>
      </c>
      <c r="D181" t="s">
        <v>30</v>
      </c>
      <c r="F181">
        <v>375</v>
      </c>
    </row>
    <row r="182" spans="1:6" x14ac:dyDescent="0.35">
      <c r="A182">
        <f>+VLOOKUP(Precio_semana_pb[[#This Row],[Region]],Códigos!$A$2:$B$24,2,0)</f>
        <v>13</v>
      </c>
      <c r="B182" t="s">
        <v>37</v>
      </c>
      <c r="C182" s="63">
        <v>44036</v>
      </c>
      <c r="D182" t="s">
        <v>31</v>
      </c>
      <c r="F182">
        <v>520.5</v>
      </c>
    </row>
    <row r="183" spans="1:6" x14ac:dyDescent="0.35">
      <c r="A183">
        <f>+VLOOKUP(Precio_semana_pb[[#This Row],[Region]],Códigos!$A$2:$B$24,2,0)</f>
        <v>7</v>
      </c>
      <c r="B183" t="s">
        <v>37</v>
      </c>
      <c r="C183" s="63">
        <v>44036</v>
      </c>
      <c r="D183" t="s">
        <v>32</v>
      </c>
      <c r="F183">
        <v>509.5</v>
      </c>
    </row>
    <row r="184" spans="1:6" x14ac:dyDescent="0.35">
      <c r="A184">
        <f>+VLOOKUP(Precio_semana_pb[[#This Row],[Region]],Códigos!$A$2:$B$24,2,0)</f>
        <v>16</v>
      </c>
      <c r="B184" t="s">
        <v>37</v>
      </c>
      <c r="C184" s="63">
        <v>44036</v>
      </c>
      <c r="D184" t="s">
        <v>33</v>
      </c>
      <c r="F184">
        <v>345</v>
      </c>
    </row>
    <row r="185" spans="1:6" x14ac:dyDescent="0.35">
      <c r="A185">
        <f>+VLOOKUP(Precio_semana_pb[[#This Row],[Region]],Códigos!$A$2:$B$24,2,0)</f>
        <v>9</v>
      </c>
      <c r="B185" t="s">
        <v>37</v>
      </c>
      <c r="C185" s="63">
        <v>44036</v>
      </c>
      <c r="D185" t="s">
        <v>35</v>
      </c>
      <c r="F185">
        <v>344</v>
      </c>
    </row>
    <row r="186" spans="1:6" x14ac:dyDescent="0.35">
      <c r="A186">
        <f>+VLOOKUP(Precio_semana_pb[[#This Row],[Region]],Códigos!$A$2:$B$24,2,0)</f>
        <v>10</v>
      </c>
      <c r="B186" t="s">
        <v>37</v>
      </c>
      <c r="C186" s="63">
        <v>44036</v>
      </c>
      <c r="D186" t="s">
        <v>36</v>
      </c>
      <c r="F186">
        <v>533</v>
      </c>
    </row>
    <row r="187" spans="1:6" x14ac:dyDescent="0.35">
      <c r="A187">
        <f>+VLOOKUP(Precio_semana_pb[[#This Row],[Region]],Códigos!$A$2:$B$24,2,0)</f>
        <v>4</v>
      </c>
      <c r="B187" t="s">
        <v>37</v>
      </c>
      <c r="C187" s="63">
        <v>44043</v>
      </c>
      <c r="D187" t="s">
        <v>29</v>
      </c>
      <c r="F187">
        <v>467</v>
      </c>
    </row>
    <row r="188" spans="1:6" x14ac:dyDescent="0.35">
      <c r="A188">
        <f>+VLOOKUP(Precio_semana_pb[[#This Row],[Region]],Códigos!$A$2:$B$24,2,0)</f>
        <v>5</v>
      </c>
      <c r="B188" t="s">
        <v>37</v>
      </c>
      <c r="C188" s="63">
        <v>44043</v>
      </c>
      <c r="D188" t="s">
        <v>30</v>
      </c>
      <c r="F188">
        <v>413</v>
      </c>
    </row>
    <row r="189" spans="1:6" x14ac:dyDescent="0.35">
      <c r="A189">
        <f>+VLOOKUP(Precio_semana_pb[[#This Row],[Region]],Códigos!$A$2:$B$24,2,0)</f>
        <v>13</v>
      </c>
      <c r="B189" t="s">
        <v>37</v>
      </c>
      <c r="C189" s="63">
        <v>44043</v>
      </c>
      <c r="D189" t="s">
        <v>31</v>
      </c>
      <c r="F189">
        <v>509.5</v>
      </c>
    </row>
    <row r="190" spans="1:6" x14ac:dyDescent="0.35">
      <c r="A190">
        <f>+VLOOKUP(Precio_semana_pb[[#This Row],[Region]],Códigos!$A$2:$B$24,2,0)</f>
        <v>7</v>
      </c>
      <c r="B190" t="s">
        <v>37</v>
      </c>
      <c r="C190" s="63">
        <v>44043</v>
      </c>
      <c r="D190" t="s">
        <v>32</v>
      </c>
      <c r="F190">
        <v>520</v>
      </c>
    </row>
    <row r="191" spans="1:6" x14ac:dyDescent="0.35">
      <c r="A191">
        <f>+VLOOKUP(Precio_semana_pb[[#This Row],[Region]],Códigos!$A$2:$B$24,2,0)</f>
        <v>16</v>
      </c>
      <c r="B191" t="s">
        <v>37</v>
      </c>
      <c r="C191" s="63">
        <v>44043</v>
      </c>
      <c r="D191" t="s">
        <v>33</v>
      </c>
      <c r="F191">
        <v>300</v>
      </c>
    </row>
    <row r="192" spans="1:6" x14ac:dyDescent="0.35">
      <c r="A192">
        <f>+VLOOKUP(Precio_semana_pb[[#This Row],[Region]],Códigos!$A$2:$B$24,2,0)</f>
        <v>9</v>
      </c>
      <c r="B192" t="s">
        <v>37</v>
      </c>
      <c r="C192" s="63">
        <v>44043</v>
      </c>
      <c r="D192" t="s">
        <v>35</v>
      </c>
      <c r="F192">
        <v>368</v>
      </c>
    </row>
    <row r="193" spans="1:6" x14ac:dyDescent="0.35">
      <c r="A193">
        <f>+VLOOKUP(Precio_semana_pb[[#This Row],[Region]],Códigos!$A$2:$B$24,2,0)</f>
        <v>10</v>
      </c>
      <c r="B193" t="s">
        <v>37</v>
      </c>
      <c r="C193" s="63">
        <v>44043</v>
      </c>
      <c r="D193" t="s">
        <v>36</v>
      </c>
      <c r="F193">
        <v>500</v>
      </c>
    </row>
    <row r="194" spans="1:6" x14ac:dyDescent="0.35">
      <c r="A194">
        <f>+VLOOKUP(Precio_semana_pb[[#This Row],[Region]],Códigos!$A$2:$B$24,2,0)</f>
        <v>15</v>
      </c>
      <c r="B194" t="s">
        <v>37</v>
      </c>
      <c r="C194" s="63">
        <v>44050</v>
      </c>
      <c r="D194" t="s">
        <v>28</v>
      </c>
      <c r="F194">
        <v>507.5</v>
      </c>
    </row>
    <row r="195" spans="1:6" x14ac:dyDescent="0.35">
      <c r="A195">
        <f>+VLOOKUP(Precio_semana_pb[[#This Row],[Region]],Códigos!$A$2:$B$24,2,0)</f>
        <v>4</v>
      </c>
      <c r="B195" t="s">
        <v>37</v>
      </c>
      <c r="C195" s="63">
        <v>44050</v>
      </c>
      <c r="D195" t="s">
        <v>29</v>
      </c>
      <c r="F195">
        <v>467</v>
      </c>
    </row>
    <row r="196" spans="1:6" x14ac:dyDescent="0.35">
      <c r="A196">
        <f>+VLOOKUP(Precio_semana_pb[[#This Row],[Region]],Códigos!$A$2:$B$24,2,0)</f>
        <v>5</v>
      </c>
      <c r="B196" t="s">
        <v>37</v>
      </c>
      <c r="C196" s="63">
        <v>44050</v>
      </c>
      <c r="D196" t="s">
        <v>30</v>
      </c>
      <c r="F196">
        <v>385.5</v>
      </c>
    </row>
    <row r="197" spans="1:6" x14ac:dyDescent="0.35">
      <c r="A197">
        <f>+VLOOKUP(Precio_semana_pb[[#This Row],[Region]],Códigos!$A$2:$B$24,2,0)</f>
        <v>13</v>
      </c>
      <c r="B197" t="s">
        <v>37</v>
      </c>
      <c r="C197" s="63">
        <v>44050</v>
      </c>
      <c r="D197" t="s">
        <v>31</v>
      </c>
      <c r="F197">
        <v>497.5</v>
      </c>
    </row>
    <row r="198" spans="1:6" x14ac:dyDescent="0.35">
      <c r="A198">
        <f>+VLOOKUP(Precio_semana_pb[[#This Row],[Region]],Códigos!$A$2:$B$24,2,0)</f>
        <v>7</v>
      </c>
      <c r="B198" t="s">
        <v>37</v>
      </c>
      <c r="C198" s="63">
        <v>44050</v>
      </c>
      <c r="D198" t="s">
        <v>32</v>
      </c>
      <c r="F198">
        <v>486.5</v>
      </c>
    </row>
    <row r="199" spans="1:6" x14ac:dyDescent="0.35">
      <c r="A199">
        <f>+VLOOKUP(Precio_semana_pb[[#This Row],[Region]],Códigos!$A$2:$B$24,2,0)</f>
        <v>16</v>
      </c>
      <c r="B199" t="s">
        <v>37</v>
      </c>
      <c r="C199" s="63">
        <v>44050</v>
      </c>
      <c r="D199" t="s">
        <v>33</v>
      </c>
      <c r="F199">
        <v>337.5</v>
      </c>
    </row>
    <row r="200" spans="1:6" x14ac:dyDescent="0.35">
      <c r="A200">
        <f>+VLOOKUP(Precio_semana_pb[[#This Row],[Region]],Códigos!$A$2:$B$24,2,0)</f>
        <v>9</v>
      </c>
      <c r="B200" t="s">
        <v>37</v>
      </c>
      <c r="C200" s="63">
        <v>44050</v>
      </c>
      <c r="D200" t="s">
        <v>35</v>
      </c>
      <c r="F200">
        <v>361</v>
      </c>
    </row>
    <row r="201" spans="1:6" x14ac:dyDescent="0.35">
      <c r="A201">
        <f>+VLOOKUP(Precio_semana_pb[[#This Row],[Region]],Códigos!$A$2:$B$24,2,0)</f>
        <v>10</v>
      </c>
      <c r="B201" t="s">
        <v>37</v>
      </c>
      <c r="C201" s="63">
        <v>44050</v>
      </c>
      <c r="D201" t="s">
        <v>36</v>
      </c>
      <c r="F201">
        <v>533</v>
      </c>
    </row>
    <row r="202" spans="1:6" x14ac:dyDescent="0.35">
      <c r="A202">
        <f>+VLOOKUP(Precio_semana_pb[[#This Row],[Region]],Códigos!$A$2:$B$24,2,0)</f>
        <v>15</v>
      </c>
      <c r="B202" t="s">
        <v>37</v>
      </c>
      <c r="C202" s="63">
        <v>44057</v>
      </c>
      <c r="D202" t="s">
        <v>28</v>
      </c>
      <c r="F202">
        <v>507.5</v>
      </c>
    </row>
    <row r="203" spans="1:6" x14ac:dyDescent="0.35">
      <c r="A203">
        <f>+VLOOKUP(Precio_semana_pb[[#This Row],[Region]],Códigos!$A$2:$B$24,2,0)</f>
        <v>4</v>
      </c>
      <c r="B203" t="s">
        <v>37</v>
      </c>
      <c r="C203" s="63">
        <v>44057</v>
      </c>
      <c r="D203" t="s">
        <v>29</v>
      </c>
      <c r="F203">
        <v>467</v>
      </c>
    </row>
    <row r="204" spans="1:6" x14ac:dyDescent="0.35">
      <c r="A204">
        <f>+VLOOKUP(Precio_semana_pb[[#This Row],[Region]],Códigos!$A$2:$B$24,2,0)</f>
        <v>5</v>
      </c>
      <c r="B204" t="s">
        <v>37</v>
      </c>
      <c r="C204" s="63">
        <v>44057</v>
      </c>
      <c r="D204" t="s">
        <v>30</v>
      </c>
      <c r="F204">
        <v>413</v>
      </c>
    </row>
    <row r="205" spans="1:6" x14ac:dyDescent="0.35">
      <c r="A205">
        <f>+VLOOKUP(Precio_semana_pb[[#This Row],[Region]],Códigos!$A$2:$B$24,2,0)</f>
        <v>13</v>
      </c>
      <c r="B205" t="s">
        <v>37</v>
      </c>
      <c r="C205" s="63">
        <v>44057</v>
      </c>
      <c r="D205" t="s">
        <v>31</v>
      </c>
      <c r="F205">
        <v>451</v>
      </c>
    </row>
    <row r="206" spans="1:6" x14ac:dyDescent="0.35">
      <c r="A206">
        <f>+VLOOKUP(Precio_semana_pb[[#This Row],[Region]],Códigos!$A$2:$B$24,2,0)</f>
        <v>7</v>
      </c>
      <c r="B206" t="s">
        <v>37</v>
      </c>
      <c r="C206" s="63">
        <v>44057</v>
      </c>
      <c r="D206" t="s">
        <v>32</v>
      </c>
      <c r="F206">
        <v>481.5</v>
      </c>
    </row>
    <row r="207" spans="1:6" x14ac:dyDescent="0.35">
      <c r="A207">
        <f>+VLOOKUP(Precio_semana_pb[[#This Row],[Region]],Códigos!$A$2:$B$24,2,0)</f>
        <v>16</v>
      </c>
      <c r="B207" t="s">
        <v>37</v>
      </c>
      <c r="C207" s="63">
        <v>44057</v>
      </c>
      <c r="D207" t="s">
        <v>33</v>
      </c>
      <c r="F207">
        <v>325</v>
      </c>
    </row>
    <row r="208" spans="1:6" x14ac:dyDescent="0.35">
      <c r="A208">
        <f>+VLOOKUP(Precio_semana_pb[[#This Row],[Region]],Códigos!$A$2:$B$24,2,0)</f>
        <v>9</v>
      </c>
      <c r="B208" t="s">
        <v>37</v>
      </c>
      <c r="C208" s="63">
        <v>44057</v>
      </c>
      <c r="D208" t="s">
        <v>35</v>
      </c>
      <c r="F208">
        <v>385</v>
      </c>
    </row>
    <row r="209" spans="1:6" x14ac:dyDescent="0.35">
      <c r="A209">
        <f>+VLOOKUP(Precio_semana_pb[[#This Row],[Region]],Códigos!$A$2:$B$24,2,0)</f>
        <v>10</v>
      </c>
      <c r="B209" t="s">
        <v>37</v>
      </c>
      <c r="C209" s="63">
        <v>44057</v>
      </c>
      <c r="D209" t="s">
        <v>36</v>
      </c>
      <c r="F209">
        <v>500</v>
      </c>
    </row>
    <row r="210" spans="1:6" x14ac:dyDescent="0.35">
      <c r="A210">
        <f>+VLOOKUP(Precio_semana_pb[[#This Row],[Region]],Códigos!$A$2:$B$24,2,0)</f>
        <v>15</v>
      </c>
      <c r="B210" t="s">
        <v>37</v>
      </c>
      <c r="C210" s="63">
        <v>44064</v>
      </c>
      <c r="D210" t="s">
        <v>28</v>
      </c>
      <c r="F210">
        <v>507.5</v>
      </c>
    </row>
    <row r="211" spans="1:6" x14ac:dyDescent="0.35">
      <c r="A211">
        <f>+VLOOKUP(Precio_semana_pb[[#This Row],[Region]],Códigos!$A$2:$B$24,2,0)</f>
        <v>4</v>
      </c>
      <c r="B211" t="s">
        <v>37</v>
      </c>
      <c r="C211" s="63">
        <v>44064</v>
      </c>
      <c r="D211" t="s">
        <v>29</v>
      </c>
      <c r="F211">
        <v>454</v>
      </c>
    </row>
    <row r="212" spans="1:6" x14ac:dyDescent="0.35">
      <c r="A212">
        <f>+VLOOKUP(Precio_semana_pb[[#This Row],[Region]],Códigos!$A$2:$B$24,2,0)</f>
        <v>5</v>
      </c>
      <c r="B212" t="s">
        <v>37</v>
      </c>
      <c r="C212" s="63">
        <v>44064</v>
      </c>
      <c r="D212" t="s">
        <v>30</v>
      </c>
      <c r="F212">
        <v>413</v>
      </c>
    </row>
    <row r="213" spans="1:6" x14ac:dyDescent="0.35">
      <c r="A213">
        <f>+VLOOKUP(Precio_semana_pb[[#This Row],[Region]],Códigos!$A$2:$B$24,2,0)</f>
        <v>13</v>
      </c>
      <c r="B213" t="s">
        <v>37</v>
      </c>
      <c r="C213" s="63">
        <v>44064</v>
      </c>
      <c r="D213" t="s">
        <v>31</v>
      </c>
      <c r="F213">
        <v>446</v>
      </c>
    </row>
    <row r="214" spans="1:6" x14ac:dyDescent="0.35">
      <c r="A214">
        <f>+VLOOKUP(Precio_semana_pb[[#This Row],[Region]],Códigos!$A$2:$B$24,2,0)</f>
        <v>7</v>
      </c>
      <c r="B214" t="s">
        <v>37</v>
      </c>
      <c r="C214" s="63">
        <v>44064</v>
      </c>
      <c r="D214" t="s">
        <v>32</v>
      </c>
      <c r="F214">
        <v>498.5</v>
      </c>
    </row>
    <row r="215" spans="1:6" x14ac:dyDescent="0.35">
      <c r="A215">
        <f>+VLOOKUP(Precio_semana_pb[[#This Row],[Region]],Códigos!$A$2:$B$24,2,0)</f>
        <v>16</v>
      </c>
      <c r="B215" t="s">
        <v>37</v>
      </c>
      <c r="C215" s="63">
        <v>44064</v>
      </c>
      <c r="D215" t="s">
        <v>33</v>
      </c>
      <c r="F215">
        <v>375</v>
      </c>
    </row>
    <row r="216" spans="1:6" x14ac:dyDescent="0.35">
      <c r="A216">
        <f>+VLOOKUP(Precio_semana_pb[[#This Row],[Region]],Códigos!$A$2:$B$24,2,0)</f>
        <v>9</v>
      </c>
      <c r="B216" t="s">
        <v>37</v>
      </c>
      <c r="C216" s="63">
        <v>44064</v>
      </c>
      <c r="D216" t="s">
        <v>35</v>
      </c>
      <c r="F216">
        <v>382</v>
      </c>
    </row>
    <row r="217" spans="1:6" x14ac:dyDescent="0.35">
      <c r="A217">
        <f>+VLOOKUP(Precio_semana_pb[[#This Row],[Region]],Códigos!$A$2:$B$24,2,0)</f>
        <v>10</v>
      </c>
      <c r="B217" t="s">
        <v>37</v>
      </c>
      <c r="C217" s="63">
        <v>44064</v>
      </c>
      <c r="D217" t="s">
        <v>36</v>
      </c>
      <c r="F217">
        <v>500</v>
      </c>
    </row>
    <row r="218" spans="1:6" x14ac:dyDescent="0.35">
      <c r="A218">
        <f>+VLOOKUP(Precio_semana_pb[[#This Row],[Region]],Códigos!$A$2:$B$24,2,0)</f>
        <v>15</v>
      </c>
      <c r="B218" t="s">
        <v>37</v>
      </c>
      <c r="C218" s="63">
        <v>44071</v>
      </c>
      <c r="D218" t="s">
        <v>28</v>
      </c>
      <c r="F218">
        <v>500</v>
      </c>
    </row>
    <row r="219" spans="1:6" x14ac:dyDescent="0.35">
      <c r="A219">
        <f>+VLOOKUP(Precio_semana_pb[[#This Row],[Region]],Códigos!$A$2:$B$24,2,0)</f>
        <v>4</v>
      </c>
      <c r="B219" t="s">
        <v>37</v>
      </c>
      <c r="C219" s="63">
        <v>44071</v>
      </c>
      <c r="D219" t="s">
        <v>29</v>
      </c>
      <c r="F219">
        <v>450</v>
      </c>
    </row>
    <row r="220" spans="1:6" x14ac:dyDescent="0.35">
      <c r="A220">
        <f>+VLOOKUP(Precio_semana_pb[[#This Row],[Region]],Códigos!$A$2:$B$24,2,0)</f>
        <v>5</v>
      </c>
      <c r="B220" t="s">
        <v>37</v>
      </c>
      <c r="C220" s="63">
        <v>44071</v>
      </c>
      <c r="D220" t="s">
        <v>30</v>
      </c>
      <c r="F220">
        <v>394</v>
      </c>
    </row>
    <row r="221" spans="1:6" x14ac:dyDescent="0.35">
      <c r="A221">
        <f>+VLOOKUP(Precio_semana_pb[[#This Row],[Region]],Códigos!$A$2:$B$24,2,0)</f>
        <v>13</v>
      </c>
      <c r="B221" t="s">
        <v>37</v>
      </c>
      <c r="C221" s="63">
        <v>44071</v>
      </c>
      <c r="D221" t="s">
        <v>31</v>
      </c>
      <c r="F221">
        <v>486</v>
      </c>
    </row>
    <row r="222" spans="1:6" x14ac:dyDescent="0.35">
      <c r="A222">
        <f>+VLOOKUP(Precio_semana_pb[[#This Row],[Region]],Códigos!$A$2:$B$24,2,0)</f>
        <v>7</v>
      </c>
      <c r="B222" t="s">
        <v>37</v>
      </c>
      <c r="C222" s="63">
        <v>44071</v>
      </c>
      <c r="D222" t="s">
        <v>32</v>
      </c>
      <c r="F222">
        <v>479</v>
      </c>
    </row>
    <row r="223" spans="1:6" x14ac:dyDescent="0.35">
      <c r="A223">
        <f>+VLOOKUP(Precio_semana_pb[[#This Row],[Region]],Códigos!$A$2:$B$24,2,0)</f>
        <v>16</v>
      </c>
      <c r="B223" t="s">
        <v>37</v>
      </c>
      <c r="C223" s="63">
        <v>44071</v>
      </c>
      <c r="D223" t="s">
        <v>33</v>
      </c>
      <c r="F223">
        <v>387.5</v>
      </c>
    </row>
    <row r="224" spans="1:6" x14ac:dyDescent="0.35">
      <c r="A224">
        <f>+VLOOKUP(Precio_semana_pb[[#This Row],[Region]],Códigos!$A$2:$B$24,2,0)</f>
        <v>9</v>
      </c>
      <c r="B224" t="s">
        <v>37</v>
      </c>
      <c r="C224" s="63">
        <v>44071</v>
      </c>
      <c r="D224" t="s">
        <v>35</v>
      </c>
      <c r="F224">
        <v>420</v>
      </c>
    </row>
    <row r="225" spans="1:6" x14ac:dyDescent="0.35">
      <c r="A225">
        <f>+VLOOKUP(Precio_semana_pb[[#This Row],[Region]],Códigos!$A$2:$B$24,2,0)</f>
        <v>10</v>
      </c>
      <c r="B225" t="s">
        <v>37</v>
      </c>
      <c r="C225" s="63">
        <v>44071</v>
      </c>
      <c r="D225" t="s">
        <v>36</v>
      </c>
      <c r="F225">
        <v>550</v>
      </c>
    </row>
    <row r="226" spans="1:6" x14ac:dyDescent="0.35">
      <c r="A226">
        <f>+VLOOKUP(Precio_semana_pb[[#This Row],[Region]],Códigos!$A$2:$B$24,2,0)</f>
        <v>15</v>
      </c>
      <c r="B226" t="s">
        <v>37</v>
      </c>
      <c r="C226" s="63">
        <v>44078</v>
      </c>
      <c r="D226" t="s">
        <v>28</v>
      </c>
      <c r="F226">
        <v>520</v>
      </c>
    </row>
    <row r="227" spans="1:6" x14ac:dyDescent="0.35">
      <c r="A227">
        <f>+VLOOKUP(Precio_semana_pb[[#This Row],[Region]],Códigos!$A$2:$B$24,2,0)</f>
        <v>4</v>
      </c>
      <c r="B227" t="s">
        <v>37</v>
      </c>
      <c r="C227" s="63">
        <v>44078</v>
      </c>
      <c r="D227" t="s">
        <v>29</v>
      </c>
      <c r="F227">
        <v>556</v>
      </c>
    </row>
    <row r="228" spans="1:6" x14ac:dyDescent="0.35">
      <c r="A228">
        <f>+VLOOKUP(Precio_semana_pb[[#This Row],[Region]],Códigos!$A$2:$B$24,2,0)</f>
        <v>5</v>
      </c>
      <c r="B228" t="s">
        <v>37</v>
      </c>
      <c r="C228" s="63">
        <v>44078</v>
      </c>
      <c r="D228" t="s">
        <v>30</v>
      </c>
      <c r="F228">
        <v>495.5</v>
      </c>
    </row>
    <row r="229" spans="1:6" x14ac:dyDescent="0.35">
      <c r="A229">
        <f>+VLOOKUP(Precio_semana_pb[[#This Row],[Region]],Códigos!$A$2:$B$24,2,0)</f>
        <v>13</v>
      </c>
      <c r="B229" t="s">
        <v>37</v>
      </c>
      <c r="C229" s="63">
        <v>44078</v>
      </c>
      <c r="D229" t="s">
        <v>31</v>
      </c>
      <c r="F229">
        <v>548</v>
      </c>
    </row>
    <row r="230" spans="1:6" x14ac:dyDescent="0.35">
      <c r="A230">
        <f>+VLOOKUP(Precio_semana_pb[[#This Row],[Region]],Códigos!$A$2:$B$24,2,0)</f>
        <v>7</v>
      </c>
      <c r="B230" t="s">
        <v>37</v>
      </c>
      <c r="C230" s="63">
        <v>44078</v>
      </c>
      <c r="D230" t="s">
        <v>32</v>
      </c>
      <c r="F230">
        <v>551.5</v>
      </c>
    </row>
    <row r="231" spans="1:6" x14ac:dyDescent="0.35">
      <c r="A231">
        <f>+VLOOKUP(Precio_semana_pb[[#This Row],[Region]],Códigos!$A$2:$B$24,2,0)</f>
        <v>16</v>
      </c>
      <c r="B231" t="s">
        <v>37</v>
      </c>
      <c r="C231" s="63">
        <v>44078</v>
      </c>
      <c r="D231" t="s">
        <v>33</v>
      </c>
      <c r="F231">
        <v>344</v>
      </c>
    </row>
    <row r="232" spans="1:6" x14ac:dyDescent="0.35">
      <c r="A232">
        <f>+VLOOKUP(Precio_semana_pb[[#This Row],[Region]],Códigos!$A$2:$B$24,2,0)</f>
        <v>9</v>
      </c>
      <c r="B232" t="s">
        <v>37</v>
      </c>
      <c r="C232" s="63">
        <v>44078</v>
      </c>
      <c r="D232" t="s">
        <v>35</v>
      </c>
      <c r="F232">
        <v>465</v>
      </c>
    </row>
    <row r="233" spans="1:6" x14ac:dyDescent="0.35">
      <c r="A233">
        <f>+VLOOKUP(Precio_semana_pb[[#This Row],[Region]],Códigos!$A$2:$B$24,2,0)</f>
        <v>10</v>
      </c>
      <c r="B233" t="s">
        <v>37</v>
      </c>
      <c r="C233" s="63">
        <v>44078</v>
      </c>
      <c r="D233" t="s">
        <v>36</v>
      </c>
      <c r="F233">
        <v>500</v>
      </c>
    </row>
    <row r="234" spans="1:6" x14ac:dyDescent="0.35">
      <c r="A234">
        <f>+VLOOKUP(Precio_semana_pb[[#This Row],[Region]],Códigos!$A$2:$B$24,2,0)</f>
        <v>4</v>
      </c>
      <c r="B234" t="s">
        <v>37</v>
      </c>
      <c r="C234" s="63">
        <v>44085</v>
      </c>
      <c r="D234" t="s">
        <v>29</v>
      </c>
      <c r="F234">
        <v>542</v>
      </c>
    </row>
    <row r="235" spans="1:6" x14ac:dyDescent="0.35">
      <c r="A235">
        <f>+VLOOKUP(Precio_semana_pb[[#This Row],[Region]],Códigos!$A$2:$B$24,2,0)</f>
        <v>5</v>
      </c>
      <c r="B235" t="s">
        <v>37</v>
      </c>
      <c r="C235" s="63">
        <v>44085</v>
      </c>
      <c r="D235" t="s">
        <v>30</v>
      </c>
      <c r="F235">
        <v>460</v>
      </c>
    </row>
    <row r="236" spans="1:6" x14ac:dyDescent="0.35">
      <c r="A236">
        <f>+VLOOKUP(Precio_semana_pb[[#This Row],[Region]],Códigos!$A$2:$B$24,2,0)</f>
        <v>13</v>
      </c>
      <c r="B236" t="s">
        <v>37</v>
      </c>
      <c r="C236" s="63">
        <v>44085</v>
      </c>
      <c r="D236" t="s">
        <v>31</v>
      </c>
      <c r="F236">
        <v>539.5</v>
      </c>
    </row>
    <row r="237" spans="1:6" x14ac:dyDescent="0.35">
      <c r="A237">
        <f>+VLOOKUP(Precio_semana_pb[[#This Row],[Region]],Códigos!$A$2:$B$24,2,0)</f>
        <v>7</v>
      </c>
      <c r="B237" t="s">
        <v>37</v>
      </c>
      <c r="C237" s="63">
        <v>44085</v>
      </c>
      <c r="D237" t="s">
        <v>32</v>
      </c>
      <c r="F237">
        <v>591.5</v>
      </c>
    </row>
    <row r="238" spans="1:6" x14ac:dyDescent="0.35">
      <c r="A238">
        <f>+VLOOKUP(Precio_semana_pb[[#This Row],[Region]],Códigos!$A$2:$B$24,2,0)</f>
        <v>16</v>
      </c>
      <c r="B238" t="s">
        <v>37</v>
      </c>
      <c r="C238" s="63">
        <v>44085</v>
      </c>
      <c r="D238" t="s">
        <v>33</v>
      </c>
      <c r="F238">
        <v>400</v>
      </c>
    </row>
    <row r="239" spans="1:6" x14ac:dyDescent="0.35">
      <c r="A239">
        <f>+VLOOKUP(Precio_semana_pb[[#This Row],[Region]],Códigos!$A$2:$B$24,2,0)</f>
        <v>9</v>
      </c>
      <c r="B239" t="s">
        <v>37</v>
      </c>
      <c r="C239" s="63">
        <v>44085</v>
      </c>
      <c r="D239" t="s">
        <v>35</v>
      </c>
      <c r="F239">
        <v>485</v>
      </c>
    </row>
    <row r="240" spans="1:6" x14ac:dyDescent="0.35">
      <c r="A240">
        <f>+VLOOKUP(Precio_semana_pb[[#This Row],[Region]],Códigos!$A$2:$B$24,2,0)</f>
        <v>10</v>
      </c>
      <c r="B240" t="s">
        <v>37</v>
      </c>
      <c r="C240" s="63">
        <v>44085</v>
      </c>
      <c r="D240" t="s">
        <v>36</v>
      </c>
      <c r="F240">
        <v>500</v>
      </c>
    </row>
    <row r="241" spans="1:6" x14ac:dyDescent="0.35">
      <c r="A241">
        <f>+VLOOKUP(Precio_semana_pb[[#This Row],[Region]],Códigos!$A$2:$B$24,2,0)</f>
        <v>15</v>
      </c>
      <c r="B241" t="s">
        <v>37</v>
      </c>
      <c r="C241" s="63">
        <v>44092</v>
      </c>
      <c r="D241" t="s">
        <v>28</v>
      </c>
      <c r="F241">
        <v>588</v>
      </c>
    </row>
    <row r="242" spans="1:6" x14ac:dyDescent="0.35">
      <c r="A242">
        <f>+VLOOKUP(Precio_semana_pb[[#This Row],[Region]],Códigos!$A$2:$B$24,2,0)</f>
        <v>4</v>
      </c>
      <c r="B242" t="s">
        <v>37</v>
      </c>
      <c r="C242" s="63">
        <v>44092</v>
      </c>
      <c r="D242" t="s">
        <v>29</v>
      </c>
      <c r="F242">
        <v>542</v>
      </c>
    </row>
    <row r="243" spans="1:6" x14ac:dyDescent="0.35">
      <c r="A243">
        <f>+VLOOKUP(Precio_semana_pb[[#This Row],[Region]],Códigos!$A$2:$B$24,2,0)</f>
        <v>5</v>
      </c>
      <c r="B243" t="s">
        <v>37</v>
      </c>
      <c r="C243" s="63">
        <v>44092</v>
      </c>
      <c r="D243" t="s">
        <v>30</v>
      </c>
      <c r="F243">
        <v>452.5</v>
      </c>
    </row>
    <row r="244" spans="1:6" x14ac:dyDescent="0.35">
      <c r="A244">
        <f>+VLOOKUP(Precio_semana_pb[[#This Row],[Region]],Códigos!$A$2:$B$24,2,0)</f>
        <v>13</v>
      </c>
      <c r="B244" t="s">
        <v>37</v>
      </c>
      <c r="C244" s="63">
        <v>44092</v>
      </c>
      <c r="D244" t="s">
        <v>31</v>
      </c>
      <c r="F244">
        <v>629</v>
      </c>
    </row>
    <row r="245" spans="1:6" x14ac:dyDescent="0.35">
      <c r="A245">
        <f>+VLOOKUP(Precio_semana_pb[[#This Row],[Region]],Códigos!$A$2:$B$24,2,0)</f>
        <v>7</v>
      </c>
      <c r="B245" t="s">
        <v>37</v>
      </c>
      <c r="C245" s="63">
        <v>44092</v>
      </c>
      <c r="D245" t="s">
        <v>32</v>
      </c>
      <c r="F245">
        <v>553.5</v>
      </c>
    </row>
    <row r="246" spans="1:6" x14ac:dyDescent="0.35">
      <c r="A246">
        <f>+VLOOKUP(Precio_semana_pb[[#This Row],[Region]],Códigos!$A$2:$B$24,2,0)</f>
        <v>16</v>
      </c>
      <c r="B246" t="s">
        <v>37</v>
      </c>
      <c r="C246" s="63">
        <v>44092</v>
      </c>
      <c r="D246" t="s">
        <v>33</v>
      </c>
      <c r="F246">
        <v>462.5</v>
      </c>
    </row>
    <row r="247" spans="1:6" x14ac:dyDescent="0.35">
      <c r="A247">
        <f>+VLOOKUP(Precio_semana_pb[[#This Row],[Region]],Códigos!$A$2:$B$24,2,0)</f>
        <v>9</v>
      </c>
      <c r="B247" t="s">
        <v>37</v>
      </c>
      <c r="C247" s="63">
        <v>44092</v>
      </c>
      <c r="D247" t="s">
        <v>35</v>
      </c>
      <c r="F247">
        <v>463</v>
      </c>
    </row>
    <row r="248" spans="1:6" x14ac:dyDescent="0.35">
      <c r="A248">
        <f>+VLOOKUP(Precio_semana_pb[[#This Row],[Region]],Códigos!$A$2:$B$24,2,0)</f>
        <v>15</v>
      </c>
      <c r="B248" t="s">
        <v>37</v>
      </c>
      <c r="C248" s="63">
        <v>44099</v>
      </c>
      <c r="D248" t="s">
        <v>28</v>
      </c>
      <c r="F248">
        <v>575</v>
      </c>
    </row>
    <row r="249" spans="1:6" x14ac:dyDescent="0.35">
      <c r="A249">
        <f>+VLOOKUP(Precio_semana_pb[[#This Row],[Region]],Códigos!$A$2:$B$24,2,0)</f>
        <v>4</v>
      </c>
      <c r="B249" t="s">
        <v>37</v>
      </c>
      <c r="C249" s="63">
        <v>44099</v>
      </c>
      <c r="D249" t="s">
        <v>29</v>
      </c>
      <c r="F249">
        <v>525</v>
      </c>
    </row>
    <row r="250" spans="1:6" x14ac:dyDescent="0.35">
      <c r="A250">
        <f>+VLOOKUP(Precio_semana_pb[[#This Row],[Region]],Códigos!$A$2:$B$24,2,0)</f>
        <v>5</v>
      </c>
      <c r="B250" t="s">
        <v>37</v>
      </c>
      <c r="C250" s="63">
        <v>44099</v>
      </c>
      <c r="D250" t="s">
        <v>30</v>
      </c>
      <c r="F250">
        <v>428</v>
      </c>
    </row>
    <row r="251" spans="1:6" x14ac:dyDescent="0.35">
      <c r="A251">
        <f>+VLOOKUP(Precio_semana_pb[[#This Row],[Region]],Códigos!$A$2:$B$24,2,0)</f>
        <v>13</v>
      </c>
      <c r="B251" t="s">
        <v>37</v>
      </c>
      <c r="C251" s="63">
        <v>44099</v>
      </c>
      <c r="D251" t="s">
        <v>31</v>
      </c>
      <c r="F251">
        <v>587</v>
      </c>
    </row>
    <row r="252" spans="1:6" x14ac:dyDescent="0.35">
      <c r="A252">
        <f>+VLOOKUP(Precio_semana_pb[[#This Row],[Region]],Códigos!$A$2:$B$24,2,0)</f>
        <v>7</v>
      </c>
      <c r="B252" t="s">
        <v>37</v>
      </c>
      <c r="C252" s="63">
        <v>44099</v>
      </c>
      <c r="D252" t="s">
        <v>32</v>
      </c>
      <c r="F252">
        <v>554</v>
      </c>
    </row>
    <row r="253" spans="1:6" x14ac:dyDescent="0.35">
      <c r="A253">
        <f>+VLOOKUP(Precio_semana_pb[[#This Row],[Region]],Códigos!$A$2:$B$24,2,0)</f>
        <v>16</v>
      </c>
      <c r="B253" t="s">
        <v>37</v>
      </c>
      <c r="C253" s="63">
        <v>44099</v>
      </c>
      <c r="D253" t="s">
        <v>33</v>
      </c>
      <c r="F253">
        <v>425</v>
      </c>
    </row>
    <row r="254" spans="1:6" x14ac:dyDescent="0.35">
      <c r="A254">
        <f>+VLOOKUP(Precio_semana_pb[[#This Row],[Region]],Códigos!$A$2:$B$24,2,0)</f>
        <v>8</v>
      </c>
      <c r="B254" t="s">
        <v>37</v>
      </c>
      <c r="C254" s="63">
        <v>44099</v>
      </c>
      <c r="D254" t="s">
        <v>34</v>
      </c>
      <c r="F254">
        <v>450</v>
      </c>
    </row>
    <row r="255" spans="1:6" x14ac:dyDescent="0.35">
      <c r="A255">
        <f>+VLOOKUP(Precio_semana_pb[[#This Row],[Region]],Códigos!$A$2:$B$24,2,0)</f>
        <v>9</v>
      </c>
      <c r="B255" t="s">
        <v>37</v>
      </c>
      <c r="C255" s="63">
        <v>44099</v>
      </c>
      <c r="D255" t="s">
        <v>35</v>
      </c>
      <c r="F255">
        <v>480</v>
      </c>
    </row>
    <row r="256" spans="1:6" x14ac:dyDescent="0.35">
      <c r="A256">
        <f>+VLOOKUP(Precio_semana_pb[[#This Row],[Region]],Códigos!$A$2:$B$24,2,0)</f>
        <v>10</v>
      </c>
      <c r="B256" t="s">
        <v>37</v>
      </c>
      <c r="C256" s="63">
        <v>44099</v>
      </c>
      <c r="D256" t="s">
        <v>36</v>
      </c>
      <c r="F256">
        <v>500</v>
      </c>
    </row>
    <row r="257" spans="1:6" x14ac:dyDescent="0.35">
      <c r="A257">
        <f>+VLOOKUP(Precio_semana_pb[[#This Row],[Region]],Códigos!$A$2:$B$24,2,0)</f>
        <v>15</v>
      </c>
      <c r="B257" t="s">
        <v>37</v>
      </c>
      <c r="C257" s="63">
        <v>44106</v>
      </c>
      <c r="D257" t="s">
        <v>28</v>
      </c>
      <c r="F257">
        <v>575</v>
      </c>
    </row>
    <row r="258" spans="1:6" x14ac:dyDescent="0.35">
      <c r="A258">
        <f>+VLOOKUP(Precio_semana_pb[[#This Row],[Region]],Códigos!$A$2:$B$24,2,0)</f>
        <v>4</v>
      </c>
      <c r="B258" t="s">
        <v>37</v>
      </c>
      <c r="C258" s="63">
        <v>44106</v>
      </c>
      <c r="D258" t="s">
        <v>29</v>
      </c>
      <c r="F258">
        <v>475</v>
      </c>
    </row>
    <row r="259" spans="1:6" x14ac:dyDescent="0.35">
      <c r="A259">
        <f>+VLOOKUP(Precio_semana_pb[[#This Row],[Region]],Códigos!$A$2:$B$24,2,0)</f>
        <v>5</v>
      </c>
      <c r="B259" t="s">
        <v>37</v>
      </c>
      <c r="C259" s="63">
        <v>44106</v>
      </c>
      <c r="D259" t="s">
        <v>30</v>
      </c>
      <c r="F259">
        <v>468</v>
      </c>
    </row>
    <row r="260" spans="1:6" x14ac:dyDescent="0.35">
      <c r="A260">
        <f>+VLOOKUP(Precio_semana_pb[[#This Row],[Region]],Códigos!$A$2:$B$24,2,0)</f>
        <v>13</v>
      </c>
      <c r="B260" t="s">
        <v>37</v>
      </c>
      <c r="C260" s="63">
        <v>44106</v>
      </c>
      <c r="D260" t="s">
        <v>31</v>
      </c>
      <c r="F260">
        <v>566</v>
      </c>
    </row>
    <row r="261" spans="1:6" x14ac:dyDescent="0.35">
      <c r="A261">
        <f>+VLOOKUP(Precio_semana_pb[[#This Row],[Region]],Códigos!$A$2:$B$24,2,0)</f>
        <v>7</v>
      </c>
      <c r="B261" t="s">
        <v>37</v>
      </c>
      <c r="C261" s="63">
        <v>44106</v>
      </c>
      <c r="D261" t="s">
        <v>32</v>
      </c>
      <c r="F261">
        <v>554</v>
      </c>
    </row>
    <row r="262" spans="1:6" x14ac:dyDescent="0.35">
      <c r="A262">
        <f>+VLOOKUP(Precio_semana_pb[[#This Row],[Region]],Códigos!$A$2:$B$24,2,0)</f>
        <v>16</v>
      </c>
      <c r="B262" t="s">
        <v>37</v>
      </c>
      <c r="C262" s="63">
        <v>44106</v>
      </c>
      <c r="D262" t="s">
        <v>33</v>
      </c>
      <c r="F262">
        <v>356.5</v>
      </c>
    </row>
    <row r="263" spans="1:6" x14ac:dyDescent="0.35">
      <c r="A263">
        <f>+VLOOKUP(Precio_semana_pb[[#This Row],[Region]],Códigos!$A$2:$B$24,2,0)</f>
        <v>8</v>
      </c>
      <c r="B263" t="s">
        <v>37</v>
      </c>
      <c r="C263" s="63">
        <v>44106</v>
      </c>
      <c r="D263" t="s">
        <v>34</v>
      </c>
      <c r="F263">
        <v>450</v>
      </c>
    </row>
    <row r="264" spans="1:6" x14ac:dyDescent="0.35">
      <c r="A264">
        <f>+VLOOKUP(Precio_semana_pb[[#This Row],[Region]],Códigos!$A$2:$B$24,2,0)</f>
        <v>9</v>
      </c>
      <c r="B264" t="s">
        <v>37</v>
      </c>
      <c r="C264" s="63">
        <v>44106</v>
      </c>
      <c r="D264" t="s">
        <v>35</v>
      </c>
      <c r="F264">
        <v>445</v>
      </c>
    </row>
    <row r="265" spans="1:6" x14ac:dyDescent="0.35">
      <c r="A265">
        <f>+VLOOKUP(Precio_semana_pb[[#This Row],[Region]],Códigos!$A$2:$B$24,2,0)</f>
        <v>10</v>
      </c>
      <c r="B265" t="s">
        <v>37</v>
      </c>
      <c r="C265" s="63">
        <v>44106</v>
      </c>
      <c r="D265" t="s">
        <v>36</v>
      </c>
      <c r="F265">
        <v>500</v>
      </c>
    </row>
    <row r="266" spans="1:6" x14ac:dyDescent="0.35">
      <c r="A266">
        <f>+VLOOKUP(Precio_semana_pb[[#This Row],[Region]],Códigos!$A$2:$B$24,2,0)</f>
        <v>15</v>
      </c>
      <c r="B266" t="s">
        <v>37</v>
      </c>
      <c r="C266" s="63">
        <v>44113</v>
      </c>
      <c r="D266" t="s">
        <v>28</v>
      </c>
      <c r="F266">
        <v>550</v>
      </c>
    </row>
    <row r="267" spans="1:6" x14ac:dyDescent="0.35">
      <c r="A267">
        <f>+VLOOKUP(Precio_semana_pb[[#This Row],[Region]],Códigos!$A$2:$B$24,2,0)</f>
        <v>4</v>
      </c>
      <c r="B267" t="s">
        <v>37</v>
      </c>
      <c r="C267" s="63">
        <v>44113</v>
      </c>
      <c r="D267" t="s">
        <v>29</v>
      </c>
      <c r="F267">
        <v>483</v>
      </c>
    </row>
    <row r="268" spans="1:6" x14ac:dyDescent="0.35">
      <c r="A268">
        <f>+VLOOKUP(Precio_semana_pb[[#This Row],[Region]],Códigos!$A$2:$B$24,2,0)</f>
        <v>5</v>
      </c>
      <c r="B268" t="s">
        <v>37</v>
      </c>
      <c r="C268" s="63">
        <v>44113</v>
      </c>
      <c r="D268" t="s">
        <v>30</v>
      </c>
      <c r="F268">
        <v>458</v>
      </c>
    </row>
    <row r="269" spans="1:6" x14ac:dyDescent="0.35">
      <c r="A269">
        <f>+VLOOKUP(Precio_semana_pb[[#This Row],[Region]],Códigos!$A$2:$B$24,2,0)</f>
        <v>13</v>
      </c>
      <c r="B269" t="s">
        <v>37</v>
      </c>
      <c r="C269" s="63">
        <v>44113</v>
      </c>
      <c r="D269" t="s">
        <v>31</v>
      </c>
      <c r="F269">
        <v>518</v>
      </c>
    </row>
    <row r="270" spans="1:6" x14ac:dyDescent="0.35">
      <c r="A270">
        <f>+VLOOKUP(Precio_semana_pb[[#This Row],[Region]],Códigos!$A$2:$B$24,2,0)</f>
        <v>7</v>
      </c>
      <c r="B270" t="s">
        <v>37</v>
      </c>
      <c r="C270" s="63">
        <v>44113</v>
      </c>
      <c r="D270" t="s">
        <v>32</v>
      </c>
      <c r="F270">
        <v>554</v>
      </c>
    </row>
    <row r="271" spans="1:6" x14ac:dyDescent="0.35">
      <c r="A271">
        <f>+VLOOKUP(Precio_semana_pb[[#This Row],[Region]],Códigos!$A$2:$B$24,2,0)</f>
        <v>16</v>
      </c>
      <c r="B271" t="s">
        <v>37</v>
      </c>
      <c r="C271" s="63">
        <v>44113</v>
      </c>
      <c r="D271" t="s">
        <v>33</v>
      </c>
      <c r="F271">
        <v>325</v>
      </c>
    </row>
    <row r="272" spans="1:6" x14ac:dyDescent="0.35">
      <c r="A272">
        <f>+VLOOKUP(Precio_semana_pb[[#This Row],[Region]],Códigos!$A$2:$B$24,2,0)</f>
        <v>9</v>
      </c>
      <c r="B272" t="s">
        <v>37</v>
      </c>
      <c r="C272" s="63">
        <v>44113</v>
      </c>
      <c r="D272" t="s">
        <v>35</v>
      </c>
      <c r="F272">
        <v>455</v>
      </c>
    </row>
    <row r="273" spans="1:6" x14ac:dyDescent="0.35">
      <c r="A273">
        <f>+VLOOKUP(Precio_semana_pb[[#This Row],[Region]],Códigos!$A$2:$B$24,2,0)</f>
        <v>10</v>
      </c>
      <c r="B273" t="s">
        <v>37</v>
      </c>
      <c r="C273" s="63">
        <v>44113</v>
      </c>
      <c r="D273" t="s">
        <v>36</v>
      </c>
      <c r="F273">
        <v>500</v>
      </c>
    </row>
    <row r="274" spans="1:6" x14ac:dyDescent="0.35">
      <c r="A274">
        <f>+VLOOKUP(Precio_semana_pb[[#This Row],[Region]],Códigos!$A$2:$B$24,2,0)</f>
        <v>15</v>
      </c>
      <c r="B274" t="s">
        <v>37</v>
      </c>
      <c r="C274" s="63">
        <v>44120</v>
      </c>
      <c r="D274" t="s">
        <v>28</v>
      </c>
      <c r="F274">
        <v>575</v>
      </c>
    </row>
    <row r="275" spans="1:6" x14ac:dyDescent="0.35">
      <c r="A275">
        <f>+VLOOKUP(Precio_semana_pb[[#This Row],[Region]],Códigos!$A$2:$B$24,2,0)</f>
        <v>4</v>
      </c>
      <c r="B275" t="s">
        <v>37</v>
      </c>
      <c r="C275" s="63">
        <v>44120</v>
      </c>
      <c r="D275" t="s">
        <v>29</v>
      </c>
      <c r="F275">
        <v>535</v>
      </c>
    </row>
    <row r="276" spans="1:6" x14ac:dyDescent="0.35">
      <c r="A276">
        <f>+VLOOKUP(Precio_semana_pb[[#This Row],[Region]],Códigos!$A$2:$B$24,2,0)</f>
        <v>5</v>
      </c>
      <c r="B276" t="s">
        <v>37</v>
      </c>
      <c r="C276" s="63">
        <v>44120</v>
      </c>
      <c r="D276" t="s">
        <v>30</v>
      </c>
      <c r="F276">
        <v>475</v>
      </c>
    </row>
    <row r="277" spans="1:6" x14ac:dyDescent="0.35">
      <c r="A277">
        <f>+VLOOKUP(Precio_semana_pb[[#This Row],[Region]],Códigos!$A$2:$B$24,2,0)</f>
        <v>13</v>
      </c>
      <c r="B277" t="s">
        <v>37</v>
      </c>
      <c r="C277" s="63">
        <v>44120</v>
      </c>
      <c r="D277" t="s">
        <v>31</v>
      </c>
      <c r="F277">
        <v>526</v>
      </c>
    </row>
    <row r="278" spans="1:6" x14ac:dyDescent="0.35">
      <c r="A278">
        <f>+VLOOKUP(Precio_semana_pb[[#This Row],[Region]],Códigos!$A$2:$B$24,2,0)</f>
        <v>7</v>
      </c>
      <c r="B278" t="s">
        <v>37</v>
      </c>
      <c r="C278" s="63">
        <v>44120</v>
      </c>
      <c r="D278" t="s">
        <v>32</v>
      </c>
      <c r="F278">
        <v>571</v>
      </c>
    </row>
    <row r="279" spans="1:6" x14ac:dyDescent="0.35">
      <c r="A279">
        <f>+VLOOKUP(Precio_semana_pb[[#This Row],[Region]],Códigos!$A$2:$B$24,2,0)</f>
        <v>16</v>
      </c>
      <c r="B279" t="s">
        <v>37</v>
      </c>
      <c r="C279" s="63">
        <v>44120</v>
      </c>
      <c r="D279" t="s">
        <v>33</v>
      </c>
      <c r="F279">
        <v>308</v>
      </c>
    </row>
    <row r="280" spans="1:6" x14ac:dyDescent="0.35">
      <c r="A280">
        <f>+VLOOKUP(Precio_semana_pb[[#This Row],[Region]],Códigos!$A$2:$B$24,2,0)</f>
        <v>8</v>
      </c>
      <c r="B280" t="s">
        <v>37</v>
      </c>
      <c r="C280" s="63">
        <v>44120</v>
      </c>
      <c r="D280" t="s">
        <v>34</v>
      </c>
      <c r="F280">
        <v>450</v>
      </c>
    </row>
    <row r="281" spans="1:6" x14ac:dyDescent="0.35">
      <c r="A281">
        <f>+VLOOKUP(Precio_semana_pb[[#This Row],[Region]],Códigos!$A$2:$B$24,2,0)</f>
        <v>9</v>
      </c>
      <c r="B281" t="s">
        <v>37</v>
      </c>
      <c r="C281" s="63">
        <v>44120</v>
      </c>
      <c r="D281" t="s">
        <v>35</v>
      </c>
      <c r="F281">
        <v>465</v>
      </c>
    </row>
    <row r="282" spans="1:6" x14ac:dyDescent="0.35">
      <c r="A282">
        <f>+VLOOKUP(Precio_semana_pb[[#This Row],[Region]],Códigos!$A$2:$B$24,2,0)</f>
        <v>10</v>
      </c>
      <c r="B282" t="s">
        <v>37</v>
      </c>
      <c r="C282" s="63">
        <v>44120</v>
      </c>
      <c r="D282" t="s">
        <v>36</v>
      </c>
      <c r="F282">
        <v>500</v>
      </c>
    </row>
    <row r="283" spans="1:6" x14ac:dyDescent="0.35">
      <c r="A283">
        <f>+VLOOKUP(Precio_semana_pb[[#This Row],[Region]],Códigos!$A$2:$B$24,2,0)</f>
        <v>4</v>
      </c>
      <c r="B283" t="s">
        <v>37</v>
      </c>
      <c r="C283" s="63">
        <v>44127</v>
      </c>
      <c r="D283" t="s">
        <v>29</v>
      </c>
      <c r="F283">
        <v>535</v>
      </c>
    </row>
    <row r="284" spans="1:6" x14ac:dyDescent="0.35">
      <c r="A284">
        <f>+VLOOKUP(Precio_semana_pb[[#This Row],[Region]],Códigos!$A$2:$B$24,2,0)</f>
        <v>5</v>
      </c>
      <c r="B284" t="s">
        <v>37</v>
      </c>
      <c r="C284" s="63">
        <v>44127</v>
      </c>
      <c r="D284" t="s">
        <v>30</v>
      </c>
      <c r="F284">
        <v>441</v>
      </c>
    </row>
    <row r="285" spans="1:6" x14ac:dyDescent="0.35">
      <c r="A285">
        <f>+VLOOKUP(Precio_semana_pb[[#This Row],[Region]],Códigos!$A$2:$B$24,2,0)</f>
        <v>13</v>
      </c>
      <c r="B285" t="s">
        <v>37</v>
      </c>
      <c r="C285" s="63">
        <v>44127</v>
      </c>
      <c r="D285" t="s">
        <v>31</v>
      </c>
      <c r="F285">
        <v>526.5</v>
      </c>
    </row>
    <row r="286" spans="1:6" x14ac:dyDescent="0.35">
      <c r="A286">
        <f>+VLOOKUP(Precio_semana_pb[[#This Row],[Region]],Códigos!$A$2:$B$24,2,0)</f>
        <v>7</v>
      </c>
      <c r="B286" t="s">
        <v>37</v>
      </c>
      <c r="C286" s="63">
        <v>44127</v>
      </c>
      <c r="D286" t="s">
        <v>32</v>
      </c>
      <c r="F286">
        <v>554</v>
      </c>
    </row>
    <row r="287" spans="1:6" x14ac:dyDescent="0.35">
      <c r="A287">
        <f>+VLOOKUP(Precio_semana_pb[[#This Row],[Region]],Códigos!$A$2:$B$24,2,0)</f>
        <v>16</v>
      </c>
      <c r="B287" t="s">
        <v>37</v>
      </c>
      <c r="C287" s="63">
        <v>44127</v>
      </c>
      <c r="D287" t="s">
        <v>33</v>
      </c>
      <c r="F287">
        <v>362.5</v>
      </c>
    </row>
    <row r="288" spans="1:6" x14ac:dyDescent="0.35">
      <c r="A288">
        <f>+VLOOKUP(Precio_semana_pb[[#This Row],[Region]],Códigos!$A$2:$B$24,2,0)</f>
        <v>8</v>
      </c>
      <c r="B288" t="s">
        <v>37</v>
      </c>
      <c r="C288" s="63">
        <v>44127</v>
      </c>
      <c r="D288" t="s">
        <v>34</v>
      </c>
      <c r="F288">
        <v>450</v>
      </c>
    </row>
    <row r="289" spans="1:6" x14ac:dyDescent="0.35">
      <c r="A289">
        <f>+VLOOKUP(Precio_semana_pb[[#This Row],[Region]],Códigos!$A$2:$B$24,2,0)</f>
        <v>9</v>
      </c>
      <c r="B289" t="s">
        <v>37</v>
      </c>
      <c r="C289" s="63">
        <v>44127</v>
      </c>
      <c r="D289" t="s">
        <v>35</v>
      </c>
      <c r="F289">
        <v>460</v>
      </c>
    </row>
    <row r="290" spans="1:6" x14ac:dyDescent="0.35">
      <c r="A290">
        <f>+VLOOKUP(Precio_semana_pb[[#This Row],[Region]],Códigos!$A$2:$B$24,2,0)</f>
        <v>10</v>
      </c>
      <c r="B290" t="s">
        <v>37</v>
      </c>
      <c r="C290" s="63">
        <v>44127</v>
      </c>
      <c r="D290" t="s">
        <v>36</v>
      </c>
      <c r="F290">
        <v>500</v>
      </c>
    </row>
    <row r="291" spans="1:6" x14ac:dyDescent="0.35">
      <c r="A291">
        <f>+VLOOKUP(Precio_semana_pb[[#This Row],[Region]],Códigos!$A$2:$B$24,2,0)</f>
        <v>15</v>
      </c>
      <c r="B291" t="s">
        <v>37</v>
      </c>
      <c r="C291" s="63">
        <v>44134</v>
      </c>
      <c r="D291" t="s">
        <v>28</v>
      </c>
      <c r="F291">
        <v>575</v>
      </c>
    </row>
    <row r="292" spans="1:6" x14ac:dyDescent="0.35">
      <c r="A292">
        <f>+VLOOKUP(Precio_semana_pb[[#This Row],[Region]],Códigos!$A$2:$B$24,2,0)</f>
        <v>4</v>
      </c>
      <c r="B292" t="s">
        <v>37</v>
      </c>
      <c r="C292" s="63">
        <v>44134</v>
      </c>
      <c r="D292" t="s">
        <v>29</v>
      </c>
      <c r="F292">
        <v>513</v>
      </c>
    </row>
    <row r="293" spans="1:6" x14ac:dyDescent="0.35">
      <c r="A293">
        <f>+VLOOKUP(Precio_semana_pb[[#This Row],[Region]],Códigos!$A$2:$B$24,2,0)</f>
        <v>5</v>
      </c>
      <c r="B293" t="s">
        <v>37</v>
      </c>
      <c r="C293" s="63">
        <v>44134</v>
      </c>
      <c r="D293" t="s">
        <v>30</v>
      </c>
      <c r="F293">
        <v>446.5</v>
      </c>
    </row>
    <row r="294" spans="1:6" x14ac:dyDescent="0.35">
      <c r="A294">
        <f>+VLOOKUP(Precio_semana_pb[[#This Row],[Region]],Códigos!$A$2:$B$24,2,0)</f>
        <v>13</v>
      </c>
      <c r="B294" t="s">
        <v>37</v>
      </c>
      <c r="C294" s="63">
        <v>44134</v>
      </c>
      <c r="D294" t="s">
        <v>31</v>
      </c>
      <c r="F294">
        <v>525</v>
      </c>
    </row>
    <row r="295" spans="1:6" x14ac:dyDescent="0.35">
      <c r="A295">
        <f>+VLOOKUP(Precio_semana_pb[[#This Row],[Region]],Códigos!$A$2:$B$24,2,0)</f>
        <v>7</v>
      </c>
      <c r="B295" t="s">
        <v>37</v>
      </c>
      <c r="C295" s="63">
        <v>44134</v>
      </c>
      <c r="D295" t="s">
        <v>32</v>
      </c>
      <c r="F295">
        <v>546</v>
      </c>
    </row>
    <row r="296" spans="1:6" x14ac:dyDescent="0.35">
      <c r="A296">
        <f>+VLOOKUP(Precio_semana_pb[[#This Row],[Region]],Códigos!$A$2:$B$24,2,0)</f>
        <v>16</v>
      </c>
      <c r="B296" t="s">
        <v>37</v>
      </c>
      <c r="C296" s="63">
        <v>44134</v>
      </c>
      <c r="D296" t="s">
        <v>33</v>
      </c>
      <c r="F296">
        <v>275</v>
      </c>
    </row>
    <row r="297" spans="1:6" x14ac:dyDescent="0.35">
      <c r="A297">
        <f>+VLOOKUP(Precio_semana_pb[[#This Row],[Region]],Códigos!$A$2:$B$24,2,0)</f>
        <v>8</v>
      </c>
      <c r="B297" t="s">
        <v>37</v>
      </c>
      <c r="C297" s="63">
        <v>44134</v>
      </c>
      <c r="D297" t="s">
        <v>34</v>
      </c>
      <c r="F297">
        <v>450</v>
      </c>
    </row>
    <row r="298" spans="1:6" x14ac:dyDescent="0.35">
      <c r="A298">
        <f>+VLOOKUP(Precio_semana_pb[[#This Row],[Region]],Códigos!$A$2:$B$24,2,0)</f>
        <v>9</v>
      </c>
      <c r="B298" t="s">
        <v>37</v>
      </c>
      <c r="C298" s="63">
        <v>44134</v>
      </c>
      <c r="D298" t="s">
        <v>35</v>
      </c>
      <c r="F298">
        <v>490</v>
      </c>
    </row>
    <row r="299" spans="1:6" x14ac:dyDescent="0.35">
      <c r="A299">
        <f>+VLOOKUP(Precio_semana_pb[[#This Row],[Region]],Códigos!$A$2:$B$24,2,0)</f>
        <v>10</v>
      </c>
      <c r="B299" t="s">
        <v>37</v>
      </c>
      <c r="C299" s="63">
        <v>44134</v>
      </c>
      <c r="D299" t="s">
        <v>36</v>
      </c>
      <c r="F299">
        <v>500</v>
      </c>
    </row>
    <row r="300" spans="1:6" x14ac:dyDescent="0.35">
      <c r="A300">
        <f>+VLOOKUP(Precio_semana_pb[[#This Row],[Region]],Códigos!$A$2:$B$24,2,0)</f>
        <v>15</v>
      </c>
      <c r="B300" t="s">
        <v>37</v>
      </c>
      <c r="C300" s="63">
        <v>44141</v>
      </c>
      <c r="D300" t="s">
        <v>28</v>
      </c>
      <c r="F300">
        <v>545</v>
      </c>
    </row>
    <row r="301" spans="1:6" x14ac:dyDescent="0.35">
      <c r="A301">
        <f>+VLOOKUP(Precio_semana_pb[[#This Row],[Region]],Códigos!$A$2:$B$24,2,0)</f>
        <v>4</v>
      </c>
      <c r="B301" t="s">
        <v>37</v>
      </c>
      <c r="C301" s="63">
        <v>44141</v>
      </c>
      <c r="D301" t="s">
        <v>29</v>
      </c>
      <c r="F301">
        <v>501</v>
      </c>
    </row>
    <row r="302" spans="1:6" x14ac:dyDescent="0.35">
      <c r="A302">
        <f>+VLOOKUP(Precio_semana_pb[[#This Row],[Region]],Códigos!$A$2:$B$24,2,0)</f>
        <v>5</v>
      </c>
      <c r="B302" t="s">
        <v>37</v>
      </c>
      <c r="C302" s="63">
        <v>44141</v>
      </c>
      <c r="D302" t="s">
        <v>30</v>
      </c>
      <c r="F302">
        <v>463</v>
      </c>
    </row>
    <row r="303" spans="1:6" x14ac:dyDescent="0.35">
      <c r="A303">
        <f>+VLOOKUP(Precio_semana_pb[[#This Row],[Region]],Códigos!$A$2:$B$24,2,0)</f>
        <v>13</v>
      </c>
      <c r="B303" t="s">
        <v>37</v>
      </c>
      <c r="C303" s="63">
        <v>44141</v>
      </c>
      <c r="D303" t="s">
        <v>31</v>
      </c>
      <c r="F303">
        <v>550</v>
      </c>
    </row>
    <row r="304" spans="1:6" x14ac:dyDescent="0.35">
      <c r="A304">
        <f>+VLOOKUP(Precio_semana_pb[[#This Row],[Region]],Códigos!$A$2:$B$24,2,0)</f>
        <v>7</v>
      </c>
      <c r="B304" t="s">
        <v>37</v>
      </c>
      <c r="C304" s="63">
        <v>44141</v>
      </c>
      <c r="D304" t="s">
        <v>32</v>
      </c>
      <c r="F304">
        <v>554</v>
      </c>
    </row>
    <row r="305" spans="1:6" x14ac:dyDescent="0.35">
      <c r="A305">
        <f>+VLOOKUP(Precio_semana_pb[[#This Row],[Region]],Códigos!$A$2:$B$24,2,0)</f>
        <v>16</v>
      </c>
      <c r="B305" t="s">
        <v>37</v>
      </c>
      <c r="C305" s="63">
        <v>44141</v>
      </c>
      <c r="D305" t="s">
        <v>33</v>
      </c>
      <c r="F305">
        <v>462.5</v>
      </c>
    </row>
    <row r="306" spans="1:6" x14ac:dyDescent="0.35">
      <c r="A306">
        <f>+VLOOKUP(Precio_semana_pb[[#This Row],[Region]],Códigos!$A$2:$B$24,2,0)</f>
        <v>8</v>
      </c>
      <c r="B306" t="s">
        <v>37</v>
      </c>
      <c r="C306" s="63">
        <v>44141</v>
      </c>
      <c r="D306" t="s">
        <v>34</v>
      </c>
      <c r="F306">
        <v>450</v>
      </c>
    </row>
    <row r="307" spans="1:6" x14ac:dyDescent="0.35">
      <c r="A307">
        <f>+VLOOKUP(Precio_semana_pb[[#This Row],[Region]],Códigos!$A$2:$B$24,2,0)</f>
        <v>9</v>
      </c>
      <c r="B307" t="s">
        <v>37</v>
      </c>
      <c r="C307" s="63">
        <v>44141</v>
      </c>
      <c r="D307" t="s">
        <v>35</v>
      </c>
      <c r="F307">
        <v>869.5</v>
      </c>
    </row>
    <row r="308" spans="1:6" x14ac:dyDescent="0.35">
      <c r="A308">
        <f>+VLOOKUP(Precio_semana_pb[[#This Row],[Region]],Códigos!$A$2:$B$24,2,0)</f>
        <v>10</v>
      </c>
      <c r="B308" t="s">
        <v>37</v>
      </c>
      <c r="C308" s="63">
        <v>44141</v>
      </c>
      <c r="D308" t="s">
        <v>36</v>
      </c>
      <c r="F308">
        <v>500</v>
      </c>
    </row>
    <row r="309" spans="1:6" x14ac:dyDescent="0.35">
      <c r="A309">
        <f>+VLOOKUP(Precio_semana_pb[[#This Row],[Region]],Códigos!$A$2:$B$24,2,0)</f>
        <v>15</v>
      </c>
      <c r="B309" t="s">
        <v>37</v>
      </c>
      <c r="C309" s="63">
        <v>44148</v>
      </c>
      <c r="D309" t="s">
        <v>28</v>
      </c>
      <c r="F309">
        <v>550</v>
      </c>
    </row>
    <row r="310" spans="1:6" x14ac:dyDescent="0.35">
      <c r="A310">
        <f>+VLOOKUP(Precio_semana_pb[[#This Row],[Region]],Códigos!$A$2:$B$24,2,0)</f>
        <v>4</v>
      </c>
      <c r="B310" t="s">
        <v>37</v>
      </c>
      <c r="C310" s="63">
        <v>44148</v>
      </c>
      <c r="D310" t="s">
        <v>29</v>
      </c>
      <c r="F310">
        <v>528.5</v>
      </c>
    </row>
    <row r="311" spans="1:6" x14ac:dyDescent="0.35">
      <c r="A311">
        <f>+VLOOKUP(Precio_semana_pb[[#This Row],[Region]],Códigos!$A$2:$B$24,2,0)</f>
        <v>5</v>
      </c>
      <c r="B311" t="s">
        <v>37</v>
      </c>
      <c r="C311" s="63">
        <v>44148</v>
      </c>
      <c r="D311" t="s">
        <v>30</v>
      </c>
      <c r="F311">
        <v>515.5</v>
      </c>
    </row>
    <row r="312" spans="1:6" x14ac:dyDescent="0.35">
      <c r="A312">
        <f>+VLOOKUP(Precio_semana_pb[[#This Row],[Region]],Códigos!$A$2:$B$24,2,0)</f>
        <v>13</v>
      </c>
      <c r="B312" t="s">
        <v>37</v>
      </c>
      <c r="C312" s="63">
        <v>44148</v>
      </c>
      <c r="D312" t="s">
        <v>31</v>
      </c>
      <c r="F312">
        <v>579.5</v>
      </c>
    </row>
    <row r="313" spans="1:6" x14ac:dyDescent="0.35">
      <c r="A313">
        <f>+VLOOKUP(Precio_semana_pb[[#This Row],[Region]],Códigos!$A$2:$B$24,2,0)</f>
        <v>7</v>
      </c>
      <c r="B313" t="s">
        <v>37</v>
      </c>
      <c r="C313" s="63">
        <v>44148</v>
      </c>
      <c r="D313" t="s">
        <v>32</v>
      </c>
      <c r="F313">
        <v>637.5</v>
      </c>
    </row>
    <row r="314" spans="1:6" x14ac:dyDescent="0.35">
      <c r="A314">
        <f>+VLOOKUP(Precio_semana_pb[[#This Row],[Region]],Códigos!$A$2:$B$24,2,0)</f>
        <v>16</v>
      </c>
      <c r="B314" t="s">
        <v>37</v>
      </c>
      <c r="C314" s="63">
        <v>44148</v>
      </c>
      <c r="D314" t="s">
        <v>33</v>
      </c>
      <c r="F314">
        <v>250</v>
      </c>
    </row>
    <row r="315" spans="1:6" x14ac:dyDescent="0.35">
      <c r="A315">
        <f>+VLOOKUP(Precio_semana_pb[[#This Row],[Region]],Códigos!$A$2:$B$24,2,0)</f>
        <v>8</v>
      </c>
      <c r="B315" t="s">
        <v>37</v>
      </c>
      <c r="C315" s="63">
        <v>44148</v>
      </c>
      <c r="D315" t="s">
        <v>34</v>
      </c>
      <c r="F315">
        <v>400</v>
      </c>
    </row>
    <row r="316" spans="1:6" x14ac:dyDescent="0.35">
      <c r="A316">
        <f>+VLOOKUP(Precio_semana_pb[[#This Row],[Region]],Códigos!$A$2:$B$24,2,0)</f>
        <v>9</v>
      </c>
      <c r="B316" t="s">
        <v>37</v>
      </c>
      <c r="C316" s="63">
        <v>44148</v>
      </c>
      <c r="D316" t="s">
        <v>35</v>
      </c>
      <c r="F316">
        <v>907</v>
      </c>
    </row>
    <row r="317" spans="1:6" x14ac:dyDescent="0.35">
      <c r="A317">
        <f>+VLOOKUP(Precio_semana_pb[[#This Row],[Region]],Códigos!$A$2:$B$24,2,0)</f>
        <v>10</v>
      </c>
      <c r="B317" t="s">
        <v>37</v>
      </c>
      <c r="C317" s="63">
        <v>44148</v>
      </c>
      <c r="D317" t="s">
        <v>36</v>
      </c>
      <c r="F317">
        <v>500</v>
      </c>
    </row>
    <row r="318" spans="1:6" x14ac:dyDescent="0.35">
      <c r="A318">
        <f>+VLOOKUP(Precio_semana_pb[[#This Row],[Region]],Códigos!$A$2:$B$24,2,0)</f>
        <v>15</v>
      </c>
      <c r="B318" t="s">
        <v>37</v>
      </c>
      <c r="C318" s="63">
        <v>44155</v>
      </c>
      <c r="D318" t="s">
        <v>28</v>
      </c>
      <c r="F318">
        <v>575</v>
      </c>
    </row>
    <row r="319" spans="1:6" x14ac:dyDescent="0.35">
      <c r="A319">
        <f>+VLOOKUP(Precio_semana_pb[[#This Row],[Region]],Códigos!$A$2:$B$24,2,0)</f>
        <v>4</v>
      </c>
      <c r="B319" t="s">
        <v>37</v>
      </c>
      <c r="C319" s="63">
        <v>44155</v>
      </c>
      <c r="D319" t="s">
        <v>29</v>
      </c>
      <c r="F319">
        <v>516</v>
      </c>
    </row>
    <row r="320" spans="1:6" x14ac:dyDescent="0.35">
      <c r="A320">
        <f>+VLOOKUP(Precio_semana_pb[[#This Row],[Region]],Códigos!$A$2:$B$24,2,0)</f>
        <v>5</v>
      </c>
      <c r="B320" t="s">
        <v>37</v>
      </c>
      <c r="C320" s="63">
        <v>44155</v>
      </c>
      <c r="D320" t="s">
        <v>30</v>
      </c>
      <c r="F320">
        <v>531</v>
      </c>
    </row>
    <row r="321" spans="1:6" x14ac:dyDescent="0.35">
      <c r="A321">
        <f>+VLOOKUP(Precio_semana_pb[[#This Row],[Region]],Códigos!$A$2:$B$24,2,0)</f>
        <v>13</v>
      </c>
      <c r="B321" t="s">
        <v>37</v>
      </c>
      <c r="C321" s="63">
        <v>44155</v>
      </c>
      <c r="D321" t="s">
        <v>31</v>
      </c>
      <c r="F321">
        <v>566.5</v>
      </c>
    </row>
    <row r="322" spans="1:6" x14ac:dyDescent="0.35">
      <c r="A322">
        <f>+VLOOKUP(Precio_semana_pb[[#This Row],[Region]],Códigos!$A$2:$B$24,2,0)</f>
        <v>7</v>
      </c>
      <c r="B322" t="s">
        <v>37</v>
      </c>
      <c r="C322" s="63">
        <v>44155</v>
      </c>
      <c r="D322" t="s">
        <v>32</v>
      </c>
      <c r="F322">
        <v>632</v>
      </c>
    </row>
    <row r="323" spans="1:6" x14ac:dyDescent="0.35">
      <c r="A323">
        <f>+VLOOKUP(Precio_semana_pb[[#This Row],[Region]],Códigos!$A$2:$B$24,2,0)</f>
        <v>16</v>
      </c>
      <c r="B323" t="s">
        <v>37</v>
      </c>
      <c r="C323" s="63">
        <v>44155</v>
      </c>
      <c r="D323" t="s">
        <v>33</v>
      </c>
      <c r="F323">
        <v>456.5</v>
      </c>
    </row>
    <row r="324" spans="1:6" x14ac:dyDescent="0.35">
      <c r="A324">
        <f>+VLOOKUP(Precio_semana_pb[[#This Row],[Region]],Códigos!$A$2:$B$24,2,0)</f>
        <v>9</v>
      </c>
      <c r="B324" t="s">
        <v>37</v>
      </c>
      <c r="C324" s="63">
        <v>44155</v>
      </c>
      <c r="D324" t="s">
        <v>35</v>
      </c>
      <c r="F324">
        <v>776</v>
      </c>
    </row>
    <row r="325" spans="1:6" x14ac:dyDescent="0.35">
      <c r="A325">
        <f>+VLOOKUP(Precio_semana_pb[[#This Row],[Region]],Códigos!$A$2:$B$24,2,0)</f>
        <v>10</v>
      </c>
      <c r="B325" t="s">
        <v>37</v>
      </c>
      <c r="C325" s="63">
        <v>44155</v>
      </c>
      <c r="D325" t="s">
        <v>36</v>
      </c>
      <c r="F325">
        <v>500</v>
      </c>
    </row>
    <row r="326" spans="1:6" x14ac:dyDescent="0.35">
      <c r="A326" s="57" t="e">
        <f>+VLOOKUP(Precio_semana_pb[[#This Row],[Region]],Códigos!$A$2:$B$24,2,0)</f>
        <v>#N/A</v>
      </c>
      <c r="B326" s="57" t="s">
        <v>517</v>
      </c>
      <c r="C326" s="1"/>
      <c r="D326" s="5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940B9-DF60-4C6D-8CAA-14A72EAD48E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6856-F813-4F51-88D0-8943F2A7102F}">
  <dimension ref="A1:F53"/>
  <sheetViews>
    <sheetView workbookViewId="0">
      <selection activeCell="D15" sqref="D15"/>
    </sheetView>
  </sheetViews>
  <sheetFormatPr baseColWidth="10" defaultRowHeight="14.5" x14ac:dyDescent="0.35"/>
  <cols>
    <col min="1" max="1" width="10.90625" customWidth="1"/>
    <col min="2" max="2" width="23.90625" customWidth="1"/>
    <col min="3" max="3" width="10.90625" customWidth="1"/>
    <col min="5" max="5" width="10.90625" customWidth="1"/>
  </cols>
  <sheetData>
    <row r="1" spans="1:6" x14ac:dyDescent="0.35">
      <c r="A1" t="s">
        <v>110</v>
      </c>
      <c r="B1" t="s">
        <v>81</v>
      </c>
      <c r="C1" t="s">
        <v>82</v>
      </c>
      <c r="D1" t="s">
        <v>2</v>
      </c>
      <c r="E1" t="s">
        <v>83</v>
      </c>
      <c r="F1" t="s">
        <v>84</v>
      </c>
    </row>
    <row r="2" spans="1:6" x14ac:dyDescent="0.35">
      <c r="A2" t="s">
        <v>111</v>
      </c>
      <c r="B2" t="s">
        <v>85</v>
      </c>
      <c r="C2" t="s">
        <v>86</v>
      </c>
      <c r="D2">
        <v>2019</v>
      </c>
      <c r="E2">
        <v>1008</v>
      </c>
      <c r="F2">
        <v>1400</v>
      </c>
    </row>
    <row r="3" spans="1:6" x14ac:dyDescent="0.35">
      <c r="A3" t="s">
        <v>111</v>
      </c>
      <c r="B3" t="s">
        <v>85</v>
      </c>
      <c r="C3" t="s">
        <v>86</v>
      </c>
      <c r="D3" t="s">
        <v>87</v>
      </c>
      <c r="E3">
        <v>2004</v>
      </c>
      <c r="F3">
        <v>2805.6</v>
      </c>
    </row>
    <row r="4" spans="1:6" x14ac:dyDescent="0.35">
      <c r="A4" t="s">
        <v>111</v>
      </c>
      <c r="B4" t="s">
        <v>88</v>
      </c>
      <c r="C4" t="s">
        <v>89</v>
      </c>
      <c r="D4">
        <v>2019</v>
      </c>
      <c r="E4">
        <v>706500</v>
      </c>
      <c r="F4">
        <v>270370</v>
      </c>
    </row>
    <row r="5" spans="1:6" x14ac:dyDescent="0.35">
      <c r="A5" t="s">
        <v>111</v>
      </c>
      <c r="B5" t="s">
        <v>88</v>
      </c>
      <c r="C5" t="s">
        <v>90</v>
      </c>
      <c r="D5">
        <v>2019</v>
      </c>
      <c r="E5">
        <v>28000</v>
      </c>
      <c r="F5">
        <v>7700</v>
      </c>
    </row>
    <row r="6" spans="1:6" x14ac:dyDescent="0.35">
      <c r="A6" t="s">
        <v>111</v>
      </c>
      <c r="B6" t="s">
        <v>88</v>
      </c>
      <c r="C6" t="s">
        <v>86</v>
      </c>
      <c r="D6">
        <v>2019</v>
      </c>
      <c r="E6">
        <v>0</v>
      </c>
      <c r="F6">
        <v>0</v>
      </c>
    </row>
    <row r="7" spans="1:6" x14ac:dyDescent="0.35">
      <c r="A7" t="s">
        <v>111</v>
      </c>
      <c r="B7" t="s">
        <v>88</v>
      </c>
      <c r="C7" t="s">
        <v>89</v>
      </c>
      <c r="D7" t="s">
        <v>87</v>
      </c>
      <c r="E7">
        <v>1531100</v>
      </c>
      <c r="F7">
        <v>606078.80000000005</v>
      </c>
    </row>
    <row r="8" spans="1:6" x14ac:dyDescent="0.35">
      <c r="A8" t="s">
        <v>111</v>
      </c>
      <c r="B8" t="s">
        <v>88</v>
      </c>
      <c r="C8" t="s">
        <v>90</v>
      </c>
      <c r="D8" t="s">
        <v>87</v>
      </c>
      <c r="E8">
        <v>216200</v>
      </c>
      <c r="F8">
        <v>62643</v>
      </c>
    </row>
    <row r="9" spans="1:6" x14ac:dyDescent="0.35">
      <c r="A9" t="s">
        <v>111</v>
      </c>
      <c r="B9" t="s">
        <v>88</v>
      </c>
      <c r="C9" t="s">
        <v>86</v>
      </c>
      <c r="D9" t="s">
        <v>87</v>
      </c>
      <c r="E9">
        <v>475570</v>
      </c>
      <c r="F9">
        <v>194369.85</v>
      </c>
    </row>
    <row r="10" spans="1:6" x14ac:dyDescent="0.35">
      <c r="A10" t="s">
        <v>111</v>
      </c>
      <c r="B10" t="s">
        <v>91</v>
      </c>
      <c r="C10" t="s">
        <v>92</v>
      </c>
      <c r="D10">
        <v>2019</v>
      </c>
      <c r="E10">
        <v>15540</v>
      </c>
      <c r="F10">
        <v>51906.37</v>
      </c>
    </row>
    <row r="11" spans="1:6" x14ac:dyDescent="0.35">
      <c r="A11" t="s">
        <v>111</v>
      </c>
      <c r="B11" t="s">
        <v>91</v>
      </c>
      <c r="C11" t="s">
        <v>93</v>
      </c>
      <c r="D11">
        <v>2019</v>
      </c>
      <c r="E11">
        <v>19645</v>
      </c>
      <c r="F11">
        <v>39704.03</v>
      </c>
    </row>
    <row r="12" spans="1:6" x14ac:dyDescent="0.35">
      <c r="A12" t="s">
        <v>111</v>
      </c>
      <c r="B12" t="s">
        <v>91</v>
      </c>
      <c r="C12" t="s">
        <v>94</v>
      </c>
      <c r="D12">
        <v>2019</v>
      </c>
      <c r="E12">
        <v>101.25</v>
      </c>
      <c r="F12">
        <v>544.94000000000005</v>
      </c>
    </row>
    <row r="13" spans="1:6" x14ac:dyDescent="0.35">
      <c r="A13" t="s">
        <v>111</v>
      </c>
      <c r="B13" t="s">
        <v>91</v>
      </c>
      <c r="C13" t="s">
        <v>92</v>
      </c>
      <c r="D13" t="s">
        <v>87</v>
      </c>
      <c r="E13">
        <v>19125</v>
      </c>
      <c r="F13">
        <v>61585</v>
      </c>
    </row>
    <row r="14" spans="1:6" x14ac:dyDescent="0.35">
      <c r="A14" t="s">
        <v>111</v>
      </c>
      <c r="B14" t="s">
        <v>91</v>
      </c>
      <c r="C14" t="s">
        <v>93</v>
      </c>
      <c r="D14" t="s">
        <v>87</v>
      </c>
      <c r="E14">
        <v>0</v>
      </c>
      <c r="F14">
        <v>0</v>
      </c>
    </row>
    <row r="15" spans="1:6" x14ac:dyDescent="0.35">
      <c r="A15" t="s">
        <v>111</v>
      </c>
      <c r="B15" t="s">
        <v>91</v>
      </c>
      <c r="C15" t="s">
        <v>94</v>
      </c>
      <c r="D15" t="s">
        <v>87</v>
      </c>
      <c r="E15">
        <v>0</v>
      </c>
      <c r="F15">
        <v>0</v>
      </c>
    </row>
    <row r="16" spans="1:6" x14ac:dyDescent="0.35">
      <c r="A16" t="s">
        <v>111</v>
      </c>
      <c r="B16" t="s">
        <v>95</v>
      </c>
      <c r="C16" t="s">
        <v>96</v>
      </c>
      <c r="D16">
        <v>2019</v>
      </c>
      <c r="E16">
        <v>0</v>
      </c>
      <c r="F16">
        <v>0</v>
      </c>
    </row>
    <row r="17" spans="1:6" x14ac:dyDescent="0.35">
      <c r="A17" t="s">
        <v>111</v>
      </c>
      <c r="B17" t="s">
        <v>95</v>
      </c>
      <c r="C17" t="s">
        <v>96</v>
      </c>
      <c r="D17" t="s">
        <v>87</v>
      </c>
      <c r="E17">
        <v>12</v>
      </c>
      <c r="F17">
        <v>27.31</v>
      </c>
    </row>
    <row r="18" spans="1:6" x14ac:dyDescent="0.35">
      <c r="A18" t="s">
        <v>111</v>
      </c>
      <c r="B18" t="s">
        <v>97</v>
      </c>
      <c r="C18" t="s">
        <v>94</v>
      </c>
      <c r="D18">
        <v>2019</v>
      </c>
      <c r="E18">
        <v>33.75</v>
      </c>
      <c r="F18">
        <v>181.65</v>
      </c>
    </row>
    <row r="19" spans="1:6" x14ac:dyDescent="0.35">
      <c r="A19" t="s">
        <v>111</v>
      </c>
      <c r="B19" t="s">
        <v>97</v>
      </c>
      <c r="C19" t="s">
        <v>94</v>
      </c>
      <c r="D19" t="s">
        <v>87</v>
      </c>
      <c r="E19">
        <v>0</v>
      </c>
      <c r="F19">
        <v>0</v>
      </c>
    </row>
    <row r="20" spans="1:6" x14ac:dyDescent="0.35">
      <c r="A20" t="s">
        <v>111</v>
      </c>
      <c r="B20" t="s">
        <v>98</v>
      </c>
      <c r="C20" t="s">
        <v>89</v>
      </c>
      <c r="D20">
        <v>2019</v>
      </c>
      <c r="E20">
        <v>827250</v>
      </c>
      <c r="F20">
        <v>908860</v>
      </c>
    </row>
    <row r="21" spans="1:6" x14ac:dyDescent="0.35">
      <c r="A21" t="s">
        <v>111</v>
      </c>
      <c r="B21" t="s">
        <v>98</v>
      </c>
      <c r="C21" t="s">
        <v>99</v>
      </c>
      <c r="D21">
        <v>2019</v>
      </c>
      <c r="E21">
        <v>0</v>
      </c>
      <c r="F21">
        <v>0</v>
      </c>
    </row>
    <row r="22" spans="1:6" x14ac:dyDescent="0.35">
      <c r="A22" t="s">
        <v>111</v>
      </c>
      <c r="B22" t="s">
        <v>98</v>
      </c>
      <c r="C22" t="s">
        <v>86</v>
      </c>
      <c r="D22">
        <v>2019</v>
      </c>
      <c r="E22">
        <v>0</v>
      </c>
      <c r="F22">
        <v>0</v>
      </c>
    </row>
    <row r="23" spans="1:6" x14ac:dyDescent="0.35">
      <c r="A23" t="s">
        <v>111</v>
      </c>
      <c r="B23" t="s">
        <v>98</v>
      </c>
      <c r="C23" t="s">
        <v>89</v>
      </c>
      <c r="D23" t="s">
        <v>87</v>
      </c>
      <c r="E23">
        <v>468000</v>
      </c>
      <c r="F23">
        <v>473200</v>
      </c>
    </row>
    <row r="24" spans="1:6" x14ac:dyDescent="0.35">
      <c r="A24" t="s">
        <v>111</v>
      </c>
      <c r="B24" t="s">
        <v>98</v>
      </c>
      <c r="C24" t="s">
        <v>99</v>
      </c>
      <c r="D24" t="s">
        <v>87</v>
      </c>
      <c r="E24">
        <v>200250</v>
      </c>
      <c r="F24">
        <v>218272.5</v>
      </c>
    </row>
    <row r="25" spans="1:6" x14ac:dyDescent="0.35">
      <c r="A25" t="s">
        <v>111</v>
      </c>
      <c r="B25" t="s">
        <v>98</v>
      </c>
      <c r="C25" t="s">
        <v>86</v>
      </c>
      <c r="D25" t="s">
        <v>87</v>
      </c>
      <c r="E25">
        <v>25300</v>
      </c>
      <c r="F25">
        <v>11000</v>
      </c>
    </row>
    <row r="26" spans="1:6" x14ac:dyDescent="0.35">
      <c r="A26" t="s">
        <v>111</v>
      </c>
      <c r="B26" t="s">
        <v>100</v>
      </c>
      <c r="C26" t="s">
        <v>99</v>
      </c>
      <c r="D26">
        <v>2019</v>
      </c>
      <c r="E26">
        <v>99725</v>
      </c>
      <c r="F26">
        <v>113806</v>
      </c>
    </row>
    <row r="27" spans="1:6" x14ac:dyDescent="0.35">
      <c r="A27" t="s">
        <v>111</v>
      </c>
      <c r="B27" t="s">
        <v>100</v>
      </c>
      <c r="C27" t="s">
        <v>99</v>
      </c>
      <c r="D27" t="s">
        <v>87</v>
      </c>
      <c r="E27">
        <v>0</v>
      </c>
      <c r="F27">
        <v>0</v>
      </c>
    </row>
    <row r="28" spans="1:6" x14ac:dyDescent="0.35">
      <c r="A28" t="s">
        <v>111</v>
      </c>
      <c r="B28" t="s">
        <v>101</v>
      </c>
      <c r="C28" t="s">
        <v>93</v>
      </c>
      <c r="D28">
        <v>2019</v>
      </c>
      <c r="E28">
        <v>20.92</v>
      </c>
      <c r="F28">
        <v>747.82</v>
      </c>
    </row>
    <row r="29" spans="1:6" x14ac:dyDescent="0.35">
      <c r="A29" t="s">
        <v>111</v>
      </c>
      <c r="B29" t="s">
        <v>101</v>
      </c>
      <c r="C29" t="s">
        <v>90</v>
      </c>
      <c r="D29">
        <v>2019</v>
      </c>
      <c r="E29">
        <v>0</v>
      </c>
      <c r="F29">
        <v>0</v>
      </c>
    </row>
    <row r="30" spans="1:6" x14ac:dyDescent="0.35">
      <c r="A30" t="s">
        <v>111</v>
      </c>
      <c r="B30" t="s">
        <v>101</v>
      </c>
      <c r="C30" t="s">
        <v>93</v>
      </c>
      <c r="D30" t="s">
        <v>87</v>
      </c>
      <c r="E30">
        <v>0</v>
      </c>
      <c r="F30">
        <v>0</v>
      </c>
    </row>
    <row r="31" spans="1:6" x14ac:dyDescent="0.35">
      <c r="A31" t="s">
        <v>111</v>
      </c>
      <c r="B31" t="s">
        <v>101</v>
      </c>
      <c r="C31" t="s">
        <v>90</v>
      </c>
      <c r="D31" t="s">
        <v>87</v>
      </c>
      <c r="E31">
        <v>72900</v>
      </c>
      <c r="F31">
        <v>80190</v>
      </c>
    </row>
    <row r="32" spans="1:6" x14ac:dyDescent="0.35">
      <c r="A32" t="s">
        <v>111</v>
      </c>
      <c r="B32" t="s">
        <v>102</v>
      </c>
      <c r="C32" t="s">
        <v>90</v>
      </c>
      <c r="D32">
        <v>2019</v>
      </c>
      <c r="E32">
        <v>162853.04999999999</v>
      </c>
      <c r="F32">
        <v>1007460.7</v>
      </c>
    </row>
    <row r="33" spans="1:6" x14ac:dyDescent="0.35">
      <c r="A33" t="s">
        <v>111</v>
      </c>
      <c r="B33" t="s">
        <v>102</v>
      </c>
      <c r="C33" t="s">
        <v>86</v>
      </c>
      <c r="D33">
        <v>2019</v>
      </c>
      <c r="E33">
        <v>254692.89</v>
      </c>
      <c r="F33">
        <v>895775.64</v>
      </c>
    </row>
    <row r="34" spans="1:6" x14ac:dyDescent="0.35">
      <c r="A34" t="s">
        <v>111</v>
      </c>
      <c r="B34" t="s">
        <v>102</v>
      </c>
      <c r="C34" t="s">
        <v>103</v>
      </c>
      <c r="D34">
        <v>2019</v>
      </c>
      <c r="E34">
        <v>16964.02</v>
      </c>
      <c r="F34">
        <v>147706.6</v>
      </c>
    </row>
    <row r="35" spans="1:6" x14ac:dyDescent="0.35">
      <c r="A35" t="s">
        <v>111</v>
      </c>
      <c r="B35" t="s">
        <v>102</v>
      </c>
      <c r="C35" t="s">
        <v>104</v>
      </c>
      <c r="D35">
        <v>2019</v>
      </c>
      <c r="E35">
        <v>20682.84</v>
      </c>
      <c r="F35">
        <v>136827.9</v>
      </c>
    </row>
    <row r="36" spans="1:6" x14ac:dyDescent="0.35">
      <c r="A36" t="s">
        <v>111</v>
      </c>
      <c r="B36" t="s">
        <v>102</v>
      </c>
      <c r="C36" t="s">
        <v>93</v>
      </c>
      <c r="D36">
        <v>2019</v>
      </c>
      <c r="E36">
        <v>6216</v>
      </c>
      <c r="F36">
        <v>40140</v>
      </c>
    </row>
    <row r="37" spans="1:6" x14ac:dyDescent="0.35">
      <c r="A37" t="s">
        <v>111</v>
      </c>
      <c r="B37" t="s">
        <v>102</v>
      </c>
      <c r="C37" t="s">
        <v>96</v>
      </c>
      <c r="D37">
        <v>2019</v>
      </c>
      <c r="E37">
        <v>11600.04</v>
      </c>
      <c r="F37">
        <v>32165.51</v>
      </c>
    </row>
    <row r="38" spans="1:6" x14ac:dyDescent="0.35">
      <c r="A38" t="s">
        <v>111</v>
      </c>
      <c r="B38" t="s">
        <v>102</v>
      </c>
      <c r="C38" t="s">
        <v>105</v>
      </c>
      <c r="D38">
        <v>2019</v>
      </c>
      <c r="E38">
        <v>1543.36</v>
      </c>
      <c r="F38">
        <v>13832</v>
      </c>
    </row>
    <row r="39" spans="1:6" x14ac:dyDescent="0.35">
      <c r="A39" t="s">
        <v>111</v>
      </c>
      <c r="B39" t="s">
        <v>102</v>
      </c>
      <c r="C39" t="s">
        <v>106</v>
      </c>
      <c r="D39">
        <v>2019</v>
      </c>
      <c r="E39">
        <v>1500</v>
      </c>
      <c r="F39">
        <v>7393.26</v>
      </c>
    </row>
    <row r="40" spans="1:6" x14ac:dyDescent="0.35">
      <c r="A40" t="s">
        <v>111</v>
      </c>
      <c r="B40" t="s">
        <v>102</v>
      </c>
      <c r="C40" t="s">
        <v>107</v>
      </c>
      <c r="D40">
        <v>2019</v>
      </c>
      <c r="E40">
        <v>170.1</v>
      </c>
      <c r="F40">
        <v>1386</v>
      </c>
    </row>
    <row r="41" spans="1:6" x14ac:dyDescent="0.35">
      <c r="A41" t="s">
        <v>111</v>
      </c>
      <c r="B41" t="s">
        <v>102</v>
      </c>
      <c r="C41" t="s">
        <v>108</v>
      </c>
      <c r="D41">
        <v>2019</v>
      </c>
      <c r="E41">
        <v>0</v>
      </c>
      <c r="F41">
        <v>0</v>
      </c>
    </row>
    <row r="42" spans="1:6" x14ac:dyDescent="0.35">
      <c r="A42" t="s">
        <v>111</v>
      </c>
      <c r="B42" t="s">
        <v>102</v>
      </c>
      <c r="C42" t="s">
        <v>109</v>
      </c>
      <c r="D42">
        <v>2019</v>
      </c>
      <c r="E42">
        <v>0</v>
      </c>
      <c r="F42">
        <v>0</v>
      </c>
    </row>
    <row r="43" spans="1:6" x14ac:dyDescent="0.35">
      <c r="A43" t="s">
        <v>111</v>
      </c>
      <c r="B43" t="s">
        <v>102</v>
      </c>
      <c r="C43" t="s">
        <v>90</v>
      </c>
      <c r="D43" t="s">
        <v>87</v>
      </c>
      <c r="E43">
        <v>90239.05</v>
      </c>
      <c r="F43">
        <v>548667</v>
      </c>
    </row>
    <row r="44" spans="1:6" x14ac:dyDescent="0.35">
      <c r="A44" t="s">
        <v>111</v>
      </c>
      <c r="B44" t="s">
        <v>102</v>
      </c>
      <c r="C44" t="s">
        <v>86</v>
      </c>
      <c r="D44" t="s">
        <v>87</v>
      </c>
      <c r="E44">
        <v>219469.83</v>
      </c>
      <c r="F44">
        <v>723444.44</v>
      </c>
    </row>
    <row r="45" spans="1:6" x14ac:dyDescent="0.35">
      <c r="A45" t="s">
        <v>111</v>
      </c>
      <c r="B45" t="s">
        <v>102</v>
      </c>
      <c r="C45" t="s">
        <v>103</v>
      </c>
      <c r="D45" t="s">
        <v>87</v>
      </c>
      <c r="E45">
        <v>14220.65</v>
      </c>
      <c r="F45">
        <v>104205.15</v>
      </c>
    </row>
    <row r="46" spans="1:6" x14ac:dyDescent="0.35">
      <c r="A46" t="s">
        <v>111</v>
      </c>
      <c r="B46" t="s">
        <v>102</v>
      </c>
      <c r="C46" t="s">
        <v>104</v>
      </c>
      <c r="D46" t="s">
        <v>87</v>
      </c>
      <c r="E46">
        <v>0</v>
      </c>
      <c r="F46">
        <v>0</v>
      </c>
    </row>
    <row r="47" spans="1:6" x14ac:dyDescent="0.35">
      <c r="A47" t="s">
        <v>111</v>
      </c>
      <c r="B47" t="s">
        <v>102</v>
      </c>
      <c r="C47" t="s">
        <v>93</v>
      </c>
      <c r="D47" t="s">
        <v>87</v>
      </c>
      <c r="E47">
        <v>1624</v>
      </c>
      <c r="F47">
        <v>9390</v>
      </c>
    </row>
    <row r="48" spans="1:6" x14ac:dyDescent="0.35">
      <c r="A48" t="s">
        <v>111</v>
      </c>
      <c r="B48" t="s">
        <v>102</v>
      </c>
      <c r="C48" t="s">
        <v>96</v>
      </c>
      <c r="D48" t="s">
        <v>87</v>
      </c>
      <c r="E48">
        <v>11800</v>
      </c>
      <c r="F48">
        <v>23584.07</v>
      </c>
    </row>
    <row r="49" spans="1:6" x14ac:dyDescent="0.35">
      <c r="A49" t="s">
        <v>111</v>
      </c>
      <c r="B49" t="s">
        <v>102</v>
      </c>
      <c r="C49" t="s">
        <v>105</v>
      </c>
      <c r="D49" t="s">
        <v>87</v>
      </c>
      <c r="E49">
        <v>0</v>
      </c>
      <c r="F49">
        <v>0</v>
      </c>
    </row>
    <row r="50" spans="1:6" x14ac:dyDescent="0.35">
      <c r="A50" t="s">
        <v>111</v>
      </c>
      <c r="B50" t="s">
        <v>102</v>
      </c>
      <c r="C50" t="s">
        <v>106</v>
      </c>
      <c r="D50" t="s">
        <v>87</v>
      </c>
      <c r="E50">
        <v>0</v>
      </c>
      <c r="F50">
        <v>0</v>
      </c>
    </row>
    <row r="51" spans="1:6" x14ac:dyDescent="0.35">
      <c r="A51" t="s">
        <v>111</v>
      </c>
      <c r="B51" t="s">
        <v>102</v>
      </c>
      <c r="C51" t="s">
        <v>107</v>
      </c>
      <c r="D51" t="s">
        <v>87</v>
      </c>
      <c r="E51">
        <v>1360.8</v>
      </c>
      <c r="F51">
        <v>10332</v>
      </c>
    </row>
    <row r="52" spans="1:6" x14ac:dyDescent="0.35">
      <c r="A52" t="s">
        <v>111</v>
      </c>
      <c r="B52" t="s">
        <v>102</v>
      </c>
      <c r="C52" t="s">
        <v>108</v>
      </c>
      <c r="D52" t="s">
        <v>87</v>
      </c>
      <c r="E52">
        <v>5.5780000000000003</v>
      </c>
      <c r="F52">
        <v>56.2</v>
      </c>
    </row>
    <row r="53" spans="1:6" x14ac:dyDescent="0.35">
      <c r="A53" t="s">
        <v>111</v>
      </c>
      <c r="B53" t="s">
        <v>102</v>
      </c>
      <c r="C53" t="s">
        <v>109</v>
      </c>
      <c r="D53" t="s">
        <v>87</v>
      </c>
      <c r="E53">
        <v>26</v>
      </c>
      <c r="F53">
        <v>166.3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7460-87A0-4ADF-8C03-11AB79921308}">
  <dimension ref="A1:E177"/>
  <sheetViews>
    <sheetView workbookViewId="0">
      <selection activeCell="E18" sqref="E18"/>
    </sheetView>
  </sheetViews>
  <sheetFormatPr baseColWidth="10" defaultRowHeight="14.5" x14ac:dyDescent="0.35"/>
  <cols>
    <col min="1" max="1" width="21.54296875" customWidth="1"/>
    <col min="2" max="2" width="17.453125" customWidth="1"/>
    <col min="3" max="3" width="19.1796875" customWidth="1"/>
  </cols>
  <sheetData>
    <row r="1" spans="1:5" x14ac:dyDescent="0.35">
      <c r="A1" t="s">
        <v>81</v>
      </c>
      <c r="B1" t="s">
        <v>82</v>
      </c>
      <c r="C1" t="s">
        <v>2</v>
      </c>
      <c r="D1" t="s">
        <v>83</v>
      </c>
      <c r="E1" t="s">
        <v>112</v>
      </c>
    </row>
    <row r="2" spans="1:5" x14ac:dyDescent="0.35">
      <c r="A2" t="s">
        <v>85</v>
      </c>
      <c r="B2" t="s">
        <v>113</v>
      </c>
      <c r="C2">
        <v>2019</v>
      </c>
      <c r="D2">
        <v>286324</v>
      </c>
      <c r="E2">
        <v>172532.78</v>
      </c>
    </row>
    <row r="3" spans="1:5" x14ac:dyDescent="0.35">
      <c r="A3" t="s">
        <v>85</v>
      </c>
      <c r="B3" t="s">
        <v>114</v>
      </c>
      <c r="C3">
        <v>2019</v>
      </c>
      <c r="D3">
        <v>102000</v>
      </c>
      <c r="E3">
        <v>92574.66</v>
      </c>
    </row>
    <row r="4" spans="1:5" x14ac:dyDescent="0.35">
      <c r="A4" t="s">
        <v>85</v>
      </c>
      <c r="B4" t="s">
        <v>93</v>
      </c>
      <c r="C4">
        <v>2019</v>
      </c>
      <c r="D4">
        <v>37252</v>
      </c>
      <c r="E4">
        <v>75855.37</v>
      </c>
    </row>
    <row r="5" spans="1:5" x14ac:dyDescent="0.35">
      <c r="A5" t="s">
        <v>85</v>
      </c>
      <c r="B5" t="s">
        <v>115</v>
      </c>
      <c r="C5">
        <v>2019</v>
      </c>
      <c r="D5">
        <v>72576</v>
      </c>
      <c r="E5">
        <v>60342.41</v>
      </c>
    </row>
    <row r="6" spans="1:5" x14ac:dyDescent="0.35">
      <c r="A6" t="s">
        <v>85</v>
      </c>
      <c r="B6" t="s">
        <v>96</v>
      </c>
      <c r="C6">
        <v>2019</v>
      </c>
      <c r="D6">
        <v>4353.79</v>
      </c>
      <c r="E6">
        <v>19254.93</v>
      </c>
    </row>
    <row r="7" spans="1:5" x14ac:dyDescent="0.35">
      <c r="A7" t="s">
        <v>85</v>
      </c>
      <c r="B7" t="s">
        <v>116</v>
      </c>
      <c r="C7">
        <v>2019</v>
      </c>
      <c r="D7">
        <v>6849.3</v>
      </c>
      <c r="E7">
        <v>18750.009999999998</v>
      </c>
    </row>
    <row r="8" spans="1:5" x14ac:dyDescent="0.35">
      <c r="A8" t="s">
        <v>85</v>
      </c>
      <c r="B8" t="s">
        <v>90</v>
      </c>
      <c r="C8">
        <v>2019</v>
      </c>
      <c r="D8">
        <v>0</v>
      </c>
      <c r="E8">
        <v>0</v>
      </c>
    </row>
    <row r="9" spans="1:5" x14ac:dyDescent="0.35">
      <c r="A9" t="s">
        <v>85</v>
      </c>
      <c r="B9" t="s">
        <v>113</v>
      </c>
      <c r="C9" t="s">
        <v>87</v>
      </c>
      <c r="D9">
        <v>164409</v>
      </c>
      <c r="E9">
        <v>139048.75</v>
      </c>
    </row>
    <row r="10" spans="1:5" x14ac:dyDescent="0.35">
      <c r="A10" t="s">
        <v>85</v>
      </c>
      <c r="B10" t="s">
        <v>114</v>
      </c>
      <c r="C10" t="s">
        <v>87</v>
      </c>
      <c r="D10">
        <v>48000</v>
      </c>
      <c r="E10">
        <v>43200</v>
      </c>
    </row>
    <row r="11" spans="1:5" x14ac:dyDescent="0.35">
      <c r="A11" t="s">
        <v>85</v>
      </c>
      <c r="B11" t="s">
        <v>93</v>
      </c>
      <c r="C11" t="s">
        <v>87</v>
      </c>
      <c r="D11">
        <v>22058.903300000002</v>
      </c>
      <c r="E11">
        <v>36754.11</v>
      </c>
    </row>
    <row r="12" spans="1:5" x14ac:dyDescent="0.35">
      <c r="A12" t="s">
        <v>85</v>
      </c>
      <c r="B12" t="s">
        <v>115</v>
      </c>
      <c r="C12" t="s">
        <v>87</v>
      </c>
      <c r="D12">
        <v>151200</v>
      </c>
      <c r="E12">
        <v>107693.66</v>
      </c>
    </row>
    <row r="13" spans="1:5" x14ac:dyDescent="0.35">
      <c r="A13" t="s">
        <v>85</v>
      </c>
      <c r="B13" t="s">
        <v>96</v>
      </c>
      <c r="C13" t="s">
        <v>87</v>
      </c>
      <c r="D13">
        <v>0</v>
      </c>
      <c r="E13">
        <v>0</v>
      </c>
    </row>
    <row r="14" spans="1:5" x14ac:dyDescent="0.35">
      <c r="A14" t="s">
        <v>85</v>
      </c>
      <c r="B14" t="s">
        <v>116</v>
      </c>
      <c r="C14" t="s">
        <v>87</v>
      </c>
      <c r="D14">
        <v>8203.68</v>
      </c>
      <c r="E14">
        <v>26794.15</v>
      </c>
    </row>
    <row r="15" spans="1:5" x14ac:dyDescent="0.35">
      <c r="A15" t="s">
        <v>85</v>
      </c>
      <c r="B15" t="s">
        <v>90</v>
      </c>
      <c r="C15" t="s">
        <v>87</v>
      </c>
      <c r="D15">
        <v>20</v>
      </c>
      <c r="E15">
        <v>18.350000000000001</v>
      </c>
    </row>
    <row r="16" spans="1:5" x14ac:dyDescent="0.35">
      <c r="A16" t="s">
        <v>88</v>
      </c>
      <c r="B16" t="s">
        <v>90</v>
      </c>
      <c r="C16">
        <v>2019</v>
      </c>
      <c r="D16">
        <v>600806</v>
      </c>
      <c r="E16">
        <v>107017</v>
      </c>
    </row>
    <row r="17" spans="1:5" x14ac:dyDescent="0.35">
      <c r="A17" t="s">
        <v>88</v>
      </c>
      <c r="B17" t="s">
        <v>117</v>
      </c>
      <c r="C17">
        <v>2019</v>
      </c>
      <c r="D17">
        <v>1058.1461999999999</v>
      </c>
      <c r="E17">
        <v>2665.22</v>
      </c>
    </row>
    <row r="18" spans="1:5" x14ac:dyDescent="0.35">
      <c r="A18" t="s">
        <v>88</v>
      </c>
      <c r="B18" t="s">
        <v>93</v>
      </c>
      <c r="C18">
        <v>2019</v>
      </c>
      <c r="D18">
        <v>22272</v>
      </c>
      <c r="E18">
        <v>2420.86</v>
      </c>
    </row>
    <row r="19" spans="1:5" x14ac:dyDescent="0.35">
      <c r="A19" t="s">
        <v>88</v>
      </c>
      <c r="B19" t="s">
        <v>90</v>
      </c>
      <c r="C19" t="s">
        <v>87</v>
      </c>
      <c r="D19">
        <v>0</v>
      </c>
      <c r="E19">
        <v>0</v>
      </c>
    </row>
    <row r="20" spans="1:5" x14ac:dyDescent="0.35">
      <c r="A20" t="s">
        <v>88</v>
      </c>
      <c r="B20" t="s">
        <v>117</v>
      </c>
      <c r="C20" t="s">
        <v>87</v>
      </c>
      <c r="D20">
        <v>500</v>
      </c>
      <c r="E20">
        <v>1620.15</v>
      </c>
    </row>
    <row r="21" spans="1:5" x14ac:dyDescent="0.35">
      <c r="A21" t="s">
        <v>88</v>
      </c>
      <c r="B21" t="s">
        <v>93</v>
      </c>
      <c r="C21" t="s">
        <v>87</v>
      </c>
      <c r="D21">
        <v>10252.981299999999</v>
      </c>
      <c r="E21">
        <v>1452.14</v>
      </c>
    </row>
    <row r="22" spans="1:5" x14ac:dyDescent="0.35">
      <c r="A22" t="s">
        <v>91</v>
      </c>
      <c r="B22" t="s">
        <v>115</v>
      </c>
      <c r="C22">
        <v>2019</v>
      </c>
      <c r="D22">
        <v>2775481</v>
      </c>
      <c r="E22">
        <v>3867802.28</v>
      </c>
    </row>
    <row r="23" spans="1:5" x14ac:dyDescent="0.35">
      <c r="A23" t="s">
        <v>91</v>
      </c>
      <c r="B23" t="s">
        <v>109</v>
      </c>
      <c r="C23">
        <v>2019</v>
      </c>
      <c r="D23">
        <v>1659132.14</v>
      </c>
      <c r="E23">
        <v>2896406.81</v>
      </c>
    </row>
    <row r="24" spans="1:5" x14ac:dyDescent="0.35">
      <c r="A24" t="s">
        <v>91</v>
      </c>
      <c r="B24" t="s">
        <v>118</v>
      </c>
      <c r="C24">
        <v>2019</v>
      </c>
      <c r="D24">
        <v>729262</v>
      </c>
      <c r="E24">
        <v>981438.23</v>
      </c>
    </row>
    <row r="25" spans="1:5" x14ac:dyDescent="0.35">
      <c r="A25" t="s">
        <v>91</v>
      </c>
      <c r="B25" t="s">
        <v>96</v>
      </c>
      <c r="C25">
        <v>2019</v>
      </c>
      <c r="D25">
        <v>578160.49</v>
      </c>
      <c r="E25">
        <v>955539.02</v>
      </c>
    </row>
    <row r="26" spans="1:5" x14ac:dyDescent="0.35">
      <c r="A26" t="s">
        <v>91</v>
      </c>
      <c r="B26" t="s">
        <v>119</v>
      </c>
      <c r="C26">
        <v>2019</v>
      </c>
      <c r="D26">
        <v>262080</v>
      </c>
      <c r="E26">
        <v>482652.12</v>
      </c>
    </row>
    <row r="27" spans="1:5" x14ac:dyDescent="0.35">
      <c r="A27" t="s">
        <v>91</v>
      </c>
      <c r="B27" t="s">
        <v>113</v>
      </c>
      <c r="C27">
        <v>2019</v>
      </c>
      <c r="D27">
        <v>252222.6</v>
      </c>
      <c r="E27">
        <v>424692.18</v>
      </c>
    </row>
    <row r="28" spans="1:5" x14ac:dyDescent="0.35">
      <c r="A28" t="s">
        <v>91</v>
      </c>
      <c r="B28" t="s">
        <v>120</v>
      </c>
      <c r="C28">
        <v>2019</v>
      </c>
      <c r="D28">
        <v>57600</v>
      </c>
      <c r="E28">
        <v>157644.07</v>
      </c>
    </row>
    <row r="29" spans="1:5" x14ac:dyDescent="0.35">
      <c r="A29" t="s">
        <v>91</v>
      </c>
      <c r="B29" t="s">
        <v>121</v>
      </c>
      <c r="C29">
        <v>2019</v>
      </c>
      <c r="D29">
        <v>21000</v>
      </c>
      <c r="E29">
        <v>21105</v>
      </c>
    </row>
    <row r="30" spans="1:5" x14ac:dyDescent="0.35">
      <c r="A30" t="s">
        <v>91</v>
      </c>
      <c r="B30" t="s">
        <v>93</v>
      </c>
      <c r="C30">
        <v>2019</v>
      </c>
      <c r="D30">
        <v>100</v>
      </c>
      <c r="E30">
        <v>73.62</v>
      </c>
    </row>
    <row r="31" spans="1:5" x14ac:dyDescent="0.35">
      <c r="A31" t="s">
        <v>91</v>
      </c>
      <c r="B31" t="s">
        <v>114</v>
      </c>
      <c r="C31">
        <v>2019</v>
      </c>
      <c r="D31">
        <v>1</v>
      </c>
      <c r="E31">
        <v>35.36</v>
      </c>
    </row>
    <row r="32" spans="1:5" x14ac:dyDescent="0.35">
      <c r="A32" t="s">
        <v>91</v>
      </c>
      <c r="B32" t="s">
        <v>90</v>
      </c>
      <c r="C32">
        <v>2019</v>
      </c>
      <c r="D32">
        <v>0</v>
      </c>
      <c r="E32">
        <v>0</v>
      </c>
    </row>
    <row r="33" spans="1:5" x14ac:dyDescent="0.35">
      <c r="A33" t="s">
        <v>91</v>
      </c>
      <c r="B33" t="s">
        <v>122</v>
      </c>
      <c r="C33">
        <v>2019</v>
      </c>
      <c r="D33">
        <v>0</v>
      </c>
      <c r="E33">
        <v>0</v>
      </c>
    </row>
    <row r="34" spans="1:5" x14ac:dyDescent="0.35">
      <c r="A34" t="s">
        <v>91</v>
      </c>
      <c r="B34" t="s">
        <v>115</v>
      </c>
      <c r="C34" t="s">
        <v>87</v>
      </c>
      <c r="D34">
        <v>1536016</v>
      </c>
      <c r="E34">
        <v>2140345.15</v>
      </c>
    </row>
    <row r="35" spans="1:5" x14ac:dyDescent="0.35">
      <c r="A35" t="s">
        <v>91</v>
      </c>
      <c r="B35" t="s">
        <v>109</v>
      </c>
      <c r="C35" t="s">
        <v>87</v>
      </c>
      <c r="D35">
        <v>1634344.85</v>
      </c>
      <c r="E35">
        <v>2180298.2000000002</v>
      </c>
    </row>
    <row r="36" spans="1:5" x14ac:dyDescent="0.35">
      <c r="A36" t="s">
        <v>91</v>
      </c>
      <c r="B36" t="s">
        <v>118</v>
      </c>
      <c r="C36" t="s">
        <v>87</v>
      </c>
      <c r="D36">
        <v>1738415</v>
      </c>
      <c r="E36">
        <v>2113275.7400000002</v>
      </c>
    </row>
    <row r="37" spans="1:5" x14ac:dyDescent="0.35">
      <c r="A37" t="s">
        <v>91</v>
      </c>
      <c r="B37" t="s">
        <v>96</v>
      </c>
      <c r="C37" t="s">
        <v>87</v>
      </c>
      <c r="D37">
        <v>46153.346100000002</v>
      </c>
      <c r="E37">
        <v>96574.42</v>
      </c>
    </row>
    <row r="38" spans="1:5" x14ac:dyDescent="0.35">
      <c r="A38" t="s">
        <v>91</v>
      </c>
      <c r="B38" t="s">
        <v>119</v>
      </c>
      <c r="C38" t="s">
        <v>87</v>
      </c>
      <c r="D38">
        <v>40320</v>
      </c>
      <c r="E38">
        <v>69713.64</v>
      </c>
    </row>
    <row r="39" spans="1:5" x14ac:dyDescent="0.35">
      <c r="A39" t="s">
        <v>91</v>
      </c>
      <c r="B39" t="s">
        <v>113</v>
      </c>
      <c r="C39" t="s">
        <v>87</v>
      </c>
      <c r="D39">
        <v>686201.9</v>
      </c>
      <c r="E39">
        <v>943336.03</v>
      </c>
    </row>
    <row r="40" spans="1:5" x14ac:dyDescent="0.35">
      <c r="A40" t="s">
        <v>91</v>
      </c>
      <c r="B40" t="s">
        <v>120</v>
      </c>
      <c r="C40" t="s">
        <v>87</v>
      </c>
      <c r="D40">
        <v>38600</v>
      </c>
      <c r="E40">
        <v>106286.23</v>
      </c>
    </row>
    <row r="41" spans="1:5" x14ac:dyDescent="0.35">
      <c r="A41" t="s">
        <v>91</v>
      </c>
      <c r="B41" t="s">
        <v>121</v>
      </c>
      <c r="C41" t="s">
        <v>87</v>
      </c>
      <c r="D41">
        <v>84016.615000000005</v>
      </c>
      <c r="E41">
        <v>117767.76</v>
      </c>
    </row>
    <row r="42" spans="1:5" x14ac:dyDescent="0.35">
      <c r="A42" t="s">
        <v>91</v>
      </c>
      <c r="B42" t="s">
        <v>93</v>
      </c>
      <c r="C42" t="s">
        <v>87</v>
      </c>
      <c r="D42">
        <v>2759.4668000000001</v>
      </c>
      <c r="E42">
        <v>424.28</v>
      </c>
    </row>
    <row r="43" spans="1:5" x14ac:dyDescent="0.35">
      <c r="A43" t="s">
        <v>91</v>
      </c>
      <c r="B43" t="s">
        <v>114</v>
      </c>
      <c r="C43" t="s">
        <v>87</v>
      </c>
      <c r="D43">
        <v>0</v>
      </c>
      <c r="E43">
        <v>0</v>
      </c>
    </row>
    <row r="44" spans="1:5" x14ac:dyDescent="0.35">
      <c r="A44" t="s">
        <v>91</v>
      </c>
      <c r="B44" t="s">
        <v>90</v>
      </c>
      <c r="C44" t="s">
        <v>87</v>
      </c>
      <c r="D44">
        <v>0.94599999999999995</v>
      </c>
      <c r="E44">
        <v>42.75</v>
      </c>
    </row>
    <row r="45" spans="1:5" x14ac:dyDescent="0.35">
      <c r="A45" t="s">
        <v>91</v>
      </c>
      <c r="B45" t="s">
        <v>122</v>
      </c>
      <c r="C45" t="s">
        <v>87</v>
      </c>
      <c r="D45">
        <v>108900</v>
      </c>
      <c r="E45">
        <v>159538.07</v>
      </c>
    </row>
    <row r="46" spans="1:5" x14ac:dyDescent="0.35">
      <c r="A46" t="s">
        <v>95</v>
      </c>
      <c r="B46" t="s">
        <v>115</v>
      </c>
      <c r="C46">
        <v>2019</v>
      </c>
      <c r="D46">
        <v>437160</v>
      </c>
      <c r="E46">
        <v>480401.4</v>
      </c>
    </row>
    <row r="47" spans="1:5" x14ac:dyDescent="0.35">
      <c r="A47" t="s">
        <v>95</v>
      </c>
      <c r="B47" t="s">
        <v>109</v>
      </c>
      <c r="C47">
        <v>2019</v>
      </c>
      <c r="D47">
        <v>300925</v>
      </c>
      <c r="E47">
        <v>268465</v>
      </c>
    </row>
    <row r="48" spans="1:5" x14ac:dyDescent="0.35">
      <c r="A48" t="s">
        <v>95</v>
      </c>
      <c r="B48" t="s">
        <v>121</v>
      </c>
      <c r="C48">
        <v>2019</v>
      </c>
      <c r="D48">
        <v>210000</v>
      </c>
      <c r="E48">
        <v>219345</v>
      </c>
    </row>
    <row r="49" spans="1:5" x14ac:dyDescent="0.35">
      <c r="A49" t="s">
        <v>95</v>
      </c>
      <c r="B49" t="s">
        <v>122</v>
      </c>
      <c r="C49">
        <v>2019</v>
      </c>
      <c r="D49">
        <v>229250</v>
      </c>
      <c r="E49">
        <v>215400.84</v>
      </c>
    </row>
    <row r="50" spans="1:5" x14ac:dyDescent="0.35">
      <c r="A50" t="s">
        <v>95</v>
      </c>
      <c r="B50" t="s">
        <v>120</v>
      </c>
      <c r="C50">
        <v>2019</v>
      </c>
      <c r="D50">
        <v>44000</v>
      </c>
      <c r="E50">
        <v>34760</v>
      </c>
    </row>
    <row r="51" spans="1:5" x14ac:dyDescent="0.35">
      <c r="A51" t="s">
        <v>95</v>
      </c>
      <c r="B51" t="s">
        <v>114</v>
      </c>
      <c r="C51">
        <v>2019</v>
      </c>
      <c r="D51">
        <v>26015.52</v>
      </c>
      <c r="E51">
        <v>28628.16</v>
      </c>
    </row>
    <row r="52" spans="1:5" x14ac:dyDescent="0.35">
      <c r="A52" t="s">
        <v>95</v>
      </c>
      <c r="B52" t="s">
        <v>123</v>
      </c>
      <c r="C52">
        <v>2019</v>
      </c>
      <c r="D52">
        <v>35000</v>
      </c>
      <c r="E52">
        <v>26846.79</v>
      </c>
    </row>
    <row r="53" spans="1:5" x14ac:dyDescent="0.35">
      <c r="A53" t="s">
        <v>95</v>
      </c>
      <c r="B53" t="s">
        <v>124</v>
      </c>
      <c r="C53">
        <v>2019</v>
      </c>
      <c r="D53">
        <v>21375</v>
      </c>
      <c r="E53">
        <v>18988.14</v>
      </c>
    </row>
    <row r="54" spans="1:5" x14ac:dyDescent="0.35">
      <c r="A54" t="s">
        <v>95</v>
      </c>
      <c r="B54" t="s">
        <v>125</v>
      </c>
      <c r="C54">
        <v>2019</v>
      </c>
      <c r="D54">
        <v>320.39</v>
      </c>
      <c r="E54">
        <v>542.70000000000005</v>
      </c>
    </row>
    <row r="55" spans="1:5" x14ac:dyDescent="0.35">
      <c r="A55" t="s">
        <v>95</v>
      </c>
      <c r="B55" t="s">
        <v>126</v>
      </c>
      <c r="C55">
        <v>2019</v>
      </c>
      <c r="D55">
        <v>3</v>
      </c>
      <c r="E55">
        <v>129.66</v>
      </c>
    </row>
    <row r="56" spans="1:5" x14ac:dyDescent="0.35">
      <c r="A56" t="s">
        <v>95</v>
      </c>
      <c r="B56" t="s">
        <v>127</v>
      </c>
      <c r="C56">
        <v>2019</v>
      </c>
      <c r="D56">
        <v>1.5</v>
      </c>
      <c r="E56">
        <v>78.58</v>
      </c>
    </row>
    <row r="57" spans="1:5" x14ac:dyDescent="0.35">
      <c r="A57" t="s">
        <v>95</v>
      </c>
      <c r="B57" t="s">
        <v>128</v>
      </c>
      <c r="C57">
        <v>2019</v>
      </c>
      <c r="D57">
        <v>0.5</v>
      </c>
      <c r="E57">
        <v>61.74</v>
      </c>
    </row>
    <row r="58" spans="1:5" x14ac:dyDescent="0.35">
      <c r="A58" t="s">
        <v>95</v>
      </c>
      <c r="B58" t="s">
        <v>118</v>
      </c>
      <c r="C58">
        <v>2019</v>
      </c>
      <c r="D58">
        <v>0</v>
      </c>
      <c r="E58">
        <v>0</v>
      </c>
    </row>
    <row r="59" spans="1:5" x14ac:dyDescent="0.35">
      <c r="A59" t="s">
        <v>95</v>
      </c>
      <c r="B59" t="s">
        <v>89</v>
      </c>
      <c r="C59">
        <v>2019</v>
      </c>
      <c r="D59">
        <v>0</v>
      </c>
      <c r="E59">
        <v>0</v>
      </c>
    </row>
    <row r="60" spans="1:5" x14ac:dyDescent="0.35">
      <c r="A60" t="s">
        <v>95</v>
      </c>
      <c r="B60" t="s">
        <v>93</v>
      </c>
      <c r="C60">
        <v>2019</v>
      </c>
      <c r="D60">
        <v>0</v>
      </c>
      <c r="E60">
        <v>0</v>
      </c>
    </row>
    <row r="61" spans="1:5" x14ac:dyDescent="0.35">
      <c r="A61" t="s">
        <v>95</v>
      </c>
      <c r="B61" t="s">
        <v>115</v>
      </c>
      <c r="C61" t="s">
        <v>87</v>
      </c>
      <c r="D61">
        <v>345000</v>
      </c>
      <c r="E61">
        <v>344628.65</v>
      </c>
    </row>
    <row r="62" spans="1:5" x14ac:dyDescent="0.35">
      <c r="A62" t="s">
        <v>95</v>
      </c>
      <c r="B62" t="s">
        <v>109</v>
      </c>
      <c r="C62" t="s">
        <v>87</v>
      </c>
      <c r="D62">
        <v>424020.84</v>
      </c>
      <c r="E62">
        <v>339815.5</v>
      </c>
    </row>
    <row r="63" spans="1:5" x14ac:dyDescent="0.35">
      <c r="A63" t="s">
        <v>95</v>
      </c>
      <c r="B63" t="s">
        <v>121</v>
      </c>
      <c r="C63" t="s">
        <v>87</v>
      </c>
      <c r="D63">
        <v>21000</v>
      </c>
      <c r="E63">
        <v>16485</v>
      </c>
    </row>
    <row r="64" spans="1:5" x14ac:dyDescent="0.35">
      <c r="A64" t="s">
        <v>95</v>
      </c>
      <c r="B64" t="s">
        <v>122</v>
      </c>
      <c r="C64" t="s">
        <v>87</v>
      </c>
      <c r="D64">
        <v>315000</v>
      </c>
      <c r="E64">
        <v>256907</v>
      </c>
    </row>
    <row r="65" spans="1:5" x14ac:dyDescent="0.35">
      <c r="A65" t="s">
        <v>95</v>
      </c>
      <c r="B65" t="s">
        <v>120</v>
      </c>
      <c r="C65" t="s">
        <v>87</v>
      </c>
      <c r="D65">
        <v>44006</v>
      </c>
      <c r="E65">
        <v>33446.65</v>
      </c>
    </row>
    <row r="66" spans="1:5" x14ac:dyDescent="0.35">
      <c r="A66" t="s">
        <v>95</v>
      </c>
      <c r="B66" t="s">
        <v>114</v>
      </c>
      <c r="C66" t="s">
        <v>87</v>
      </c>
      <c r="D66">
        <v>52050</v>
      </c>
      <c r="E66">
        <v>62173.66</v>
      </c>
    </row>
    <row r="67" spans="1:5" x14ac:dyDescent="0.35">
      <c r="A67" t="s">
        <v>95</v>
      </c>
      <c r="B67" t="s">
        <v>123</v>
      </c>
      <c r="C67" t="s">
        <v>87</v>
      </c>
      <c r="D67">
        <v>0</v>
      </c>
      <c r="E67">
        <v>0</v>
      </c>
    </row>
    <row r="68" spans="1:5" x14ac:dyDescent="0.35">
      <c r="A68" t="s">
        <v>95</v>
      </c>
      <c r="B68" t="s">
        <v>124</v>
      </c>
      <c r="C68" t="s">
        <v>87</v>
      </c>
      <c r="D68">
        <v>45000</v>
      </c>
      <c r="E68">
        <v>39095.86</v>
      </c>
    </row>
    <row r="69" spans="1:5" x14ac:dyDescent="0.35">
      <c r="A69" t="s">
        <v>95</v>
      </c>
      <c r="B69" t="s">
        <v>125</v>
      </c>
      <c r="C69" t="s">
        <v>87</v>
      </c>
      <c r="D69">
        <v>2</v>
      </c>
      <c r="E69">
        <v>186.45</v>
      </c>
    </row>
    <row r="70" spans="1:5" x14ac:dyDescent="0.35">
      <c r="A70" t="s">
        <v>95</v>
      </c>
      <c r="B70" t="s">
        <v>126</v>
      </c>
      <c r="C70" t="s">
        <v>87</v>
      </c>
      <c r="D70">
        <v>0</v>
      </c>
      <c r="E70">
        <v>0</v>
      </c>
    </row>
    <row r="71" spans="1:5" x14ac:dyDescent="0.35">
      <c r="A71" t="s">
        <v>95</v>
      </c>
      <c r="B71" t="s">
        <v>127</v>
      </c>
      <c r="C71" t="s">
        <v>87</v>
      </c>
      <c r="D71">
        <v>0</v>
      </c>
      <c r="E71">
        <v>0</v>
      </c>
    </row>
    <row r="72" spans="1:5" x14ac:dyDescent="0.35">
      <c r="A72" t="s">
        <v>95</v>
      </c>
      <c r="B72" t="s">
        <v>128</v>
      </c>
      <c r="C72" t="s">
        <v>87</v>
      </c>
      <c r="D72">
        <v>0</v>
      </c>
      <c r="E72">
        <v>0</v>
      </c>
    </row>
    <row r="73" spans="1:5" x14ac:dyDescent="0.35">
      <c r="A73" t="s">
        <v>95</v>
      </c>
      <c r="B73" t="s">
        <v>118</v>
      </c>
      <c r="C73" t="s">
        <v>87</v>
      </c>
      <c r="D73">
        <v>0.1923</v>
      </c>
      <c r="E73">
        <v>19.82</v>
      </c>
    </row>
    <row r="74" spans="1:5" x14ac:dyDescent="0.35">
      <c r="A74" t="s">
        <v>95</v>
      </c>
      <c r="B74" t="s">
        <v>89</v>
      </c>
      <c r="C74" t="s">
        <v>87</v>
      </c>
      <c r="D74">
        <v>1000</v>
      </c>
      <c r="E74">
        <v>821.03</v>
      </c>
    </row>
    <row r="75" spans="1:5" x14ac:dyDescent="0.35">
      <c r="A75" t="s">
        <v>95</v>
      </c>
      <c r="B75" t="s">
        <v>93</v>
      </c>
      <c r="C75" t="s">
        <v>87</v>
      </c>
      <c r="D75">
        <v>10950</v>
      </c>
      <c r="E75">
        <v>1146.75</v>
      </c>
    </row>
    <row r="76" spans="1:5" x14ac:dyDescent="0.35">
      <c r="A76" t="s">
        <v>97</v>
      </c>
      <c r="B76" t="s">
        <v>115</v>
      </c>
      <c r="C76">
        <v>2019</v>
      </c>
      <c r="D76">
        <v>20000.25</v>
      </c>
      <c r="E76">
        <v>20780</v>
      </c>
    </row>
    <row r="77" spans="1:5" x14ac:dyDescent="0.35">
      <c r="A77" t="s">
        <v>97</v>
      </c>
      <c r="B77" t="s">
        <v>96</v>
      </c>
      <c r="C77">
        <v>2019</v>
      </c>
      <c r="D77">
        <v>6893.52</v>
      </c>
      <c r="E77">
        <v>16149.63</v>
      </c>
    </row>
    <row r="78" spans="1:5" x14ac:dyDescent="0.35">
      <c r="A78" t="s">
        <v>97</v>
      </c>
      <c r="B78" t="s">
        <v>117</v>
      </c>
      <c r="C78">
        <v>2019</v>
      </c>
      <c r="D78">
        <v>4714.8100000000004</v>
      </c>
      <c r="E78">
        <v>4046.67</v>
      </c>
    </row>
    <row r="79" spans="1:5" x14ac:dyDescent="0.35">
      <c r="A79" t="s">
        <v>97</v>
      </c>
      <c r="B79" t="s">
        <v>113</v>
      </c>
      <c r="C79">
        <v>2019</v>
      </c>
      <c r="D79">
        <v>25</v>
      </c>
      <c r="E79">
        <v>892.71</v>
      </c>
    </row>
    <row r="80" spans="1:5" x14ac:dyDescent="0.35">
      <c r="A80" t="s">
        <v>97</v>
      </c>
      <c r="B80" t="s">
        <v>114</v>
      </c>
      <c r="C80">
        <v>2019</v>
      </c>
      <c r="D80">
        <v>883.1</v>
      </c>
      <c r="E80">
        <v>491.8</v>
      </c>
    </row>
    <row r="81" spans="1:5" x14ac:dyDescent="0.35">
      <c r="A81" t="s">
        <v>97</v>
      </c>
      <c r="B81" t="s">
        <v>129</v>
      </c>
      <c r="C81">
        <v>2019</v>
      </c>
      <c r="D81">
        <v>0.84619999999999995</v>
      </c>
      <c r="E81">
        <v>150.69999999999999</v>
      </c>
    </row>
    <row r="82" spans="1:5" x14ac:dyDescent="0.35">
      <c r="A82" t="s">
        <v>97</v>
      </c>
      <c r="B82" t="s">
        <v>105</v>
      </c>
      <c r="C82">
        <v>2019</v>
      </c>
      <c r="D82">
        <v>18.48</v>
      </c>
      <c r="E82">
        <v>150.36000000000001</v>
      </c>
    </row>
    <row r="83" spans="1:5" x14ac:dyDescent="0.35">
      <c r="A83" t="s">
        <v>97</v>
      </c>
      <c r="B83" t="s">
        <v>109</v>
      </c>
      <c r="C83">
        <v>2019</v>
      </c>
      <c r="D83">
        <v>0</v>
      </c>
      <c r="E83">
        <v>0</v>
      </c>
    </row>
    <row r="84" spans="1:5" x14ac:dyDescent="0.35">
      <c r="A84" t="s">
        <v>97</v>
      </c>
      <c r="B84" t="s">
        <v>93</v>
      </c>
      <c r="C84">
        <v>2019</v>
      </c>
      <c r="D84">
        <v>0</v>
      </c>
      <c r="E84">
        <v>0</v>
      </c>
    </row>
    <row r="85" spans="1:5" x14ac:dyDescent="0.35">
      <c r="A85" t="s">
        <v>97</v>
      </c>
      <c r="B85" t="s">
        <v>115</v>
      </c>
      <c r="C85" t="s">
        <v>87</v>
      </c>
      <c r="D85">
        <v>20001.5</v>
      </c>
      <c r="E85">
        <v>20238.29</v>
      </c>
    </row>
    <row r="86" spans="1:5" x14ac:dyDescent="0.35">
      <c r="A86" t="s">
        <v>97</v>
      </c>
      <c r="B86" t="s">
        <v>96</v>
      </c>
      <c r="C86" t="s">
        <v>87</v>
      </c>
      <c r="D86">
        <v>21020.2</v>
      </c>
      <c r="E86">
        <v>43167.25</v>
      </c>
    </row>
    <row r="87" spans="1:5" x14ac:dyDescent="0.35">
      <c r="A87" t="s">
        <v>97</v>
      </c>
      <c r="B87" t="s">
        <v>117</v>
      </c>
      <c r="C87" t="s">
        <v>87</v>
      </c>
      <c r="D87">
        <v>4466.2299999999996</v>
      </c>
      <c r="E87">
        <v>3856.71</v>
      </c>
    </row>
    <row r="88" spans="1:5" x14ac:dyDescent="0.35">
      <c r="A88" t="s">
        <v>97</v>
      </c>
      <c r="B88" t="s">
        <v>113</v>
      </c>
      <c r="C88" t="s">
        <v>87</v>
      </c>
      <c r="D88">
        <v>0</v>
      </c>
      <c r="E88">
        <v>0</v>
      </c>
    </row>
    <row r="89" spans="1:5" x14ac:dyDescent="0.35">
      <c r="A89" t="s">
        <v>97</v>
      </c>
      <c r="B89" t="s">
        <v>114</v>
      </c>
      <c r="C89" t="s">
        <v>87</v>
      </c>
      <c r="D89">
        <v>107.37</v>
      </c>
      <c r="E89">
        <v>255.59</v>
      </c>
    </row>
    <row r="90" spans="1:5" x14ac:dyDescent="0.35">
      <c r="A90" t="s">
        <v>97</v>
      </c>
      <c r="B90" t="s">
        <v>129</v>
      </c>
      <c r="C90" t="s">
        <v>87</v>
      </c>
      <c r="D90">
        <v>4.6845999999999997</v>
      </c>
      <c r="E90">
        <v>729.2</v>
      </c>
    </row>
    <row r="91" spans="1:5" x14ac:dyDescent="0.35">
      <c r="A91" t="s">
        <v>97</v>
      </c>
      <c r="B91" t="s">
        <v>105</v>
      </c>
      <c r="C91" t="s">
        <v>87</v>
      </c>
      <c r="D91">
        <v>0</v>
      </c>
      <c r="E91">
        <v>0</v>
      </c>
    </row>
    <row r="92" spans="1:5" x14ac:dyDescent="0.35">
      <c r="A92" t="s">
        <v>97</v>
      </c>
      <c r="B92" t="s">
        <v>109</v>
      </c>
      <c r="C92" t="s">
        <v>87</v>
      </c>
      <c r="D92">
        <v>9.5</v>
      </c>
      <c r="E92">
        <v>174.01</v>
      </c>
    </row>
    <row r="93" spans="1:5" x14ac:dyDescent="0.35">
      <c r="A93" t="s">
        <v>97</v>
      </c>
      <c r="B93" t="s">
        <v>93</v>
      </c>
      <c r="C93" t="s">
        <v>87</v>
      </c>
      <c r="D93">
        <v>20600</v>
      </c>
      <c r="E93">
        <v>2406.3200000000002</v>
      </c>
    </row>
    <row r="94" spans="1:5" x14ac:dyDescent="0.35">
      <c r="A94" t="s">
        <v>98</v>
      </c>
      <c r="B94" t="s">
        <v>93</v>
      </c>
      <c r="C94">
        <v>2019</v>
      </c>
      <c r="D94">
        <v>0</v>
      </c>
      <c r="E94">
        <v>0</v>
      </c>
    </row>
    <row r="95" spans="1:5" x14ac:dyDescent="0.35">
      <c r="A95" t="s">
        <v>98</v>
      </c>
      <c r="B95" t="s">
        <v>93</v>
      </c>
      <c r="C95" t="s">
        <v>87</v>
      </c>
      <c r="D95" t="s">
        <v>130</v>
      </c>
      <c r="E95" t="s">
        <v>131</v>
      </c>
    </row>
    <row r="96" spans="1:5" x14ac:dyDescent="0.35">
      <c r="A96" t="s">
        <v>100</v>
      </c>
      <c r="B96" t="s">
        <v>96</v>
      </c>
      <c r="C96">
        <v>2019</v>
      </c>
      <c r="D96">
        <v>1704.7692</v>
      </c>
      <c r="E96">
        <v>180850.05</v>
      </c>
    </row>
    <row r="97" spans="1:5" x14ac:dyDescent="0.35">
      <c r="A97" t="s">
        <v>100</v>
      </c>
      <c r="B97" t="s">
        <v>109</v>
      </c>
      <c r="C97">
        <v>2019</v>
      </c>
      <c r="D97">
        <v>1.6619999999999999</v>
      </c>
      <c r="E97">
        <v>277.60000000000002</v>
      </c>
    </row>
    <row r="98" spans="1:5" x14ac:dyDescent="0.35">
      <c r="A98" t="s">
        <v>100</v>
      </c>
      <c r="B98" t="s">
        <v>115</v>
      </c>
      <c r="C98">
        <v>2019</v>
      </c>
      <c r="D98">
        <v>0.53849999999999998</v>
      </c>
      <c r="E98">
        <v>102.77</v>
      </c>
    </row>
    <row r="99" spans="1:5" x14ac:dyDescent="0.35">
      <c r="A99" t="s">
        <v>100</v>
      </c>
      <c r="B99" t="s">
        <v>96</v>
      </c>
      <c r="C99" t="s">
        <v>87</v>
      </c>
      <c r="D99">
        <v>1970.4161999999999</v>
      </c>
      <c r="E99">
        <v>216835.31</v>
      </c>
    </row>
    <row r="100" spans="1:5" x14ac:dyDescent="0.35">
      <c r="A100" t="s">
        <v>100</v>
      </c>
      <c r="B100" t="s">
        <v>109</v>
      </c>
      <c r="C100" t="s">
        <v>87</v>
      </c>
      <c r="D100">
        <v>0</v>
      </c>
      <c r="E100">
        <v>0</v>
      </c>
    </row>
    <row r="101" spans="1:5" x14ac:dyDescent="0.35">
      <c r="A101" t="s">
        <v>100</v>
      </c>
      <c r="B101" t="s">
        <v>115</v>
      </c>
      <c r="C101" t="s">
        <v>87</v>
      </c>
      <c r="D101">
        <v>0.30769999999999997</v>
      </c>
      <c r="E101">
        <v>51.54</v>
      </c>
    </row>
    <row r="102" spans="1:5" x14ac:dyDescent="0.35">
      <c r="A102" t="s">
        <v>101</v>
      </c>
      <c r="B102" t="s">
        <v>113</v>
      </c>
      <c r="C102">
        <v>2019</v>
      </c>
      <c r="D102">
        <v>66501959.351999998</v>
      </c>
      <c r="E102">
        <v>55239457.969999999</v>
      </c>
    </row>
    <row r="103" spans="1:5" x14ac:dyDescent="0.35">
      <c r="A103" t="s">
        <v>101</v>
      </c>
      <c r="B103" t="s">
        <v>115</v>
      </c>
      <c r="C103">
        <v>2019</v>
      </c>
      <c r="D103">
        <v>26167969.908100002</v>
      </c>
      <c r="E103">
        <v>22650653.18</v>
      </c>
    </row>
    <row r="104" spans="1:5" x14ac:dyDescent="0.35">
      <c r="A104" t="s">
        <v>101</v>
      </c>
      <c r="B104" t="s">
        <v>90</v>
      </c>
      <c r="C104">
        <v>2019</v>
      </c>
      <c r="D104">
        <v>12132828.1263</v>
      </c>
      <c r="E104">
        <v>12830787.68</v>
      </c>
    </row>
    <row r="105" spans="1:5" x14ac:dyDescent="0.35">
      <c r="A105" t="s">
        <v>101</v>
      </c>
      <c r="B105" t="s">
        <v>109</v>
      </c>
      <c r="C105">
        <v>2019</v>
      </c>
      <c r="D105">
        <v>7742224.8200000003</v>
      </c>
      <c r="E105">
        <v>6620779.8300000001</v>
      </c>
    </row>
    <row r="106" spans="1:5" x14ac:dyDescent="0.35">
      <c r="A106" t="s">
        <v>101</v>
      </c>
      <c r="B106" t="s">
        <v>96</v>
      </c>
      <c r="C106">
        <v>2019</v>
      </c>
      <c r="D106">
        <v>1100160.6847999999</v>
      </c>
      <c r="E106">
        <v>1643248.15</v>
      </c>
    </row>
    <row r="107" spans="1:5" x14ac:dyDescent="0.35">
      <c r="A107" t="s">
        <v>101</v>
      </c>
      <c r="B107" t="s">
        <v>124</v>
      </c>
      <c r="C107">
        <v>2019</v>
      </c>
      <c r="D107">
        <v>1551403.0177</v>
      </c>
      <c r="E107">
        <v>1544417.92</v>
      </c>
    </row>
    <row r="108" spans="1:5" x14ac:dyDescent="0.35">
      <c r="A108" t="s">
        <v>101</v>
      </c>
      <c r="B108" t="s">
        <v>132</v>
      </c>
      <c r="C108">
        <v>2019</v>
      </c>
      <c r="D108">
        <v>391223.2</v>
      </c>
      <c r="E108">
        <v>368072.06</v>
      </c>
    </row>
    <row r="109" spans="1:5" x14ac:dyDescent="0.35">
      <c r="A109" t="s">
        <v>101</v>
      </c>
      <c r="B109" t="s">
        <v>121</v>
      </c>
      <c r="C109">
        <v>2019</v>
      </c>
      <c r="D109">
        <v>181200</v>
      </c>
      <c r="E109">
        <v>173127.2</v>
      </c>
    </row>
    <row r="110" spans="1:5" x14ac:dyDescent="0.35">
      <c r="A110" t="s">
        <v>101</v>
      </c>
      <c r="B110" t="s">
        <v>86</v>
      </c>
      <c r="C110">
        <v>2019</v>
      </c>
      <c r="D110">
        <v>71696</v>
      </c>
      <c r="E110">
        <v>86051.16</v>
      </c>
    </row>
    <row r="111" spans="1:5" x14ac:dyDescent="0.35">
      <c r="A111" t="s">
        <v>101</v>
      </c>
      <c r="B111" t="s">
        <v>133</v>
      </c>
      <c r="C111">
        <v>2019</v>
      </c>
      <c r="D111">
        <v>48000</v>
      </c>
      <c r="E111">
        <v>47040</v>
      </c>
    </row>
    <row r="112" spans="1:5" x14ac:dyDescent="0.35">
      <c r="A112" t="s">
        <v>101</v>
      </c>
      <c r="B112" t="s">
        <v>93</v>
      </c>
      <c r="C112">
        <v>2019</v>
      </c>
      <c r="D112">
        <v>15892.5</v>
      </c>
      <c r="E112">
        <v>36127.65</v>
      </c>
    </row>
    <row r="113" spans="1:5" x14ac:dyDescent="0.35">
      <c r="A113" t="s">
        <v>101</v>
      </c>
      <c r="B113" t="s">
        <v>94</v>
      </c>
      <c r="C113">
        <v>2019</v>
      </c>
      <c r="D113">
        <v>16756.554599999999</v>
      </c>
      <c r="E113">
        <v>26591.78</v>
      </c>
    </row>
    <row r="114" spans="1:5" x14ac:dyDescent="0.35">
      <c r="A114" t="s">
        <v>101</v>
      </c>
      <c r="B114" t="s">
        <v>122</v>
      </c>
      <c r="C114">
        <v>2019</v>
      </c>
      <c r="D114">
        <v>25200</v>
      </c>
      <c r="E114">
        <v>24948</v>
      </c>
    </row>
    <row r="115" spans="1:5" x14ac:dyDescent="0.35">
      <c r="A115" t="s">
        <v>101</v>
      </c>
      <c r="B115" t="s">
        <v>89</v>
      </c>
      <c r="C115">
        <v>2019</v>
      </c>
      <c r="D115">
        <v>23100</v>
      </c>
      <c r="E115">
        <v>21517.4</v>
      </c>
    </row>
    <row r="116" spans="1:5" x14ac:dyDescent="0.35">
      <c r="A116" t="s">
        <v>101</v>
      </c>
      <c r="B116" t="s">
        <v>114</v>
      </c>
      <c r="C116">
        <v>2019</v>
      </c>
      <c r="D116">
        <v>5164.5447000000004</v>
      </c>
      <c r="E116">
        <v>8826.99</v>
      </c>
    </row>
    <row r="117" spans="1:5" x14ac:dyDescent="0.35">
      <c r="A117" t="s">
        <v>101</v>
      </c>
      <c r="B117" t="s">
        <v>105</v>
      </c>
      <c r="C117">
        <v>2019</v>
      </c>
      <c r="D117">
        <v>69.36</v>
      </c>
      <c r="E117">
        <v>393.49</v>
      </c>
    </row>
    <row r="118" spans="1:5" x14ac:dyDescent="0.35">
      <c r="A118" t="s">
        <v>101</v>
      </c>
      <c r="B118" t="s">
        <v>127</v>
      </c>
      <c r="C118">
        <v>2019</v>
      </c>
      <c r="D118">
        <v>0</v>
      </c>
      <c r="E118">
        <v>0</v>
      </c>
    </row>
    <row r="119" spans="1:5" x14ac:dyDescent="0.35">
      <c r="A119" t="s">
        <v>101</v>
      </c>
      <c r="B119" t="s">
        <v>116</v>
      </c>
      <c r="C119">
        <v>2019</v>
      </c>
      <c r="D119">
        <v>0</v>
      </c>
      <c r="E119">
        <v>0</v>
      </c>
    </row>
    <row r="120" spans="1:5" x14ac:dyDescent="0.35">
      <c r="A120" t="s">
        <v>101</v>
      </c>
      <c r="B120" t="s">
        <v>113</v>
      </c>
      <c r="C120" t="s">
        <v>87</v>
      </c>
      <c r="D120">
        <v>43236539.586000003</v>
      </c>
      <c r="E120">
        <v>31707657.530000001</v>
      </c>
    </row>
    <row r="121" spans="1:5" x14ac:dyDescent="0.35">
      <c r="A121" t="s">
        <v>101</v>
      </c>
      <c r="B121" t="s">
        <v>115</v>
      </c>
      <c r="C121" t="s">
        <v>87</v>
      </c>
      <c r="D121">
        <v>11788208.119999999</v>
      </c>
      <c r="E121">
        <v>9947594.4900000002</v>
      </c>
    </row>
    <row r="122" spans="1:5" x14ac:dyDescent="0.35">
      <c r="A122" t="s">
        <v>101</v>
      </c>
      <c r="B122" t="s">
        <v>90</v>
      </c>
      <c r="C122" t="s">
        <v>87</v>
      </c>
      <c r="D122">
        <v>3838145.9895000001</v>
      </c>
      <c r="E122">
        <v>3895046.19</v>
      </c>
    </row>
    <row r="123" spans="1:5" x14ac:dyDescent="0.35">
      <c r="A123" t="s">
        <v>101</v>
      </c>
      <c r="B123" t="s">
        <v>109</v>
      </c>
      <c r="C123" t="s">
        <v>87</v>
      </c>
      <c r="D123">
        <v>5839442</v>
      </c>
      <c r="E123">
        <v>3914177.03</v>
      </c>
    </row>
    <row r="124" spans="1:5" x14ac:dyDescent="0.35">
      <c r="A124" t="s">
        <v>101</v>
      </c>
      <c r="B124" t="s">
        <v>96</v>
      </c>
      <c r="C124" t="s">
        <v>87</v>
      </c>
      <c r="D124">
        <v>593524.63699999999</v>
      </c>
      <c r="E124">
        <v>895306.95</v>
      </c>
    </row>
    <row r="125" spans="1:5" x14ac:dyDescent="0.35">
      <c r="A125" t="s">
        <v>101</v>
      </c>
      <c r="B125" t="s">
        <v>124</v>
      </c>
      <c r="C125" t="s">
        <v>87</v>
      </c>
      <c r="D125">
        <v>2362500</v>
      </c>
      <c r="E125">
        <v>2551277.35</v>
      </c>
    </row>
    <row r="126" spans="1:5" x14ac:dyDescent="0.35">
      <c r="A126" t="s">
        <v>101</v>
      </c>
      <c r="B126" t="s">
        <v>132</v>
      </c>
      <c r="C126" t="s">
        <v>87</v>
      </c>
      <c r="D126">
        <v>0</v>
      </c>
      <c r="E126">
        <v>0</v>
      </c>
    </row>
    <row r="127" spans="1:5" x14ac:dyDescent="0.35">
      <c r="A127" t="s">
        <v>101</v>
      </c>
      <c r="B127" t="s">
        <v>121</v>
      </c>
      <c r="C127" t="s">
        <v>87</v>
      </c>
      <c r="D127">
        <v>0</v>
      </c>
      <c r="E127">
        <v>0</v>
      </c>
    </row>
    <row r="128" spans="1:5" x14ac:dyDescent="0.35">
      <c r="A128" t="s">
        <v>101</v>
      </c>
      <c r="B128" t="s">
        <v>86</v>
      </c>
      <c r="C128" t="s">
        <v>87</v>
      </c>
      <c r="D128">
        <v>0</v>
      </c>
      <c r="E128">
        <v>0</v>
      </c>
    </row>
    <row r="129" spans="1:5" x14ac:dyDescent="0.35">
      <c r="A129" t="s">
        <v>101</v>
      </c>
      <c r="B129" t="s">
        <v>133</v>
      </c>
      <c r="C129" t="s">
        <v>87</v>
      </c>
      <c r="D129">
        <v>0</v>
      </c>
      <c r="E129">
        <v>0</v>
      </c>
    </row>
    <row r="130" spans="1:5" x14ac:dyDescent="0.35">
      <c r="A130" t="s">
        <v>101</v>
      </c>
      <c r="B130" t="s">
        <v>93</v>
      </c>
      <c r="C130" t="s">
        <v>87</v>
      </c>
      <c r="D130">
        <v>11538.67</v>
      </c>
      <c r="E130">
        <v>20962.84</v>
      </c>
    </row>
    <row r="131" spans="1:5" x14ac:dyDescent="0.35">
      <c r="A131" t="s">
        <v>101</v>
      </c>
      <c r="B131" t="s">
        <v>94</v>
      </c>
      <c r="C131" t="s">
        <v>87</v>
      </c>
      <c r="D131">
        <v>0</v>
      </c>
      <c r="E131">
        <v>0</v>
      </c>
    </row>
    <row r="132" spans="1:5" x14ac:dyDescent="0.35">
      <c r="A132" t="s">
        <v>101</v>
      </c>
      <c r="B132" t="s">
        <v>122</v>
      </c>
      <c r="C132" t="s">
        <v>87</v>
      </c>
      <c r="D132">
        <v>50400</v>
      </c>
      <c r="E132">
        <v>38304</v>
      </c>
    </row>
    <row r="133" spans="1:5" x14ac:dyDescent="0.35">
      <c r="A133" t="s">
        <v>101</v>
      </c>
      <c r="B133" t="s">
        <v>89</v>
      </c>
      <c r="C133" t="s">
        <v>87</v>
      </c>
      <c r="D133">
        <v>0</v>
      </c>
      <c r="E133">
        <v>0</v>
      </c>
    </row>
    <row r="134" spans="1:5" x14ac:dyDescent="0.35">
      <c r="A134" t="s">
        <v>101</v>
      </c>
      <c r="B134" t="s">
        <v>114</v>
      </c>
      <c r="C134" t="s">
        <v>87</v>
      </c>
      <c r="D134">
        <v>19128.5376</v>
      </c>
      <c r="E134">
        <v>17273.490000000002</v>
      </c>
    </row>
    <row r="135" spans="1:5" x14ac:dyDescent="0.35">
      <c r="A135" t="s">
        <v>101</v>
      </c>
      <c r="B135" t="s">
        <v>105</v>
      </c>
      <c r="C135" t="s">
        <v>87</v>
      </c>
      <c r="D135">
        <v>56.8</v>
      </c>
      <c r="E135">
        <v>457.08</v>
      </c>
    </row>
    <row r="136" spans="1:5" x14ac:dyDescent="0.35">
      <c r="A136" t="s">
        <v>101</v>
      </c>
      <c r="B136" t="s">
        <v>127</v>
      </c>
      <c r="C136" t="s">
        <v>87</v>
      </c>
      <c r="D136">
        <v>50400</v>
      </c>
      <c r="E136">
        <v>38688.300000000003</v>
      </c>
    </row>
    <row r="137" spans="1:5" x14ac:dyDescent="0.35">
      <c r="A137" t="s">
        <v>101</v>
      </c>
      <c r="B137" t="s">
        <v>116</v>
      </c>
      <c r="C137" t="s">
        <v>87</v>
      </c>
      <c r="D137">
        <v>2979.4</v>
      </c>
      <c r="E137">
        <v>6151.06</v>
      </c>
    </row>
    <row r="138" spans="1:5" x14ac:dyDescent="0.35">
      <c r="A138" t="s">
        <v>102</v>
      </c>
      <c r="B138" t="s">
        <v>124</v>
      </c>
      <c r="C138">
        <v>2019</v>
      </c>
      <c r="D138">
        <v>1554527</v>
      </c>
      <c r="E138">
        <v>2495962.16</v>
      </c>
    </row>
    <row r="139" spans="1:5" x14ac:dyDescent="0.35">
      <c r="A139" t="s">
        <v>102</v>
      </c>
      <c r="B139" t="s">
        <v>115</v>
      </c>
      <c r="C139">
        <v>2019</v>
      </c>
      <c r="D139">
        <v>2042748</v>
      </c>
      <c r="E139">
        <v>2155908.7999999998</v>
      </c>
    </row>
    <row r="140" spans="1:5" x14ac:dyDescent="0.35">
      <c r="A140" t="s">
        <v>102</v>
      </c>
      <c r="B140" t="s">
        <v>96</v>
      </c>
      <c r="C140">
        <v>2019</v>
      </c>
      <c r="D140">
        <v>446154.38370000001</v>
      </c>
      <c r="E140">
        <v>1988649.96</v>
      </c>
    </row>
    <row r="141" spans="1:5" x14ac:dyDescent="0.35">
      <c r="A141" t="s">
        <v>102</v>
      </c>
      <c r="B141" t="s">
        <v>114</v>
      </c>
      <c r="C141">
        <v>2019</v>
      </c>
      <c r="D141">
        <v>342767.09100000001</v>
      </c>
      <c r="E141">
        <v>1622049.62</v>
      </c>
    </row>
    <row r="142" spans="1:5" x14ac:dyDescent="0.35">
      <c r="A142" t="s">
        <v>102</v>
      </c>
      <c r="B142" t="s">
        <v>94</v>
      </c>
      <c r="C142">
        <v>2019</v>
      </c>
      <c r="D142">
        <v>213774.99249999999</v>
      </c>
      <c r="E142">
        <v>1003537.36</v>
      </c>
    </row>
    <row r="143" spans="1:5" x14ac:dyDescent="0.35">
      <c r="A143" t="s">
        <v>102</v>
      </c>
      <c r="B143" t="s">
        <v>113</v>
      </c>
      <c r="C143">
        <v>2019</v>
      </c>
      <c r="D143">
        <v>100800</v>
      </c>
      <c r="E143">
        <v>82218</v>
      </c>
    </row>
    <row r="144" spans="1:5" x14ac:dyDescent="0.35">
      <c r="A144" t="s">
        <v>102</v>
      </c>
      <c r="B144" t="s">
        <v>132</v>
      </c>
      <c r="C144">
        <v>2019</v>
      </c>
      <c r="D144">
        <v>13419.090700000001</v>
      </c>
      <c r="E144">
        <v>70431.839999999997</v>
      </c>
    </row>
    <row r="145" spans="1:5" x14ac:dyDescent="0.35">
      <c r="A145" t="s">
        <v>102</v>
      </c>
      <c r="B145" t="s">
        <v>116</v>
      </c>
      <c r="C145">
        <v>2019</v>
      </c>
      <c r="D145">
        <v>18266.768499999998</v>
      </c>
      <c r="E145">
        <v>66848.52</v>
      </c>
    </row>
    <row r="146" spans="1:5" x14ac:dyDescent="0.35">
      <c r="A146" t="s">
        <v>102</v>
      </c>
      <c r="B146" t="s">
        <v>90</v>
      </c>
      <c r="C146">
        <v>2019</v>
      </c>
      <c r="D146">
        <v>29311.64</v>
      </c>
      <c r="E146">
        <v>56050.48</v>
      </c>
    </row>
    <row r="147" spans="1:5" x14ac:dyDescent="0.35">
      <c r="A147" t="s">
        <v>102</v>
      </c>
      <c r="B147" t="s">
        <v>104</v>
      </c>
      <c r="C147">
        <v>2019</v>
      </c>
      <c r="D147">
        <v>7455.0379000000003</v>
      </c>
      <c r="E147">
        <v>45152.4</v>
      </c>
    </row>
    <row r="148" spans="1:5" x14ac:dyDescent="0.35">
      <c r="A148" t="s">
        <v>102</v>
      </c>
      <c r="B148" t="s">
        <v>93</v>
      </c>
      <c r="C148">
        <v>2019</v>
      </c>
      <c r="D148">
        <v>6598.52</v>
      </c>
      <c r="E148">
        <v>16511.68</v>
      </c>
    </row>
    <row r="149" spans="1:5" x14ac:dyDescent="0.35">
      <c r="A149" t="s">
        <v>102</v>
      </c>
      <c r="B149" t="s">
        <v>134</v>
      </c>
      <c r="C149">
        <v>2019</v>
      </c>
      <c r="D149">
        <v>2872.5</v>
      </c>
      <c r="E149">
        <v>13593.57</v>
      </c>
    </row>
    <row r="150" spans="1:5" x14ac:dyDescent="0.35">
      <c r="A150" t="s">
        <v>102</v>
      </c>
      <c r="B150" t="s">
        <v>117</v>
      </c>
      <c r="C150">
        <v>2019</v>
      </c>
      <c r="D150">
        <v>2258.7422999999999</v>
      </c>
      <c r="E150">
        <v>8822.73</v>
      </c>
    </row>
    <row r="151" spans="1:5" x14ac:dyDescent="0.35">
      <c r="A151" t="s">
        <v>102</v>
      </c>
      <c r="B151" t="s">
        <v>127</v>
      </c>
      <c r="C151">
        <v>2019</v>
      </c>
      <c r="D151">
        <v>1052.03</v>
      </c>
      <c r="E151">
        <v>8102.03</v>
      </c>
    </row>
    <row r="152" spans="1:5" x14ac:dyDescent="0.35">
      <c r="A152" t="s">
        <v>102</v>
      </c>
      <c r="B152" t="s">
        <v>92</v>
      </c>
      <c r="C152">
        <v>2019</v>
      </c>
      <c r="D152">
        <v>5175</v>
      </c>
      <c r="E152">
        <v>1236.3800000000001</v>
      </c>
    </row>
    <row r="153" spans="1:5" x14ac:dyDescent="0.35">
      <c r="A153" t="s">
        <v>102</v>
      </c>
      <c r="B153" t="s">
        <v>135</v>
      </c>
      <c r="C153">
        <v>2019</v>
      </c>
      <c r="D153">
        <v>119.3</v>
      </c>
      <c r="E153">
        <v>894</v>
      </c>
    </row>
    <row r="154" spans="1:5" x14ac:dyDescent="0.35">
      <c r="A154" t="s">
        <v>102</v>
      </c>
      <c r="B154" t="s">
        <v>136</v>
      </c>
      <c r="C154">
        <v>2019</v>
      </c>
      <c r="D154">
        <v>9.86</v>
      </c>
      <c r="E154">
        <v>450.99</v>
      </c>
    </row>
    <row r="155" spans="1:5" x14ac:dyDescent="0.35">
      <c r="A155" t="s">
        <v>102</v>
      </c>
      <c r="B155" t="s">
        <v>137</v>
      </c>
      <c r="C155">
        <v>2019</v>
      </c>
      <c r="D155">
        <v>3.8462000000000001</v>
      </c>
      <c r="E155">
        <v>133.15</v>
      </c>
    </row>
    <row r="156" spans="1:5" x14ac:dyDescent="0.35">
      <c r="A156" t="s">
        <v>102</v>
      </c>
      <c r="B156" t="s">
        <v>89</v>
      </c>
      <c r="C156">
        <v>2019</v>
      </c>
      <c r="D156">
        <v>1.66</v>
      </c>
      <c r="E156">
        <v>125.99</v>
      </c>
    </row>
    <row r="157" spans="1:5" x14ac:dyDescent="0.35">
      <c r="A157" t="s">
        <v>102</v>
      </c>
      <c r="B157" t="s">
        <v>120</v>
      </c>
      <c r="C157">
        <v>2019</v>
      </c>
      <c r="D157">
        <v>1.3846000000000001</v>
      </c>
      <c r="E157">
        <v>100.79</v>
      </c>
    </row>
    <row r="158" spans="1:5" x14ac:dyDescent="0.35">
      <c r="A158" t="s">
        <v>102</v>
      </c>
      <c r="B158" t="s">
        <v>124</v>
      </c>
      <c r="C158" t="s">
        <v>87</v>
      </c>
      <c r="D158">
        <v>1288915.55</v>
      </c>
      <c r="E158">
        <v>2338342.61</v>
      </c>
    </row>
    <row r="159" spans="1:5" x14ac:dyDescent="0.35">
      <c r="A159" t="s">
        <v>102</v>
      </c>
      <c r="B159" t="s">
        <v>115</v>
      </c>
      <c r="C159" t="s">
        <v>87</v>
      </c>
      <c r="D159">
        <v>1734796</v>
      </c>
      <c r="E159">
        <v>2115933.83</v>
      </c>
    </row>
    <row r="160" spans="1:5" x14ac:dyDescent="0.35">
      <c r="A160" t="s">
        <v>102</v>
      </c>
      <c r="B160" t="s">
        <v>96</v>
      </c>
      <c r="C160" t="s">
        <v>87</v>
      </c>
      <c r="D160">
        <v>411804.91600000003</v>
      </c>
      <c r="E160">
        <v>2070539.92</v>
      </c>
    </row>
    <row r="161" spans="1:5" x14ac:dyDescent="0.35">
      <c r="A161" t="s">
        <v>102</v>
      </c>
      <c r="B161" t="s">
        <v>114</v>
      </c>
      <c r="C161" t="s">
        <v>87</v>
      </c>
      <c r="D161">
        <v>341261.52010000002</v>
      </c>
      <c r="E161">
        <v>1544197.61</v>
      </c>
    </row>
    <row r="162" spans="1:5" x14ac:dyDescent="0.35">
      <c r="A162" t="s">
        <v>102</v>
      </c>
      <c r="B162" t="s">
        <v>94</v>
      </c>
      <c r="C162" t="s">
        <v>87</v>
      </c>
      <c r="D162">
        <v>168203.81789999999</v>
      </c>
      <c r="E162">
        <v>770986.67</v>
      </c>
    </row>
    <row r="163" spans="1:5" x14ac:dyDescent="0.35">
      <c r="A163" t="s">
        <v>102</v>
      </c>
      <c r="B163" t="s">
        <v>113</v>
      </c>
      <c r="C163" t="s">
        <v>87</v>
      </c>
      <c r="D163">
        <v>251950</v>
      </c>
      <c r="E163">
        <v>155536.79</v>
      </c>
    </row>
    <row r="164" spans="1:5" x14ac:dyDescent="0.35">
      <c r="A164" t="s">
        <v>102</v>
      </c>
      <c r="B164" t="s">
        <v>132</v>
      </c>
      <c r="C164" t="s">
        <v>87</v>
      </c>
      <c r="D164">
        <v>8191.3684999999996</v>
      </c>
      <c r="E164">
        <v>44382.15</v>
      </c>
    </row>
    <row r="165" spans="1:5" x14ac:dyDescent="0.35">
      <c r="A165" t="s">
        <v>102</v>
      </c>
      <c r="B165" t="s">
        <v>116</v>
      </c>
      <c r="C165" t="s">
        <v>87</v>
      </c>
      <c r="D165">
        <v>13018.99</v>
      </c>
      <c r="E165">
        <v>58246.94</v>
      </c>
    </row>
    <row r="166" spans="1:5" x14ac:dyDescent="0.35">
      <c r="A166" t="s">
        <v>102</v>
      </c>
      <c r="B166" t="s">
        <v>90</v>
      </c>
      <c r="C166" t="s">
        <v>87</v>
      </c>
      <c r="D166">
        <v>14572.45</v>
      </c>
      <c r="E166">
        <v>27568.32</v>
      </c>
    </row>
    <row r="167" spans="1:5" x14ac:dyDescent="0.35">
      <c r="A167" t="s">
        <v>102</v>
      </c>
      <c r="B167" t="s">
        <v>104</v>
      </c>
      <c r="C167" t="s">
        <v>87</v>
      </c>
      <c r="D167">
        <v>1568.4108000000001</v>
      </c>
      <c r="E167">
        <v>8614.9</v>
      </c>
    </row>
    <row r="168" spans="1:5" x14ac:dyDescent="0.35">
      <c r="A168" t="s">
        <v>102</v>
      </c>
      <c r="B168" t="s">
        <v>93</v>
      </c>
      <c r="C168" t="s">
        <v>87</v>
      </c>
      <c r="D168">
        <v>17168.73</v>
      </c>
      <c r="E168">
        <v>16584.3</v>
      </c>
    </row>
    <row r="169" spans="1:5" x14ac:dyDescent="0.35">
      <c r="A169" t="s">
        <v>102</v>
      </c>
      <c r="B169" t="s">
        <v>134</v>
      </c>
      <c r="C169" t="s">
        <v>87</v>
      </c>
      <c r="D169">
        <v>0</v>
      </c>
      <c r="E169">
        <v>0</v>
      </c>
    </row>
    <row r="170" spans="1:5" x14ac:dyDescent="0.35">
      <c r="A170" t="s">
        <v>102</v>
      </c>
      <c r="B170" t="s">
        <v>117</v>
      </c>
      <c r="C170" t="s">
        <v>87</v>
      </c>
      <c r="D170">
        <v>473.41</v>
      </c>
      <c r="E170">
        <v>2902.71</v>
      </c>
    </row>
    <row r="171" spans="1:5" x14ac:dyDescent="0.35">
      <c r="A171" t="s">
        <v>102</v>
      </c>
      <c r="B171" t="s">
        <v>127</v>
      </c>
      <c r="C171" t="s">
        <v>87</v>
      </c>
      <c r="D171">
        <v>205.43899999999999</v>
      </c>
      <c r="E171">
        <v>792.72</v>
      </c>
    </row>
    <row r="172" spans="1:5" x14ac:dyDescent="0.35">
      <c r="A172" t="s">
        <v>102</v>
      </c>
      <c r="B172" t="s">
        <v>92</v>
      </c>
      <c r="C172" t="s">
        <v>87</v>
      </c>
      <c r="D172">
        <v>4500</v>
      </c>
      <c r="E172">
        <v>2548.7399999999998</v>
      </c>
    </row>
    <row r="173" spans="1:5" x14ac:dyDescent="0.35">
      <c r="A173" t="s">
        <v>102</v>
      </c>
      <c r="B173" t="s">
        <v>135</v>
      </c>
      <c r="C173" t="s">
        <v>87</v>
      </c>
      <c r="D173">
        <v>95.64</v>
      </c>
      <c r="E173">
        <v>231.98</v>
      </c>
    </row>
    <row r="174" spans="1:5" x14ac:dyDescent="0.35">
      <c r="A174" t="s">
        <v>102</v>
      </c>
      <c r="B174" t="s">
        <v>136</v>
      </c>
      <c r="C174" t="s">
        <v>87</v>
      </c>
      <c r="D174">
        <v>0</v>
      </c>
      <c r="E174">
        <v>0</v>
      </c>
    </row>
    <row r="175" spans="1:5" x14ac:dyDescent="0.35">
      <c r="A175" t="s">
        <v>102</v>
      </c>
      <c r="B175" t="s">
        <v>137</v>
      </c>
      <c r="C175" t="s">
        <v>87</v>
      </c>
      <c r="D175">
        <v>0</v>
      </c>
      <c r="E175">
        <v>0</v>
      </c>
    </row>
    <row r="176" spans="1:5" x14ac:dyDescent="0.35">
      <c r="A176" t="s">
        <v>102</v>
      </c>
      <c r="B176" t="s">
        <v>89</v>
      </c>
      <c r="C176" t="s">
        <v>87</v>
      </c>
      <c r="D176">
        <v>2.33</v>
      </c>
      <c r="E176">
        <v>448.46</v>
      </c>
    </row>
    <row r="177" spans="1:5" x14ac:dyDescent="0.35">
      <c r="A177" t="s">
        <v>102</v>
      </c>
      <c r="B177" t="s">
        <v>120</v>
      </c>
      <c r="C177" t="s">
        <v>87</v>
      </c>
      <c r="D177">
        <v>2.57</v>
      </c>
      <c r="E177">
        <v>118.03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2BFC-A1EE-49FC-A702-7CAE4C610AFF}">
  <dimension ref="A1:T197"/>
  <sheetViews>
    <sheetView topLeftCell="K1" workbookViewId="0">
      <selection activeCell="M16" sqref="M16"/>
    </sheetView>
  </sheetViews>
  <sheetFormatPr baseColWidth="10" defaultRowHeight="14.5" x14ac:dyDescent="0.35"/>
  <cols>
    <col min="1" max="1" width="7.26953125" customWidth="1"/>
    <col min="6" max="6" width="9.1796875" customWidth="1"/>
    <col min="8" max="8" width="7" customWidth="1"/>
    <col min="9" max="9" width="16.26953125" customWidth="1"/>
    <col min="10" max="10" width="8.453125" customWidth="1"/>
    <col min="11" max="11" width="10.90625" customWidth="1"/>
    <col min="12" max="12" width="19.7265625" customWidth="1"/>
    <col min="13" max="13" width="24.08984375" customWidth="1"/>
    <col min="14" max="14" width="12.453125" customWidth="1"/>
    <col min="15" max="15" width="12.54296875" customWidth="1"/>
    <col min="16" max="16" width="17.453125" customWidth="1"/>
    <col min="17" max="17" width="20.1796875" customWidth="1"/>
    <col min="20" max="20" width="20" customWidth="1"/>
  </cols>
  <sheetData>
    <row r="1" spans="1:20" x14ac:dyDescent="0.35">
      <c r="A1" s="51" t="s">
        <v>39</v>
      </c>
      <c r="B1" s="51" t="s">
        <v>174</v>
      </c>
      <c r="C1" s="51" t="s">
        <v>175</v>
      </c>
      <c r="D1" s="51" t="s">
        <v>176</v>
      </c>
      <c r="E1" s="51" t="s">
        <v>40</v>
      </c>
      <c r="F1" s="51" t="s">
        <v>177</v>
      </c>
      <c r="G1" s="51" t="s">
        <v>178</v>
      </c>
      <c r="H1" s="51" t="s">
        <v>179</v>
      </c>
      <c r="I1" s="51" t="s">
        <v>180</v>
      </c>
      <c r="J1" s="51" t="s">
        <v>181</v>
      </c>
      <c r="K1" s="51" t="s">
        <v>182</v>
      </c>
      <c r="L1" s="51" t="s">
        <v>183</v>
      </c>
      <c r="M1" s="52" t="s">
        <v>184</v>
      </c>
      <c r="N1" s="52" t="s">
        <v>185</v>
      </c>
      <c r="O1" s="52" t="s">
        <v>186</v>
      </c>
      <c r="P1" s="52" t="s">
        <v>187</v>
      </c>
      <c r="Q1" s="52" t="s">
        <v>188</v>
      </c>
      <c r="R1" s="52" t="s">
        <v>0</v>
      </c>
      <c r="S1" s="52" t="s">
        <v>189</v>
      </c>
      <c r="T1" s="52" t="s">
        <v>190</v>
      </c>
    </row>
    <row r="2" spans="1:20" x14ac:dyDescent="0.35">
      <c r="A2" s="53">
        <v>7</v>
      </c>
      <c r="B2" s="53">
        <v>72</v>
      </c>
      <c r="C2" s="53">
        <v>7201</v>
      </c>
      <c r="D2" s="53" t="s">
        <v>191</v>
      </c>
      <c r="E2" s="53" t="s">
        <v>32</v>
      </c>
      <c r="F2" s="53">
        <v>2019</v>
      </c>
      <c r="G2" s="53">
        <v>50488830</v>
      </c>
      <c r="H2" s="53" t="s">
        <v>192</v>
      </c>
      <c r="I2" s="53" t="s">
        <v>193</v>
      </c>
      <c r="J2" s="53">
        <v>3</v>
      </c>
      <c r="K2" s="53">
        <v>0</v>
      </c>
      <c r="L2" s="53" t="s">
        <v>194</v>
      </c>
      <c r="M2" s="53" t="s">
        <v>195</v>
      </c>
      <c r="N2" s="53"/>
      <c r="O2" s="53"/>
      <c r="P2" s="53" t="s">
        <v>196</v>
      </c>
      <c r="Q2" s="53" t="s">
        <v>197</v>
      </c>
      <c r="R2" s="53" t="s">
        <v>198</v>
      </c>
      <c r="S2" s="53" t="s">
        <v>111</v>
      </c>
      <c r="T2" s="53" t="s">
        <v>199</v>
      </c>
    </row>
    <row r="3" spans="1:20" x14ac:dyDescent="0.35">
      <c r="A3" s="53">
        <v>5</v>
      </c>
      <c r="B3" s="53">
        <v>55</v>
      </c>
      <c r="C3" s="53">
        <v>5506</v>
      </c>
      <c r="D3" s="53" t="s">
        <v>200</v>
      </c>
      <c r="E3" s="53" t="s">
        <v>30</v>
      </c>
      <c r="F3" s="53">
        <v>2019</v>
      </c>
      <c r="G3" s="53">
        <v>51016650</v>
      </c>
      <c r="H3" s="53" t="s">
        <v>201</v>
      </c>
      <c r="I3" s="53" t="s">
        <v>202</v>
      </c>
      <c r="J3" s="53">
        <v>5</v>
      </c>
      <c r="K3" s="53">
        <v>1</v>
      </c>
      <c r="L3" s="53" t="s">
        <v>194</v>
      </c>
      <c r="M3" s="53" t="s">
        <v>195</v>
      </c>
      <c r="N3" s="53"/>
      <c r="O3" s="53"/>
      <c r="P3" s="53" t="s">
        <v>196</v>
      </c>
      <c r="Q3" s="53" t="s">
        <v>197</v>
      </c>
      <c r="R3" s="53" t="s">
        <v>198</v>
      </c>
      <c r="S3" s="53" t="s">
        <v>111</v>
      </c>
      <c r="T3" s="53" t="s">
        <v>199</v>
      </c>
    </row>
    <row r="4" spans="1:20" x14ac:dyDescent="0.35">
      <c r="A4" s="53">
        <v>13</v>
      </c>
      <c r="B4" s="53">
        <v>135</v>
      </c>
      <c r="C4" s="53">
        <v>13503</v>
      </c>
      <c r="D4" s="53" t="s">
        <v>203</v>
      </c>
      <c r="E4" s="53" t="s">
        <v>41</v>
      </c>
      <c r="F4" s="53">
        <v>2019</v>
      </c>
      <c r="G4" s="53">
        <v>53160920</v>
      </c>
      <c r="H4" s="53" t="s">
        <v>192</v>
      </c>
      <c r="I4" s="53" t="s">
        <v>204</v>
      </c>
      <c r="J4" s="53">
        <v>2</v>
      </c>
      <c r="K4" s="53">
        <v>0</v>
      </c>
      <c r="L4" s="53" t="s">
        <v>194</v>
      </c>
      <c r="M4" s="53" t="s">
        <v>205</v>
      </c>
      <c r="N4" s="53"/>
      <c r="O4" s="53"/>
      <c r="P4" s="53" t="s">
        <v>196</v>
      </c>
      <c r="Q4" s="53" t="s">
        <v>197</v>
      </c>
      <c r="R4" s="53" t="s">
        <v>198</v>
      </c>
      <c r="S4" s="53" t="s">
        <v>111</v>
      </c>
      <c r="T4" s="53" t="s">
        <v>199</v>
      </c>
    </row>
    <row r="5" spans="1:20" x14ac:dyDescent="0.35">
      <c r="A5" s="54">
        <v>5</v>
      </c>
      <c r="B5" s="54">
        <v>54</v>
      </c>
      <c r="C5" s="54">
        <v>5402</v>
      </c>
      <c r="D5" s="54" t="s">
        <v>206</v>
      </c>
      <c r="E5" s="54" t="s">
        <v>30</v>
      </c>
      <c r="F5" s="54">
        <v>2019</v>
      </c>
      <c r="G5" s="54">
        <v>53201660</v>
      </c>
      <c r="H5" s="54" t="s">
        <v>207</v>
      </c>
      <c r="I5" s="54" t="s">
        <v>208</v>
      </c>
      <c r="J5" s="54">
        <v>1</v>
      </c>
      <c r="K5" s="54">
        <v>0</v>
      </c>
      <c r="L5" s="54" t="s">
        <v>194</v>
      </c>
      <c r="M5" s="54" t="s">
        <v>205</v>
      </c>
      <c r="N5" s="54"/>
      <c r="O5" s="54"/>
      <c r="P5" s="54" t="s">
        <v>196</v>
      </c>
      <c r="Q5" s="54" t="s">
        <v>197</v>
      </c>
      <c r="R5" s="54" t="s">
        <v>198</v>
      </c>
      <c r="S5" s="54" t="s">
        <v>111</v>
      </c>
      <c r="T5" s="54" t="s">
        <v>199</v>
      </c>
    </row>
    <row r="6" spans="1:20" x14ac:dyDescent="0.35">
      <c r="A6" s="55">
        <v>5</v>
      </c>
      <c r="B6" s="55">
        <v>54</v>
      </c>
      <c r="C6" s="55">
        <v>5401</v>
      </c>
      <c r="D6" s="55" t="s">
        <v>138</v>
      </c>
      <c r="E6" s="55" t="s">
        <v>30</v>
      </c>
      <c r="F6" s="55">
        <v>2019</v>
      </c>
      <c r="G6" s="55">
        <v>53203860</v>
      </c>
      <c r="H6" s="55" t="s">
        <v>209</v>
      </c>
      <c r="I6" s="55" t="s">
        <v>210</v>
      </c>
      <c r="J6" s="55">
        <v>2</v>
      </c>
      <c r="K6" s="55">
        <v>0</v>
      </c>
      <c r="L6" s="55" t="s">
        <v>194</v>
      </c>
      <c r="M6" s="55" t="s">
        <v>205</v>
      </c>
      <c r="N6" s="55"/>
      <c r="O6" s="55"/>
      <c r="P6" s="55" t="s">
        <v>196</v>
      </c>
      <c r="Q6" s="55" t="s">
        <v>197</v>
      </c>
      <c r="R6" s="55" t="s">
        <v>198</v>
      </c>
      <c r="S6" s="55" t="s">
        <v>111</v>
      </c>
      <c r="T6" s="55" t="s">
        <v>199</v>
      </c>
    </row>
    <row r="7" spans="1:20" x14ac:dyDescent="0.35">
      <c r="A7" s="54">
        <v>5</v>
      </c>
      <c r="B7" s="54">
        <v>54</v>
      </c>
      <c r="C7" s="54">
        <v>5401</v>
      </c>
      <c r="D7" s="54" t="s">
        <v>138</v>
      </c>
      <c r="E7" s="54" t="s">
        <v>30</v>
      </c>
      <c r="F7" s="54">
        <v>2019</v>
      </c>
      <c r="G7" s="54">
        <v>53204650</v>
      </c>
      <c r="H7" s="54" t="s">
        <v>211</v>
      </c>
      <c r="I7" s="54" t="s">
        <v>212</v>
      </c>
      <c r="J7" s="54">
        <v>2</v>
      </c>
      <c r="K7" s="54">
        <v>0</v>
      </c>
      <c r="L7" s="54" t="s">
        <v>194</v>
      </c>
      <c r="M7" s="54" t="s">
        <v>205</v>
      </c>
      <c r="N7" s="54"/>
      <c r="O7" s="54"/>
      <c r="P7" s="54" t="s">
        <v>196</v>
      </c>
      <c r="Q7" s="54" t="s">
        <v>197</v>
      </c>
      <c r="R7" s="54" t="s">
        <v>198</v>
      </c>
      <c r="S7" s="54" t="s">
        <v>111</v>
      </c>
      <c r="T7" s="54" t="s">
        <v>199</v>
      </c>
    </row>
    <row r="8" spans="1:20" x14ac:dyDescent="0.35">
      <c r="A8" s="54">
        <v>5</v>
      </c>
      <c r="B8" s="54">
        <v>54</v>
      </c>
      <c r="C8" s="54">
        <v>5401</v>
      </c>
      <c r="D8" s="54" t="s">
        <v>138</v>
      </c>
      <c r="E8" s="54" t="s">
        <v>30</v>
      </c>
      <c r="F8" s="54">
        <v>2019</v>
      </c>
      <c r="G8" s="54">
        <v>53217110</v>
      </c>
      <c r="H8" s="54" t="s">
        <v>211</v>
      </c>
      <c r="I8" s="54" t="s">
        <v>213</v>
      </c>
      <c r="J8" s="54">
        <v>2</v>
      </c>
      <c r="K8" s="54">
        <v>0</v>
      </c>
      <c r="L8" s="54" t="s">
        <v>194</v>
      </c>
      <c r="M8" s="54" t="s">
        <v>205</v>
      </c>
      <c r="N8" s="54"/>
      <c r="O8" s="54"/>
      <c r="P8" s="54" t="s">
        <v>196</v>
      </c>
      <c r="Q8" s="54" t="s">
        <v>197</v>
      </c>
      <c r="R8" s="54" t="s">
        <v>198</v>
      </c>
      <c r="S8" s="54" t="s">
        <v>111</v>
      </c>
      <c r="T8" s="54" t="s">
        <v>199</v>
      </c>
    </row>
    <row r="9" spans="1:20" x14ac:dyDescent="0.35">
      <c r="A9" s="54">
        <v>5</v>
      </c>
      <c r="B9" s="54">
        <v>54</v>
      </c>
      <c r="C9" s="54">
        <v>5403</v>
      </c>
      <c r="D9" s="54" t="s">
        <v>214</v>
      </c>
      <c r="E9" s="54" t="s">
        <v>30</v>
      </c>
      <c r="F9" s="54">
        <v>2019</v>
      </c>
      <c r="G9" s="54">
        <v>53233030</v>
      </c>
      <c r="H9" s="54" t="s">
        <v>215</v>
      </c>
      <c r="I9" s="54" t="s">
        <v>216</v>
      </c>
      <c r="J9" s="54">
        <v>2</v>
      </c>
      <c r="K9" s="54">
        <v>0</v>
      </c>
      <c r="L9" s="54" t="s">
        <v>194</v>
      </c>
      <c r="M9" s="54" t="s">
        <v>205</v>
      </c>
      <c r="N9" s="54"/>
      <c r="O9" s="54"/>
      <c r="P9" s="54" t="s">
        <v>196</v>
      </c>
      <c r="Q9" s="54" t="s">
        <v>197</v>
      </c>
      <c r="R9" s="54" t="s">
        <v>198</v>
      </c>
      <c r="S9" s="54" t="s">
        <v>111</v>
      </c>
      <c r="T9" s="54" t="s">
        <v>199</v>
      </c>
    </row>
    <row r="10" spans="1:20" x14ac:dyDescent="0.35">
      <c r="A10" s="54">
        <v>5</v>
      </c>
      <c r="B10" s="54">
        <v>54</v>
      </c>
      <c r="C10" s="54">
        <v>5402</v>
      </c>
      <c r="D10" s="54" t="s">
        <v>206</v>
      </c>
      <c r="E10" s="54" t="s">
        <v>30</v>
      </c>
      <c r="F10" s="54">
        <v>2019</v>
      </c>
      <c r="G10" s="54">
        <v>53241270</v>
      </c>
      <c r="H10" s="54" t="s">
        <v>207</v>
      </c>
      <c r="I10" s="54" t="s">
        <v>217</v>
      </c>
      <c r="J10" s="54">
        <v>3</v>
      </c>
      <c r="K10" s="54">
        <v>1</v>
      </c>
      <c r="L10" s="54" t="s">
        <v>194</v>
      </c>
      <c r="M10" s="54" t="s">
        <v>205</v>
      </c>
      <c r="N10" s="54"/>
      <c r="O10" s="54"/>
      <c r="P10" s="54" t="s">
        <v>196</v>
      </c>
      <c r="Q10" s="54" t="s">
        <v>197</v>
      </c>
      <c r="R10" s="54" t="s">
        <v>198</v>
      </c>
      <c r="S10" s="54" t="s">
        <v>111</v>
      </c>
      <c r="T10" s="54" t="s">
        <v>199</v>
      </c>
    </row>
    <row r="11" spans="1:20" x14ac:dyDescent="0.35">
      <c r="A11" s="54">
        <v>4</v>
      </c>
      <c r="B11" s="54">
        <v>41</v>
      </c>
      <c r="C11" s="54">
        <v>4102</v>
      </c>
      <c r="D11" s="54" t="s">
        <v>29</v>
      </c>
      <c r="E11" s="54" t="s">
        <v>29</v>
      </c>
      <c r="F11" s="54">
        <v>2019</v>
      </c>
      <c r="G11" s="54">
        <v>53242710</v>
      </c>
      <c r="H11" s="54" t="s">
        <v>209</v>
      </c>
      <c r="I11" s="54" t="s">
        <v>218</v>
      </c>
      <c r="J11" s="54">
        <v>3</v>
      </c>
      <c r="K11" s="54">
        <v>0</v>
      </c>
      <c r="L11" s="54" t="s">
        <v>194</v>
      </c>
      <c r="M11" s="54" t="s">
        <v>205</v>
      </c>
      <c r="N11" s="54"/>
      <c r="O11" s="54"/>
      <c r="P11" s="54" t="s">
        <v>196</v>
      </c>
      <c r="Q11" s="54" t="s">
        <v>197</v>
      </c>
      <c r="R11" s="54" t="s">
        <v>198</v>
      </c>
      <c r="S11" s="54" t="s">
        <v>111</v>
      </c>
      <c r="T11" s="54" t="s">
        <v>199</v>
      </c>
    </row>
    <row r="12" spans="1:20" x14ac:dyDescent="0.35">
      <c r="A12" s="55">
        <v>5</v>
      </c>
      <c r="B12" s="55">
        <v>54</v>
      </c>
      <c r="C12" s="55">
        <v>5403</v>
      </c>
      <c r="D12" s="55" t="s">
        <v>214</v>
      </c>
      <c r="E12" s="55" t="s">
        <v>30</v>
      </c>
      <c r="F12" s="55">
        <v>2019</v>
      </c>
      <c r="G12" s="55">
        <v>53255440</v>
      </c>
      <c r="H12" s="55" t="s">
        <v>219</v>
      </c>
      <c r="I12" s="55" t="s">
        <v>220</v>
      </c>
      <c r="J12" s="55">
        <v>2</v>
      </c>
      <c r="K12" s="55">
        <v>0</v>
      </c>
      <c r="L12" s="55" t="s">
        <v>194</v>
      </c>
      <c r="M12" s="55" t="s">
        <v>205</v>
      </c>
      <c r="N12" s="55"/>
      <c r="O12" s="55"/>
      <c r="P12" s="55" t="s">
        <v>196</v>
      </c>
      <c r="Q12" s="55" t="s">
        <v>197</v>
      </c>
      <c r="R12" s="55" t="s">
        <v>198</v>
      </c>
      <c r="S12" s="55" t="s">
        <v>111</v>
      </c>
      <c r="T12" s="55" t="s">
        <v>199</v>
      </c>
    </row>
    <row r="13" spans="1:20" x14ac:dyDescent="0.35">
      <c r="A13" s="54">
        <v>5</v>
      </c>
      <c r="B13" s="54">
        <v>54</v>
      </c>
      <c r="C13" s="54">
        <v>5403</v>
      </c>
      <c r="D13" s="54" t="s">
        <v>214</v>
      </c>
      <c r="E13" s="54" t="s">
        <v>30</v>
      </c>
      <c r="F13" s="54">
        <v>2019</v>
      </c>
      <c r="G13" s="54">
        <v>53288310</v>
      </c>
      <c r="H13" s="54" t="s">
        <v>211</v>
      </c>
      <c r="I13" s="54" t="s">
        <v>221</v>
      </c>
      <c r="J13" s="54">
        <v>2</v>
      </c>
      <c r="K13" s="54">
        <v>0</v>
      </c>
      <c r="L13" s="54" t="s">
        <v>194</v>
      </c>
      <c r="M13" s="54" t="s">
        <v>205</v>
      </c>
      <c r="N13" s="54"/>
      <c r="O13" s="54"/>
      <c r="P13" s="54" t="s">
        <v>196</v>
      </c>
      <c r="Q13" s="54" t="s">
        <v>197</v>
      </c>
      <c r="R13" s="54" t="s">
        <v>198</v>
      </c>
      <c r="S13" s="54" t="s">
        <v>111</v>
      </c>
      <c r="T13" s="54" t="s">
        <v>199</v>
      </c>
    </row>
    <row r="14" spans="1:20" x14ac:dyDescent="0.35">
      <c r="A14" s="55">
        <v>6</v>
      </c>
      <c r="B14" s="55">
        <v>61</v>
      </c>
      <c r="C14" s="55">
        <v>6101</v>
      </c>
      <c r="D14" s="55" t="s">
        <v>222</v>
      </c>
      <c r="E14" s="55" t="s">
        <v>223</v>
      </c>
      <c r="F14" s="55">
        <v>2019</v>
      </c>
      <c r="G14" s="55">
        <v>53305963</v>
      </c>
      <c r="H14" s="55" t="s">
        <v>211</v>
      </c>
      <c r="I14" s="55" t="s">
        <v>224</v>
      </c>
      <c r="J14" s="55">
        <v>1</v>
      </c>
      <c r="K14" s="55">
        <v>0</v>
      </c>
      <c r="L14" s="55" t="s">
        <v>194</v>
      </c>
      <c r="M14" s="55" t="s">
        <v>205</v>
      </c>
      <c r="N14" s="55">
        <v>1</v>
      </c>
      <c r="O14" s="55"/>
      <c r="P14" s="55" t="s">
        <v>196</v>
      </c>
      <c r="Q14" s="55" t="s">
        <v>197</v>
      </c>
      <c r="R14" s="55" t="s">
        <v>198</v>
      </c>
      <c r="S14" s="55" t="s">
        <v>111</v>
      </c>
      <c r="T14" s="55" t="s">
        <v>199</v>
      </c>
    </row>
    <row r="15" spans="1:20" x14ac:dyDescent="0.35">
      <c r="A15" s="55">
        <v>5</v>
      </c>
      <c r="B15" s="55">
        <v>54</v>
      </c>
      <c r="C15" s="55">
        <v>5401</v>
      </c>
      <c r="D15" s="55" t="s">
        <v>138</v>
      </c>
      <c r="E15" s="55" t="s">
        <v>30</v>
      </c>
      <c r="F15" s="55">
        <v>2019</v>
      </c>
      <c r="G15" s="55">
        <v>53308534</v>
      </c>
      <c r="H15" s="55" t="s">
        <v>225</v>
      </c>
      <c r="I15" s="55" t="s">
        <v>226</v>
      </c>
      <c r="J15" s="55">
        <v>4</v>
      </c>
      <c r="K15" s="55">
        <v>1</v>
      </c>
      <c r="L15" s="55" t="s">
        <v>194</v>
      </c>
      <c r="M15" s="55" t="s">
        <v>205</v>
      </c>
      <c r="N15" s="55"/>
      <c r="O15" s="55"/>
      <c r="P15" s="55" t="s">
        <v>196</v>
      </c>
      <c r="Q15" s="55" t="s">
        <v>197</v>
      </c>
      <c r="R15" s="55" t="s">
        <v>198</v>
      </c>
      <c r="S15" s="55" t="s">
        <v>111</v>
      </c>
      <c r="T15" s="55" t="s">
        <v>199</v>
      </c>
    </row>
    <row r="16" spans="1:20" x14ac:dyDescent="0.35">
      <c r="A16" s="55">
        <v>4</v>
      </c>
      <c r="B16" s="55">
        <v>41</v>
      </c>
      <c r="C16" s="55">
        <v>4102</v>
      </c>
      <c r="D16" s="55" t="s">
        <v>29</v>
      </c>
      <c r="E16" s="55" t="s">
        <v>29</v>
      </c>
      <c r="F16" s="55">
        <v>2019</v>
      </c>
      <c r="G16" s="55">
        <v>53312036</v>
      </c>
      <c r="H16" s="55" t="s">
        <v>227</v>
      </c>
      <c r="I16" s="55" t="s">
        <v>228</v>
      </c>
      <c r="J16" s="55">
        <v>2</v>
      </c>
      <c r="K16" s="55">
        <v>0</v>
      </c>
      <c r="L16" s="55" t="s">
        <v>194</v>
      </c>
      <c r="M16" s="55" t="s">
        <v>205</v>
      </c>
      <c r="N16" s="55"/>
      <c r="O16" s="55"/>
      <c r="P16" s="55" t="s">
        <v>196</v>
      </c>
      <c r="Q16" s="55" t="s">
        <v>197</v>
      </c>
      <c r="R16" s="55" t="s">
        <v>198</v>
      </c>
      <c r="S16" s="55" t="s">
        <v>111</v>
      </c>
      <c r="T16" s="55" t="s">
        <v>199</v>
      </c>
    </row>
    <row r="17" spans="1:20" x14ac:dyDescent="0.35">
      <c r="A17" s="55">
        <v>5</v>
      </c>
      <c r="B17" s="55">
        <v>54</v>
      </c>
      <c r="C17" s="55">
        <v>5402</v>
      </c>
      <c r="D17" s="55" t="s">
        <v>206</v>
      </c>
      <c r="E17" s="55" t="s">
        <v>30</v>
      </c>
      <c r="F17" s="55">
        <v>2019</v>
      </c>
      <c r="G17" s="55">
        <v>53318712</v>
      </c>
      <c r="H17" s="55" t="s">
        <v>227</v>
      </c>
      <c r="I17" s="55" t="s">
        <v>229</v>
      </c>
      <c r="J17" s="55">
        <v>1</v>
      </c>
      <c r="K17" s="55">
        <v>0</v>
      </c>
      <c r="L17" s="55" t="s">
        <v>194</v>
      </c>
      <c r="M17" s="55" t="s">
        <v>205</v>
      </c>
      <c r="N17" s="55"/>
      <c r="O17" s="55">
        <v>2</v>
      </c>
      <c r="P17" s="55" t="s">
        <v>196</v>
      </c>
      <c r="Q17" s="55" t="s">
        <v>197</v>
      </c>
      <c r="R17" s="55" t="s">
        <v>198</v>
      </c>
      <c r="S17" s="55" t="s">
        <v>111</v>
      </c>
      <c r="T17" s="55" t="s">
        <v>199</v>
      </c>
    </row>
    <row r="18" spans="1:20" x14ac:dyDescent="0.35">
      <c r="A18" s="54">
        <v>5</v>
      </c>
      <c r="B18" s="54">
        <v>54</v>
      </c>
      <c r="C18" s="54">
        <v>5402</v>
      </c>
      <c r="D18" s="54" t="s">
        <v>206</v>
      </c>
      <c r="E18" s="54" t="s">
        <v>30</v>
      </c>
      <c r="F18" s="54">
        <v>2019</v>
      </c>
      <c r="G18" s="54">
        <v>53319651</v>
      </c>
      <c r="H18" s="54" t="s">
        <v>227</v>
      </c>
      <c r="I18" s="54" t="s">
        <v>230</v>
      </c>
      <c r="J18" s="54">
        <v>1</v>
      </c>
      <c r="K18" s="54">
        <v>0</v>
      </c>
      <c r="L18" s="54" t="s">
        <v>194</v>
      </c>
      <c r="M18" s="54" t="s">
        <v>205</v>
      </c>
      <c r="N18" s="54"/>
      <c r="O18" s="54">
        <v>5</v>
      </c>
      <c r="P18" s="54" t="s">
        <v>196</v>
      </c>
      <c r="Q18" s="54" t="s">
        <v>197</v>
      </c>
      <c r="R18" s="54" t="s">
        <v>198</v>
      </c>
      <c r="S18" s="54" t="s">
        <v>111</v>
      </c>
      <c r="T18" s="54" t="s">
        <v>199</v>
      </c>
    </row>
    <row r="19" spans="1:20" x14ac:dyDescent="0.35">
      <c r="A19" s="54">
        <v>5</v>
      </c>
      <c r="B19" s="54">
        <v>54</v>
      </c>
      <c r="C19" s="54">
        <v>5403</v>
      </c>
      <c r="D19" s="54" t="s">
        <v>214</v>
      </c>
      <c r="E19" s="54" t="s">
        <v>30</v>
      </c>
      <c r="F19" s="54">
        <v>2019</v>
      </c>
      <c r="G19" s="54">
        <v>53321017</v>
      </c>
      <c r="H19" s="54" t="s">
        <v>231</v>
      </c>
      <c r="I19" s="54" t="s">
        <v>232</v>
      </c>
      <c r="J19" s="54">
        <v>2</v>
      </c>
      <c r="K19" s="54">
        <v>0</v>
      </c>
      <c r="L19" s="54" t="s">
        <v>194</v>
      </c>
      <c r="M19" s="54" t="s">
        <v>205</v>
      </c>
      <c r="N19" s="54"/>
      <c r="O19" s="54"/>
      <c r="P19" s="54" t="s">
        <v>196</v>
      </c>
      <c r="Q19" s="54" t="s">
        <v>197</v>
      </c>
      <c r="R19" s="54" t="s">
        <v>198</v>
      </c>
      <c r="S19" s="54" t="s">
        <v>111</v>
      </c>
      <c r="T19" s="54" t="s">
        <v>199</v>
      </c>
    </row>
    <row r="20" spans="1:20" x14ac:dyDescent="0.35">
      <c r="A20" s="54">
        <v>7</v>
      </c>
      <c r="B20" s="54">
        <v>71</v>
      </c>
      <c r="C20" s="54">
        <v>7105</v>
      </c>
      <c r="D20" s="54" t="s">
        <v>32</v>
      </c>
      <c r="E20" s="54" t="s">
        <v>32</v>
      </c>
      <c r="F20" s="54">
        <v>2019</v>
      </c>
      <c r="G20" s="54">
        <v>53321644</v>
      </c>
      <c r="H20" s="54" t="s">
        <v>201</v>
      </c>
      <c r="I20" s="54" t="s">
        <v>233</v>
      </c>
      <c r="J20" s="54">
        <v>1</v>
      </c>
      <c r="K20" s="54">
        <v>0</v>
      </c>
      <c r="L20" s="54" t="s">
        <v>194</v>
      </c>
      <c r="M20" s="54" t="s">
        <v>205</v>
      </c>
      <c r="N20" s="54"/>
      <c r="O20" s="54">
        <v>3</v>
      </c>
      <c r="P20" s="54" t="s">
        <v>196</v>
      </c>
      <c r="Q20" s="54" t="s">
        <v>197</v>
      </c>
      <c r="R20" s="54" t="s">
        <v>198</v>
      </c>
      <c r="S20" s="54" t="s">
        <v>111</v>
      </c>
      <c r="T20" s="54" t="s">
        <v>199</v>
      </c>
    </row>
    <row r="21" spans="1:20" x14ac:dyDescent="0.35">
      <c r="A21" s="55">
        <v>5</v>
      </c>
      <c r="B21" s="55">
        <v>54</v>
      </c>
      <c r="C21" s="55">
        <v>5402</v>
      </c>
      <c r="D21" s="55" t="s">
        <v>206</v>
      </c>
      <c r="E21" s="55" t="s">
        <v>30</v>
      </c>
      <c r="F21" s="55">
        <v>2019</v>
      </c>
      <c r="G21" s="55">
        <v>53324780</v>
      </c>
      <c r="H21" s="55" t="s">
        <v>207</v>
      </c>
      <c r="I21" s="55" t="s">
        <v>234</v>
      </c>
      <c r="J21" s="55">
        <v>2</v>
      </c>
      <c r="K21" s="55">
        <v>0</v>
      </c>
      <c r="L21" s="55" t="s">
        <v>194</v>
      </c>
      <c r="M21" s="55" t="s">
        <v>205</v>
      </c>
      <c r="N21" s="55"/>
      <c r="O21" s="55"/>
      <c r="P21" s="55" t="s">
        <v>196</v>
      </c>
      <c r="Q21" s="55" t="s">
        <v>197</v>
      </c>
      <c r="R21" s="55" t="s">
        <v>198</v>
      </c>
      <c r="S21" s="55" t="s">
        <v>111</v>
      </c>
      <c r="T21" s="55" t="s">
        <v>199</v>
      </c>
    </row>
    <row r="22" spans="1:20" x14ac:dyDescent="0.35">
      <c r="A22" s="55">
        <v>5</v>
      </c>
      <c r="B22" s="55">
        <v>54</v>
      </c>
      <c r="C22" s="55">
        <v>5402</v>
      </c>
      <c r="D22" s="55" t="s">
        <v>206</v>
      </c>
      <c r="E22" s="55" t="s">
        <v>30</v>
      </c>
      <c r="F22" s="55">
        <v>2019</v>
      </c>
      <c r="G22" s="55">
        <v>53324937</v>
      </c>
      <c r="H22" s="55" t="s">
        <v>209</v>
      </c>
      <c r="I22" s="55" t="s">
        <v>235</v>
      </c>
      <c r="J22" s="55">
        <v>3</v>
      </c>
      <c r="K22" s="55">
        <v>3</v>
      </c>
      <c r="L22" s="55" t="s">
        <v>194</v>
      </c>
      <c r="M22" s="55" t="s">
        <v>205</v>
      </c>
      <c r="N22" s="55">
        <v>9</v>
      </c>
      <c r="O22" s="55"/>
      <c r="P22" s="55" t="s">
        <v>196</v>
      </c>
      <c r="Q22" s="55" t="s">
        <v>197</v>
      </c>
      <c r="R22" s="55" t="s">
        <v>198</v>
      </c>
      <c r="S22" s="55" t="s">
        <v>111</v>
      </c>
      <c r="T22" s="55" t="s">
        <v>199</v>
      </c>
    </row>
    <row r="23" spans="1:20" x14ac:dyDescent="0.35">
      <c r="A23" s="54">
        <v>5</v>
      </c>
      <c r="B23" s="54">
        <v>54</v>
      </c>
      <c r="C23" s="54">
        <v>5402</v>
      </c>
      <c r="D23" s="54" t="s">
        <v>206</v>
      </c>
      <c r="E23" s="54" t="s">
        <v>30</v>
      </c>
      <c r="F23" s="54">
        <v>2019</v>
      </c>
      <c r="G23" s="54">
        <v>53332805</v>
      </c>
      <c r="H23" s="54" t="s">
        <v>227</v>
      </c>
      <c r="I23" s="54" t="s">
        <v>236</v>
      </c>
      <c r="J23" s="54">
        <v>2</v>
      </c>
      <c r="K23" s="54">
        <v>0</v>
      </c>
      <c r="L23" s="54" t="s">
        <v>194</v>
      </c>
      <c r="M23" s="54" t="s">
        <v>205</v>
      </c>
      <c r="N23" s="54"/>
      <c r="O23" s="54"/>
      <c r="P23" s="54" t="s">
        <v>196</v>
      </c>
      <c r="Q23" s="54" t="s">
        <v>197</v>
      </c>
      <c r="R23" s="54" t="s">
        <v>198</v>
      </c>
      <c r="S23" s="54" t="s">
        <v>111</v>
      </c>
      <c r="T23" s="54" t="s">
        <v>199</v>
      </c>
    </row>
    <row r="24" spans="1:20" x14ac:dyDescent="0.35">
      <c r="A24" s="54">
        <v>14</v>
      </c>
      <c r="B24" s="54">
        <v>142</v>
      </c>
      <c r="C24" s="54">
        <v>14203</v>
      </c>
      <c r="D24" s="54" t="s">
        <v>237</v>
      </c>
      <c r="E24" s="54" t="s">
        <v>238</v>
      </c>
      <c r="F24" s="54">
        <v>2019</v>
      </c>
      <c r="G24" s="54">
        <v>61979290</v>
      </c>
      <c r="H24" s="54" t="s">
        <v>192</v>
      </c>
      <c r="I24" s="54" t="s">
        <v>239</v>
      </c>
      <c r="J24" s="54">
        <v>2</v>
      </c>
      <c r="K24" s="54">
        <v>0</v>
      </c>
      <c r="L24" s="54" t="s">
        <v>240</v>
      </c>
      <c r="M24" s="54" t="s">
        <v>241</v>
      </c>
      <c r="N24" s="54"/>
      <c r="O24" s="54"/>
      <c r="P24" s="54" t="s">
        <v>196</v>
      </c>
      <c r="Q24" s="54" t="s">
        <v>197</v>
      </c>
      <c r="R24" s="54" t="s">
        <v>198</v>
      </c>
      <c r="S24" s="54" t="s">
        <v>111</v>
      </c>
      <c r="T24" s="54" t="s">
        <v>199</v>
      </c>
    </row>
    <row r="25" spans="1:20" x14ac:dyDescent="0.35">
      <c r="A25" s="55">
        <v>5</v>
      </c>
      <c r="B25" s="55">
        <v>55</v>
      </c>
      <c r="C25" s="55">
        <v>5506</v>
      </c>
      <c r="D25" s="55" t="s">
        <v>200</v>
      </c>
      <c r="E25" s="55" t="s">
        <v>30</v>
      </c>
      <c r="F25" s="55">
        <v>2019</v>
      </c>
      <c r="G25" s="55">
        <v>65144352</v>
      </c>
      <c r="H25" s="55" t="s">
        <v>215</v>
      </c>
      <c r="I25" s="55" t="s">
        <v>242</v>
      </c>
      <c r="J25" s="55">
        <v>2</v>
      </c>
      <c r="K25" s="55">
        <v>0</v>
      </c>
      <c r="L25" s="55" t="s">
        <v>243</v>
      </c>
      <c r="M25" s="55" t="s">
        <v>244</v>
      </c>
      <c r="N25" s="55">
        <v>5</v>
      </c>
      <c r="O25" s="55"/>
      <c r="P25" s="55" t="s">
        <v>196</v>
      </c>
      <c r="Q25" s="55" t="s">
        <v>197</v>
      </c>
      <c r="R25" s="55" t="s">
        <v>198</v>
      </c>
      <c r="S25" s="55" t="s">
        <v>111</v>
      </c>
      <c r="T25" s="55" t="s">
        <v>199</v>
      </c>
    </row>
    <row r="26" spans="1:20" x14ac:dyDescent="0.35">
      <c r="A26" s="55">
        <v>10</v>
      </c>
      <c r="B26" s="55">
        <v>102</v>
      </c>
      <c r="C26" s="55">
        <v>10206</v>
      </c>
      <c r="D26" s="55" t="s">
        <v>245</v>
      </c>
      <c r="E26" s="55" t="s">
        <v>36</v>
      </c>
      <c r="F26" s="55">
        <v>2019</v>
      </c>
      <c r="G26" s="55">
        <v>65151784</v>
      </c>
      <c r="H26" s="55" t="s">
        <v>225</v>
      </c>
      <c r="I26" s="55" t="s">
        <v>246</v>
      </c>
      <c r="J26" s="55">
        <v>2</v>
      </c>
      <c r="K26" s="55">
        <v>0</v>
      </c>
      <c r="L26" s="55" t="s">
        <v>243</v>
      </c>
      <c r="M26" s="55" t="s">
        <v>244</v>
      </c>
      <c r="N26" s="55">
        <v>2</v>
      </c>
      <c r="O26" s="55"/>
      <c r="P26" s="55" t="s">
        <v>196</v>
      </c>
      <c r="Q26" s="55" t="s">
        <v>197</v>
      </c>
      <c r="R26" s="55" t="s">
        <v>198</v>
      </c>
      <c r="S26" s="55" t="s">
        <v>111</v>
      </c>
      <c r="T26" s="55" t="s">
        <v>199</v>
      </c>
    </row>
    <row r="27" spans="1:20" x14ac:dyDescent="0.35">
      <c r="A27" s="54">
        <v>14</v>
      </c>
      <c r="B27" s="54">
        <v>141</v>
      </c>
      <c r="C27" s="54">
        <v>14108</v>
      </c>
      <c r="D27" s="54" t="s">
        <v>247</v>
      </c>
      <c r="E27" s="54" t="s">
        <v>238</v>
      </c>
      <c r="F27" s="54">
        <v>2019</v>
      </c>
      <c r="G27" s="54">
        <v>65185850</v>
      </c>
      <c r="H27" s="54" t="s">
        <v>209</v>
      </c>
      <c r="I27" s="54" t="s">
        <v>248</v>
      </c>
      <c r="J27" s="54">
        <v>1</v>
      </c>
      <c r="K27" s="54">
        <v>0</v>
      </c>
      <c r="L27" s="54" t="s">
        <v>243</v>
      </c>
      <c r="M27" s="54" t="s">
        <v>249</v>
      </c>
      <c r="N27" s="54"/>
      <c r="O27" s="54"/>
      <c r="P27" s="54" t="s">
        <v>196</v>
      </c>
      <c r="Q27" s="54" t="s">
        <v>197</v>
      </c>
      <c r="R27" s="54" t="s">
        <v>198</v>
      </c>
      <c r="S27" s="54" t="s">
        <v>111</v>
      </c>
      <c r="T27" s="54" t="s">
        <v>199</v>
      </c>
    </row>
    <row r="28" spans="1:20" x14ac:dyDescent="0.35">
      <c r="A28" s="55">
        <v>9</v>
      </c>
      <c r="B28" s="55">
        <v>91</v>
      </c>
      <c r="C28" s="55">
        <v>9118</v>
      </c>
      <c r="D28" s="55" t="s">
        <v>250</v>
      </c>
      <c r="E28" s="55" t="s">
        <v>35</v>
      </c>
      <c r="F28" s="55">
        <v>2019</v>
      </c>
      <c r="G28" s="55">
        <v>65762530</v>
      </c>
      <c r="H28" s="55" t="s">
        <v>225</v>
      </c>
      <c r="I28" s="55" t="s">
        <v>251</v>
      </c>
      <c r="J28" s="55">
        <v>1</v>
      </c>
      <c r="K28" s="55">
        <v>0</v>
      </c>
      <c r="L28" s="55" t="s">
        <v>243</v>
      </c>
      <c r="M28" s="55" t="s">
        <v>244</v>
      </c>
      <c r="N28" s="55">
        <v>6</v>
      </c>
      <c r="O28" s="55"/>
      <c r="P28" s="55" t="s">
        <v>196</v>
      </c>
      <c r="Q28" s="55" t="s">
        <v>197</v>
      </c>
      <c r="R28" s="55" t="s">
        <v>198</v>
      </c>
      <c r="S28" s="55" t="s">
        <v>111</v>
      </c>
      <c r="T28" s="55" t="s">
        <v>199</v>
      </c>
    </row>
    <row r="29" spans="1:20" x14ac:dyDescent="0.35">
      <c r="A29" s="55">
        <v>10</v>
      </c>
      <c r="B29" s="55">
        <v>102</v>
      </c>
      <c r="C29" s="55">
        <v>10204</v>
      </c>
      <c r="D29" s="55" t="s">
        <v>252</v>
      </c>
      <c r="E29" s="55" t="s">
        <v>36</v>
      </c>
      <c r="F29" s="55">
        <v>2019</v>
      </c>
      <c r="G29" s="55">
        <v>65966390</v>
      </c>
      <c r="H29" s="55" t="s">
        <v>225</v>
      </c>
      <c r="I29" s="55" t="s">
        <v>253</v>
      </c>
      <c r="J29" s="55">
        <v>1</v>
      </c>
      <c r="K29" s="55">
        <v>0</v>
      </c>
      <c r="L29" s="55" t="s">
        <v>243</v>
      </c>
      <c r="M29" s="55" t="s">
        <v>249</v>
      </c>
      <c r="N29" s="55"/>
      <c r="O29" s="55"/>
      <c r="P29" s="55" t="s">
        <v>196</v>
      </c>
      <c r="Q29" s="55" t="s">
        <v>197</v>
      </c>
      <c r="R29" s="55" t="s">
        <v>198</v>
      </c>
      <c r="S29" s="55" t="s">
        <v>111</v>
      </c>
      <c r="T29" s="55" t="s">
        <v>199</v>
      </c>
    </row>
    <row r="30" spans="1:20" x14ac:dyDescent="0.35">
      <c r="A30" s="54">
        <v>10</v>
      </c>
      <c r="B30" s="54">
        <v>101</v>
      </c>
      <c r="C30" s="54">
        <v>10108</v>
      </c>
      <c r="D30" s="54" t="s">
        <v>254</v>
      </c>
      <c r="E30" s="54" t="s">
        <v>36</v>
      </c>
      <c r="F30" s="54">
        <v>2019</v>
      </c>
      <c r="G30" s="54">
        <v>74491300</v>
      </c>
      <c r="H30" s="54" t="s">
        <v>192</v>
      </c>
      <c r="I30" s="54" t="s">
        <v>255</v>
      </c>
      <c r="J30" s="54">
        <v>2</v>
      </c>
      <c r="K30" s="54">
        <v>0</v>
      </c>
      <c r="L30" s="54" t="s">
        <v>243</v>
      </c>
      <c r="M30" s="54" t="s">
        <v>249</v>
      </c>
      <c r="N30" s="54"/>
      <c r="O30" s="54"/>
      <c r="P30" s="54" t="s">
        <v>196</v>
      </c>
      <c r="Q30" s="54" t="s">
        <v>197</v>
      </c>
      <c r="R30" s="54" t="s">
        <v>198</v>
      </c>
      <c r="S30" s="54" t="s">
        <v>111</v>
      </c>
      <c r="T30" s="54" t="s">
        <v>199</v>
      </c>
    </row>
    <row r="31" spans="1:20" x14ac:dyDescent="0.35">
      <c r="A31" s="55">
        <v>4</v>
      </c>
      <c r="B31" s="55">
        <v>41</v>
      </c>
      <c r="C31" s="55">
        <v>4102</v>
      </c>
      <c r="D31" s="55" t="s">
        <v>29</v>
      </c>
      <c r="E31" s="55" t="s">
        <v>29</v>
      </c>
      <c r="F31" s="55">
        <v>2019</v>
      </c>
      <c r="G31" s="55">
        <v>76018614</v>
      </c>
      <c r="H31" s="55" t="s">
        <v>201</v>
      </c>
      <c r="I31" s="55" t="s">
        <v>256</v>
      </c>
      <c r="J31" s="55">
        <v>5</v>
      </c>
      <c r="K31" s="55">
        <v>0</v>
      </c>
      <c r="L31" s="55" t="s">
        <v>257</v>
      </c>
      <c r="M31" s="55" t="s">
        <v>258</v>
      </c>
      <c r="N31" s="55">
        <v>5</v>
      </c>
      <c r="O31" s="55"/>
      <c r="P31" s="55" t="s">
        <v>196</v>
      </c>
      <c r="Q31" s="55" t="s">
        <v>197</v>
      </c>
      <c r="R31" s="55" t="s">
        <v>198</v>
      </c>
      <c r="S31" s="55" t="s">
        <v>111</v>
      </c>
      <c r="T31" s="55" t="s">
        <v>199</v>
      </c>
    </row>
    <row r="32" spans="1:20" x14ac:dyDescent="0.35">
      <c r="A32" s="55">
        <v>4</v>
      </c>
      <c r="B32" s="55">
        <v>41</v>
      </c>
      <c r="C32" s="55">
        <v>4101</v>
      </c>
      <c r="D32" s="55" t="s">
        <v>259</v>
      </c>
      <c r="E32" s="55" t="s">
        <v>29</v>
      </c>
      <c r="F32" s="55">
        <v>2019</v>
      </c>
      <c r="G32" s="55">
        <v>76020175</v>
      </c>
      <c r="H32" s="55" t="s">
        <v>260</v>
      </c>
      <c r="I32" s="55" t="s">
        <v>261</v>
      </c>
      <c r="J32" s="55">
        <v>1</v>
      </c>
      <c r="K32" s="55">
        <v>0</v>
      </c>
      <c r="L32" s="55" t="s">
        <v>257</v>
      </c>
      <c r="M32" s="55" t="s">
        <v>262</v>
      </c>
      <c r="N32" s="55">
        <v>7</v>
      </c>
      <c r="O32" s="55"/>
      <c r="P32" s="55" t="s">
        <v>196</v>
      </c>
      <c r="Q32" s="55" t="s">
        <v>197</v>
      </c>
      <c r="R32" s="55" t="s">
        <v>198</v>
      </c>
      <c r="S32" s="55" t="s">
        <v>111</v>
      </c>
      <c r="T32" s="55" t="s">
        <v>199</v>
      </c>
    </row>
    <row r="33" spans="1:20" x14ac:dyDescent="0.35">
      <c r="A33" s="55">
        <v>9</v>
      </c>
      <c r="B33" s="55">
        <v>91</v>
      </c>
      <c r="C33" s="55">
        <v>9101</v>
      </c>
      <c r="D33" s="55" t="s">
        <v>263</v>
      </c>
      <c r="E33" s="55" t="s">
        <v>35</v>
      </c>
      <c r="F33" s="55">
        <v>2019</v>
      </c>
      <c r="G33" s="55">
        <v>76023509</v>
      </c>
      <c r="H33" s="55" t="s">
        <v>231</v>
      </c>
      <c r="I33" s="55" t="s">
        <v>264</v>
      </c>
      <c r="J33" s="55">
        <v>1</v>
      </c>
      <c r="K33" s="55">
        <v>0</v>
      </c>
      <c r="L33" s="55" t="s">
        <v>257</v>
      </c>
      <c r="M33" s="55" t="s">
        <v>262</v>
      </c>
      <c r="N33" s="55"/>
      <c r="O33" s="55"/>
      <c r="P33" s="55" t="s">
        <v>196</v>
      </c>
      <c r="Q33" s="55" t="s">
        <v>197</v>
      </c>
      <c r="R33" s="55" t="s">
        <v>198</v>
      </c>
      <c r="S33" s="55" t="s">
        <v>111</v>
      </c>
      <c r="T33" s="55" t="s">
        <v>199</v>
      </c>
    </row>
    <row r="34" spans="1:20" x14ac:dyDescent="0.35">
      <c r="A34" s="55">
        <v>10</v>
      </c>
      <c r="B34" s="55">
        <v>101</v>
      </c>
      <c r="C34" s="55">
        <v>10108</v>
      </c>
      <c r="D34" s="55" t="s">
        <v>254</v>
      </c>
      <c r="E34" s="55" t="s">
        <v>36</v>
      </c>
      <c r="F34" s="55">
        <v>2019</v>
      </c>
      <c r="G34" s="55">
        <v>76026115</v>
      </c>
      <c r="H34" s="55" t="s">
        <v>201</v>
      </c>
      <c r="I34" s="55" t="s">
        <v>265</v>
      </c>
      <c r="J34" s="55">
        <v>3</v>
      </c>
      <c r="K34" s="55">
        <v>0</v>
      </c>
      <c r="L34" s="55" t="s">
        <v>257</v>
      </c>
      <c r="M34" s="55" t="s">
        <v>262</v>
      </c>
      <c r="N34" s="55"/>
      <c r="O34" s="55"/>
      <c r="P34" s="55" t="s">
        <v>196</v>
      </c>
      <c r="Q34" s="55" t="s">
        <v>197</v>
      </c>
      <c r="R34" s="55" t="s">
        <v>198</v>
      </c>
      <c r="S34" s="55" t="s">
        <v>111</v>
      </c>
      <c r="T34" s="55" t="s">
        <v>199</v>
      </c>
    </row>
    <row r="35" spans="1:20" x14ac:dyDescent="0.35">
      <c r="A35" s="55">
        <v>10</v>
      </c>
      <c r="B35" s="55">
        <v>101</v>
      </c>
      <c r="C35" s="55">
        <v>10107</v>
      </c>
      <c r="D35" s="55" t="s">
        <v>266</v>
      </c>
      <c r="E35" s="55" t="s">
        <v>36</v>
      </c>
      <c r="F35" s="55">
        <v>2019</v>
      </c>
      <c r="G35" s="55">
        <v>76031255</v>
      </c>
      <c r="H35" s="55" t="s">
        <v>209</v>
      </c>
      <c r="I35" s="55" t="s">
        <v>267</v>
      </c>
      <c r="J35" s="55">
        <v>10</v>
      </c>
      <c r="K35" s="55">
        <v>67</v>
      </c>
      <c r="L35" s="55" t="s">
        <v>257</v>
      </c>
      <c r="M35" s="55" t="s">
        <v>268</v>
      </c>
      <c r="N35" s="55">
        <v>10</v>
      </c>
      <c r="O35" s="55"/>
      <c r="P35" s="55" t="s">
        <v>196</v>
      </c>
      <c r="Q35" s="55" t="s">
        <v>197</v>
      </c>
      <c r="R35" s="55" t="s">
        <v>198</v>
      </c>
      <c r="S35" s="55" t="s">
        <v>111</v>
      </c>
      <c r="T35" s="55" t="s">
        <v>199</v>
      </c>
    </row>
    <row r="36" spans="1:20" x14ac:dyDescent="0.35">
      <c r="A36" s="55">
        <v>4</v>
      </c>
      <c r="B36" s="55">
        <v>41</v>
      </c>
      <c r="C36" s="55">
        <v>4101</v>
      </c>
      <c r="D36" s="55" t="s">
        <v>259</v>
      </c>
      <c r="E36" s="55" t="s">
        <v>29</v>
      </c>
      <c r="F36" s="55">
        <v>2019</v>
      </c>
      <c r="G36" s="55">
        <v>76032569</v>
      </c>
      <c r="H36" s="55" t="s">
        <v>192</v>
      </c>
      <c r="I36" s="55" t="s">
        <v>269</v>
      </c>
      <c r="J36" s="55">
        <v>4</v>
      </c>
      <c r="K36" s="55">
        <v>1</v>
      </c>
      <c r="L36" s="55" t="s">
        <v>257</v>
      </c>
      <c r="M36" s="55" t="s">
        <v>258</v>
      </c>
      <c r="N36" s="55"/>
      <c r="O36" s="55"/>
      <c r="P36" s="55" t="s">
        <v>196</v>
      </c>
      <c r="Q36" s="55" t="s">
        <v>197</v>
      </c>
      <c r="R36" s="55" t="s">
        <v>198</v>
      </c>
      <c r="S36" s="55" t="s">
        <v>111</v>
      </c>
      <c r="T36" s="55" t="s">
        <v>199</v>
      </c>
    </row>
    <row r="37" spans="1:20" x14ac:dyDescent="0.35">
      <c r="A37" s="55">
        <v>10</v>
      </c>
      <c r="B37" s="55">
        <v>101</v>
      </c>
      <c r="C37" s="55">
        <v>10106</v>
      </c>
      <c r="D37" s="55" t="s">
        <v>270</v>
      </c>
      <c r="E37" s="55" t="s">
        <v>36</v>
      </c>
      <c r="F37" s="55">
        <v>2019</v>
      </c>
      <c r="G37" s="55">
        <v>76041748</v>
      </c>
      <c r="H37" s="55" t="s">
        <v>219</v>
      </c>
      <c r="I37" s="55" t="s">
        <v>271</v>
      </c>
      <c r="J37" s="55">
        <v>6</v>
      </c>
      <c r="K37" s="55">
        <v>3</v>
      </c>
      <c r="L37" s="55" t="s">
        <v>257</v>
      </c>
      <c r="M37" s="55" t="s">
        <v>262</v>
      </c>
      <c r="N37" s="55">
        <v>6</v>
      </c>
      <c r="O37" s="55">
        <v>9</v>
      </c>
      <c r="P37" s="55" t="s">
        <v>196</v>
      </c>
      <c r="Q37" s="55" t="s">
        <v>197</v>
      </c>
      <c r="R37" s="55" t="s">
        <v>198</v>
      </c>
      <c r="S37" s="55" t="s">
        <v>111</v>
      </c>
      <c r="T37" s="55" t="s">
        <v>199</v>
      </c>
    </row>
    <row r="38" spans="1:20" x14ac:dyDescent="0.35">
      <c r="A38" s="54">
        <v>14</v>
      </c>
      <c r="B38" s="54">
        <v>142</v>
      </c>
      <c r="C38" s="54">
        <v>14204</v>
      </c>
      <c r="D38" s="54" t="s">
        <v>272</v>
      </c>
      <c r="E38" s="54" t="s">
        <v>238</v>
      </c>
      <c r="F38" s="54">
        <v>2019</v>
      </c>
      <c r="G38" s="54">
        <v>76053392</v>
      </c>
      <c r="H38" s="54" t="s">
        <v>215</v>
      </c>
      <c r="I38" s="54" t="s">
        <v>273</v>
      </c>
      <c r="J38" s="54">
        <v>6</v>
      </c>
      <c r="K38" s="54">
        <v>25</v>
      </c>
      <c r="L38" s="54" t="s">
        <v>257</v>
      </c>
      <c r="M38" s="54" t="s">
        <v>274</v>
      </c>
      <c r="N38" s="54">
        <v>10</v>
      </c>
      <c r="O38" s="54"/>
      <c r="P38" s="54" t="s">
        <v>196</v>
      </c>
      <c r="Q38" s="54" t="s">
        <v>197</v>
      </c>
      <c r="R38" s="54" t="s">
        <v>198</v>
      </c>
      <c r="S38" s="54" t="s">
        <v>111</v>
      </c>
      <c r="T38" s="54" t="s">
        <v>199</v>
      </c>
    </row>
    <row r="39" spans="1:20" x14ac:dyDescent="0.35">
      <c r="A39" s="55">
        <v>13</v>
      </c>
      <c r="B39" s="55">
        <v>135</v>
      </c>
      <c r="C39" s="55">
        <v>13501</v>
      </c>
      <c r="D39" s="55" t="s">
        <v>275</v>
      </c>
      <c r="E39" s="55" t="s">
        <v>41</v>
      </c>
      <c r="F39" s="55">
        <v>2019</v>
      </c>
      <c r="G39" s="55">
        <v>76053678</v>
      </c>
      <c r="H39" s="55" t="s">
        <v>192</v>
      </c>
      <c r="I39" s="55" t="s">
        <v>276</v>
      </c>
      <c r="J39" s="55">
        <v>7</v>
      </c>
      <c r="K39" s="55">
        <v>10</v>
      </c>
      <c r="L39" s="55" t="s">
        <v>257</v>
      </c>
      <c r="M39" s="55" t="s">
        <v>274</v>
      </c>
      <c r="N39" s="55">
        <v>8</v>
      </c>
      <c r="O39" s="55"/>
      <c r="P39" s="55" t="s">
        <v>196</v>
      </c>
      <c r="Q39" s="55" t="s">
        <v>197</v>
      </c>
      <c r="R39" s="55" t="s">
        <v>198</v>
      </c>
      <c r="S39" s="55" t="s">
        <v>111</v>
      </c>
      <c r="T39" s="55" t="s">
        <v>199</v>
      </c>
    </row>
    <row r="40" spans="1:20" x14ac:dyDescent="0.35">
      <c r="A40" s="55">
        <v>5</v>
      </c>
      <c r="B40" s="55">
        <v>54</v>
      </c>
      <c r="C40" s="55">
        <v>5402</v>
      </c>
      <c r="D40" s="55" t="s">
        <v>206</v>
      </c>
      <c r="E40" s="55" t="s">
        <v>30</v>
      </c>
      <c r="F40" s="55">
        <v>2019</v>
      </c>
      <c r="G40" s="55">
        <v>76057755</v>
      </c>
      <c r="H40" s="55" t="s">
        <v>219</v>
      </c>
      <c r="I40" s="55" t="s">
        <v>277</v>
      </c>
      <c r="J40" s="55">
        <v>1</v>
      </c>
      <c r="K40" s="55">
        <v>0</v>
      </c>
      <c r="L40" s="55" t="s">
        <v>257</v>
      </c>
      <c r="M40" s="55" t="s">
        <v>258</v>
      </c>
      <c r="N40" s="55">
        <v>8</v>
      </c>
      <c r="O40" s="55"/>
      <c r="P40" s="55" t="s">
        <v>196</v>
      </c>
      <c r="Q40" s="55" t="s">
        <v>197</v>
      </c>
      <c r="R40" s="55" t="s">
        <v>198</v>
      </c>
      <c r="S40" s="55" t="s">
        <v>111</v>
      </c>
      <c r="T40" s="55" t="s">
        <v>199</v>
      </c>
    </row>
    <row r="41" spans="1:20" x14ac:dyDescent="0.35">
      <c r="A41" s="54">
        <v>5</v>
      </c>
      <c r="B41" s="54">
        <v>55</v>
      </c>
      <c r="C41" s="54">
        <v>5503</v>
      </c>
      <c r="D41" s="54" t="s">
        <v>278</v>
      </c>
      <c r="E41" s="54" t="s">
        <v>30</v>
      </c>
      <c r="F41" s="54">
        <v>2019</v>
      </c>
      <c r="G41" s="54">
        <v>76058583</v>
      </c>
      <c r="H41" s="54" t="s">
        <v>231</v>
      </c>
      <c r="I41" s="54" t="s">
        <v>279</v>
      </c>
      <c r="J41" s="54">
        <v>7</v>
      </c>
      <c r="K41" s="54">
        <v>41</v>
      </c>
      <c r="L41" s="54" t="s">
        <v>257</v>
      </c>
      <c r="M41" s="54" t="s">
        <v>258</v>
      </c>
      <c r="N41" s="54">
        <v>7</v>
      </c>
      <c r="O41" s="54"/>
      <c r="P41" s="54" t="s">
        <v>196</v>
      </c>
      <c r="Q41" s="54" t="s">
        <v>197</v>
      </c>
      <c r="R41" s="54" t="s">
        <v>198</v>
      </c>
      <c r="S41" s="54" t="s">
        <v>111</v>
      </c>
      <c r="T41" s="54" t="s">
        <v>199</v>
      </c>
    </row>
    <row r="42" spans="1:20" x14ac:dyDescent="0.35">
      <c r="A42" s="55">
        <v>4</v>
      </c>
      <c r="B42" s="55">
        <v>41</v>
      </c>
      <c r="C42" s="55">
        <v>4102</v>
      </c>
      <c r="D42" s="55" t="s">
        <v>29</v>
      </c>
      <c r="E42" s="55" t="s">
        <v>29</v>
      </c>
      <c r="F42" s="55">
        <v>2019</v>
      </c>
      <c r="G42" s="55">
        <v>76059152</v>
      </c>
      <c r="H42" s="55" t="s">
        <v>231</v>
      </c>
      <c r="I42" s="55" t="s">
        <v>280</v>
      </c>
      <c r="J42" s="55">
        <v>9</v>
      </c>
      <c r="K42" s="55">
        <v>36</v>
      </c>
      <c r="L42" s="55" t="s">
        <v>257</v>
      </c>
      <c r="M42" s="55" t="s">
        <v>274</v>
      </c>
      <c r="N42" s="55"/>
      <c r="O42" s="55"/>
      <c r="P42" s="55" t="s">
        <v>196</v>
      </c>
      <c r="Q42" s="55" t="s">
        <v>197</v>
      </c>
      <c r="R42" s="55" t="s">
        <v>198</v>
      </c>
      <c r="S42" s="55" t="s">
        <v>111</v>
      </c>
      <c r="T42" s="55" t="s">
        <v>199</v>
      </c>
    </row>
    <row r="43" spans="1:20" x14ac:dyDescent="0.35">
      <c r="A43" s="55">
        <v>7</v>
      </c>
      <c r="B43" s="55">
        <v>73</v>
      </c>
      <c r="C43" s="55">
        <v>7307</v>
      </c>
      <c r="D43" s="55" t="s">
        <v>281</v>
      </c>
      <c r="E43" s="55" t="s">
        <v>32</v>
      </c>
      <c r="F43" s="55">
        <v>2019</v>
      </c>
      <c r="G43" s="55">
        <v>76060775</v>
      </c>
      <c r="H43" s="55" t="s">
        <v>192</v>
      </c>
      <c r="I43" s="55" t="s">
        <v>282</v>
      </c>
      <c r="J43" s="55">
        <v>6</v>
      </c>
      <c r="K43" s="55">
        <v>3</v>
      </c>
      <c r="L43" s="55" t="s">
        <v>257</v>
      </c>
      <c r="M43" s="55" t="s">
        <v>262</v>
      </c>
      <c r="N43" s="55"/>
      <c r="O43" s="55"/>
      <c r="P43" s="55" t="s">
        <v>196</v>
      </c>
      <c r="Q43" s="55" t="s">
        <v>197</v>
      </c>
      <c r="R43" s="55" t="s">
        <v>198</v>
      </c>
      <c r="S43" s="55" t="s">
        <v>111</v>
      </c>
      <c r="T43" s="55" t="s">
        <v>199</v>
      </c>
    </row>
    <row r="44" spans="1:20" x14ac:dyDescent="0.35">
      <c r="A44" s="55">
        <v>13</v>
      </c>
      <c r="B44" s="55">
        <v>135</v>
      </c>
      <c r="C44" s="55">
        <v>13504</v>
      </c>
      <c r="D44" s="55" t="s">
        <v>283</v>
      </c>
      <c r="E44" s="55" t="s">
        <v>41</v>
      </c>
      <c r="F44" s="55">
        <v>2019</v>
      </c>
      <c r="G44" s="55">
        <v>76069775</v>
      </c>
      <c r="H44" s="55" t="s">
        <v>219</v>
      </c>
      <c r="I44" s="55" t="s">
        <v>284</v>
      </c>
      <c r="J44" s="55">
        <v>5</v>
      </c>
      <c r="K44" s="55">
        <v>63</v>
      </c>
      <c r="L44" s="55" t="s">
        <v>257</v>
      </c>
      <c r="M44" s="55" t="s">
        <v>258</v>
      </c>
      <c r="N44" s="55">
        <v>9</v>
      </c>
      <c r="O44" s="55"/>
      <c r="P44" s="55" t="s">
        <v>196</v>
      </c>
      <c r="Q44" s="55" t="s">
        <v>197</v>
      </c>
      <c r="R44" s="55" t="s">
        <v>198</v>
      </c>
      <c r="S44" s="55" t="s">
        <v>111</v>
      </c>
      <c r="T44" s="55" t="s">
        <v>199</v>
      </c>
    </row>
    <row r="45" spans="1:20" x14ac:dyDescent="0.35">
      <c r="A45" s="55">
        <v>13</v>
      </c>
      <c r="B45" s="55">
        <v>134</v>
      </c>
      <c r="C45" s="55">
        <v>13401</v>
      </c>
      <c r="D45" s="55" t="s">
        <v>285</v>
      </c>
      <c r="E45" s="55" t="s">
        <v>41</v>
      </c>
      <c r="F45" s="55">
        <v>2019</v>
      </c>
      <c r="G45" s="55">
        <v>76072513</v>
      </c>
      <c r="H45" s="55" t="s">
        <v>201</v>
      </c>
      <c r="I45" s="55" t="s">
        <v>286</v>
      </c>
      <c r="J45" s="55">
        <v>4</v>
      </c>
      <c r="K45" s="55">
        <v>0</v>
      </c>
      <c r="L45" s="55" t="s">
        <v>257</v>
      </c>
      <c r="M45" s="55" t="s">
        <v>262</v>
      </c>
      <c r="N45" s="55"/>
      <c r="O45" s="55"/>
      <c r="P45" s="55" t="s">
        <v>196</v>
      </c>
      <c r="Q45" s="55" t="s">
        <v>197</v>
      </c>
      <c r="R45" s="55" t="s">
        <v>198</v>
      </c>
      <c r="S45" s="55" t="s">
        <v>111</v>
      </c>
      <c r="T45" s="55" t="s">
        <v>199</v>
      </c>
    </row>
    <row r="46" spans="1:20" x14ac:dyDescent="0.35">
      <c r="A46" s="55">
        <v>4</v>
      </c>
      <c r="B46" s="55">
        <v>41</v>
      </c>
      <c r="C46" s="55">
        <v>4101</v>
      </c>
      <c r="D46" s="55" t="s">
        <v>259</v>
      </c>
      <c r="E46" s="55" t="s">
        <v>29</v>
      </c>
      <c r="F46" s="55">
        <v>2019</v>
      </c>
      <c r="G46" s="55">
        <v>76074083</v>
      </c>
      <c r="H46" s="55" t="s">
        <v>201</v>
      </c>
      <c r="I46" s="55" t="s">
        <v>287</v>
      </c>
      <c r="J46" s="55">
        <v>4</v>
      </c>
      <c r="K46" s="55">
        <v>1</v>
      </c>
      <c r="L46" s="55" t="s">
        <v>257</v>
      </c>
      <c r="M46" s="55" t="s">
        <v>258</v>
      </c>
      <c r="N46" s="55"/>
      <c r="O46" s="55"/>
      <c r="P46" s="55" t="s">
        <v>196</v>
      </c>
      <c r="Q46" s="55" t="s">
        <v>197</v>
      </c>
      <c r="R46" s="55" t="s">
        <v>198</v>
      </c>
      <c r="S46" s="55" t="s">
        <v>111</v>
      </c>
      <c r="T46" s="55" t="s">
        <v>199</v>
      </c>
    </row>
    <row r="47" spans="1:20" x14ac:dyDescent="0.35">
      <c r="A47" s="55">
        <v>14</v>
      </c>
      <c r="B47" s="55">
        <v>141</v>
      </c>
      <c r="C47" s="55">
        <v>14107</v>
      </c>
      <c r="D47" s="55" t="s">
        <v>288</v>
      </c>
      <c r="E47" s="55" t="s">
        <v>238</v>
      </c>
      <c r="F47" s="55">
        <v>2019</v>
      </c>
      <c r="G47" s="55">
        <v>76100533</v>
      </c>
      <c r="H47" s="55" t="s">
        <v>225</v>
      </c>
      <c r="I47" s="55" t="s">
        <v>289</v>
      </c>
      <c r="J47" s="55">
        <v>3</v>
      </c>
      <c r="K47" s="55">
        <v>0</v>
      </c>
      <c r="L47" s="55" t="s">
        <v>257</v>
      </c>
      <c r="M47" s="55" t="s">
        <v>262</v>
      </c>
      <c r="N47" s="55">
        <v>7</v>
      </c>
      <c r="O47" s="55"/>
      <c r="P47" s="55" t="s">
        <v>196</v>
      </c>
      <c r="Q47" s="55" t="s">
        <v>197</v>
      </c>
      <c r="R47" s="55" t="s">
        <v>198</v>
      </c>
      <c r="S47" s="55" t="s">
        <v>111</v>
      </c>
      <c r="T47" s="55" t="s">
        <v>199</v>
      </c>
    </row>
    <row r="48" spans="1:20" x14ac:dyDescent="0.35">
      <c r="A48" s="55">
        <v>10</v>
      </c>
      <c r="B48" s="55">
        <v>101</v>
      </c>
      <c r="C48" s="55">
        <v>10104</v>
      </c>
      <c r="D48" s="55" t="s">
        <v>290</v>
      </c>
      <c r="E48" s="55" t="s">
        <v>36</v>
      </c>
      <c r="F48" s="55">
        <v>2019</v>
      </c>
      <c r="G48" s="55">
        <v>76107031</v>
      </c>
      <c r="H48" s="55" t="s">
        <v>225</v>
      </c>
      <c r="I48" s="55" t="s">
        <v>291</v>
      </c>
      <c r="J48" s="55">
        <v>2</v>
      </c>
      <c r="K48" s="55">
        <v>0</v>
      </c>
      <c r="L48" s="55" t="s">
        <v>257</v>
      </c>
      <c r="M48" s="55" t="s">
        <v>262</v>
      </c>
      <c r="N48" s="55"/>
      <c r="O48" s="55"/>
      <c r="P48" s="55" t="s">
        <v>196</v>
      </c>
      <c r="Q48" s="55" t="s">
        <v>197</v>
      </c>
      <c r="R48" s="55" t="s">
        <v>198</v>
      </c>
      <c r="S48" s="55" t="s">
        <v>111</v>
      </c>
      <c r="T48" s="55" t="s">
        <v>199</v>
      </c>
    </row>
    <row r="49" spans="1:20" x14ac:dyDescent="0.35">
      <c r="A49" s="54">
        <v>13</v>
      </c>
      <c r="B49" s="54">
        <v>136</v>
      </c>
      <c r="C49" s="54">
        <v>13604</v>
      </c>
      <c r="D49" s="54" t="s">
        <v>292</v>
      </c>
      <c r="E49" s="54" t="s">
        <v>41</v>
      </c>
      <c r="F49" s="54">
        <v>2019</v>
      </c>
      <c r="G49" s="54">
        <v>76110378</v>
      </c>
      <c r="H49" s="54" t="s">
        <v>192</v>
      </c>
      <c r="I49" s="54" t="s">
        <v>293</v>
      </c>
      <c r="J49" s="54">
        <v>4</v>
      </c>
      <c r="K49" s="54">
        <v>0</v>
      </c>
      <c r="L49" s="54" t="s">
        <v>257</v>
      </c>
      <c r="M49" s="54" t="s">
        <v>262</v>
      </c>
      <c r="N49" s="54">
        <v>5</v>
      </c>
      <c r="O49" s="54"/>
      <c r="P49" s="54" t="s">
        <v>196</v>
      </c>
      <c r="Q49" s="54" t="s">
        <v>197</v>
      </c>
      <c r="R49" s="54" t="s">
        <v>198</v>
      </c>
      <c r="S49" s="54" t="s">
        <v>111</v>
      </c>
      <c r="T49" s="54" t="s">
        <v>199</v>
      </c>
    </row>
    <row r="50" spans="1:20" x14ac:dyDescent="0.35">
      <c r="A50" s="55">
        <v>8</v>
      </c>
      <c r="B50" s="55">
        <v>81</v>
      </c>
      <c r="C50" s="55">
        <v>8101</v>
      </c>
      <c r="D50" s="55" t="s">
        <v>294</v>
      </c>
      <c r="E50" s="55" t="s">
        <v>295</v>
      </c>
      <c r="F50" s="55">
        <v>2019</v>
      </c>
      <c r="G50" s="55">
        <v>76113322</v>
      </c>
      <c r="H50" s="55" t="s">
        <v>211</v>
      </c>
      <c r="I50" s="55" t="s">
        <v>296</v>
      </c>
      <c r="J50" s="55">
        <v>1</v>
      </c>
      <c r="K50" s="55">
        <v>0</v>
      </c>
      <c r="L50" s="55" t="s">
        <v>257</v>
      </c>
      <c r="M50" s="55" t="s">
        <v>274</v>
      </c>
      <c r="N50" s="55"/>
      <c r="O50" s="55"/>
      <c r="P50" s="55" t="s">
        <v>196</v>
      </c>
      <c r="Q50" s="55" t="s">
        <v>197</v>
      </c>
      <c r="R50" s="55" t="s">
        <v>198</v>
      </c>
      <c r="S50" s="55" t="s">
        <v>111</v>
      </c>
      <c r="T50" s="55" t="s">
        <v>199</v>
      </c>
    </row>
    <row r="51" spans="1:20" x14ac:dyDescent="0.35">
      <c r="A51" s="55">
        <v>5</v>
      </c>
      <c r="B51" s="55">
        <v>55</v>
      </c>
      <c r="C51" s="55">
        <v>5503</v>
      </c>
      <c r="D51" s="55" t="s">
        <v>278</v>
      </c>
      <c r="E51" s="55" t="s">
        <v>30</v>
      </c>
      <c r="F51" s="55">
        <v>2019</v>
      </c>
      <c r="G51" s="55">
        <v>76117820</v>
      </c>
      <c r="H51" s="55" t="s">
        <v>225</v>
      </c>
      <c r="I51" s="55" t="s">
        <v>297</v>
      </c>
      <c r="J51" s="55">
        <v>5</v>
      </c>
      <c r="K51" s="55">
        <v>3</v>
      </c>
      <c r="L51" s="55" t="s">
        <v>257</v>
      </c>
      <c r="M51" s="55" t="s">
        <v>262</v>
      </c>
      <c r="N51" s="55">
        <v>9</v>
      </c>
      <c r="O51" s="55"/>
      <c r="P51" s="55" t="s">
        <v>196</v>
      </c>
      <c r="Q51" s="55" t="s">
        <v>197</v>
      </c>
      <c r="R51" s="55" t="s">
        <v>198</v>
      </c>
      <c r="S51" s="55" t="s">
        <v>111</v>
      </c>
      <c r="T51" s="55" t="s">
        <v>199</v>
      </c>
    </row>
    <row r="52" spans="1:20" x14ac:dyDescent="0.35">
      <c r="A52" s="55">
        <v>4</v>
      </c>
      <c r="B52" s="55">
        <v>41</v>
      </c>
      <c r="C52" s="55">
        <v>4102</v>
      </c>
      <c r="D52" s="55" t="s">
        <v>29</v>
      </c>
      <c r="E52" s="55" t="s">
        <v>29</v>
      </c>
      <c r="F52" s="55">
        <v>2019</v>
      </c>
      <c r="G52" s="55">
        <v>76125810</v>
      </c>
      <c r="H52" s="55" t="s">
        <v>227</v>
      </c>
      <c r="I52" s="55" t="s">
        <v>298</v>
      </c>
      <c r="J52" s="55">
        <v>4</v>
      </c>
      <c r="K52" s="55">
        <v>0</v>
      </c>
      <c r="L52" s="55" t="s">
        <v>257</v>
      </c>
      <c r="M52" s="55" t="s">
        <v>262</v>
      </c>
      <c r="N52" s="55"/>
      <c r="O52" s="55">
        <v>4</v>
      </c>
      <c r="P52" s="55" t="s">
        <v>196</v>
      </c>
      <c r="Q52" s="55" t="s">
        <v>197</v>
      </c>
      <c r="R52" s="55" t="s">
        <v>198</v>
      </c>
      <c r="S52" s="55" t="s">
        <v>111</v>
      </c>
      <c r="T52" s="55" t="s">
        <v>199</v>
      </c>
    </row>
    <row r="53" spans="1:20" x14ac:dyDescent="0.35">
      <c r="A53" s="55">
        <v>13</v>
      </c>
      <c r="B53" s="55">
        <v>132</v>
      </c>
      <c r="C53" s="55">
        <v>13201</v>
      </c>
      <c r="D53" s="55" t="s">
        <v>299</v>
      </c>
      <c r="E53" s="55" t="s">
        <v>41</v>
      </c>
      <c r="F53" s="55">
        <v>2019</v>
      </c>
      <c r="G53" s="55">
        <v>76128760</v>
      </c>
      <c r="H53" s="55" t="s">
        <v>211</v>
      </c>
      <c r="I53" s="55" t="s">
        <v>300</v>
      </c>
      <c r="J53" s="55">
        <v>4</v>
      </c>
      <c r="K53" s="55">
        <v>2</v>
      </c>
      <c r="L53" s="55" t="s">
        <v>257</v>
      </c>
      <c r="M53" s="55" t="s">
        <v>262</v>
      </c>
      <c r="N53" s="55">
        <v>8</v>
      </c>
      <c r="O53" s="55"/>
      <c r="P53" s="55" t="s">
        <v>196</v>
      </c>
      <c r="Q53" s="55" t="s">
        <v>197</v>
      </c>
      <c r="R53" s="55" t="s">
        <v>198</v>
      </c>
      <c r="S53" s="55" t="s">
        <v>111</v>
      </c>
      <c r="T53" s="55" t="s">
        <v>199</v>
      </c>
    </row>
    <row r="54" spans="1:20" x14ac:dyDescent="0.35">
      <c r="A54" s="55">
        <v>10</v>
      </c>
      <c r="B54" s="55">
        <v>101</v>
      </c>
      <c r="C54" s="55">
        <v>10107</v>
      </c>
      <c r="D54" s="55" t="s">
        <v>266</v>
      </c>
      <c r="E54" s="55" t="s">
        <v>36</v>
      </c>
      <c r="F54" s="55">
        <v>2019</v>
      </c>
      <c r="G54" s="55">
        <v>76133587</v>
      </c>
      <c r="H54" s="55" t="s">
        <v>231</v>
      </c>
      <c r="I54" s="55" t="s">
        <v>301</v>
      </c>
      <c r="J54" s="55">
        <v>9</v>
      </c>
      <c r="K54" s="55">
        <v>30</v>
      </c>
      <c r="L54" s="55" t="s">
        <v>257</v>
      </c>
      <c r="M54" s="55" t="s">
        <v>262</v>
      </c>
      <c r="N54" s="55">
        <v>10</v>
      </c>
      <c r="O54" s="55"/>
      <c r="P54" s="55" t="s">
        <v>196</v>
      </c>
      <c r="Q54" s="55" t="s">
        <v>197</v>
      </c>
      <c r="R54" s="55" t="s">
        <v>198</v>
      </c>
      <c r="S54" s="55" t="s">
        <v>111</v>
      </c>
      <c r="T54" s="55" t="s">
        <v>199</v>
      </c>
    </row>
    <row r="55" spans="1:20" x14ac:dyDescent="0.35">
      <c r="A55" s="55">
        <v>5</v>
      </c>
      <c r="B55" s="55">
        <v>54</v>
      </c>
      <c r="C55" s="55">
        <v>5402</v>
      </c>
      <c r="D55" s="55" t="s">
        <v>206</v>
      </c>
      <c r="E55" s="55" t="s">
        <v>30</v>
      </c>
      <c r="F55" s="55">
        <v>2019</v>
      </c>
      <c r="G55" s="55">
        <v>76137533</v>
      </c>
      <c r="H55" s="55" t="s">
        <v>192</v>
      </c>
      <c r="I55" s="55" t="s">
        <v>302</v>
      </c>
      <c r="J55" s="55">
        <v>4</v>
      </c>
      <c r="K55" s="55">
        <v>2</v>
      </c>
      <c r="L55" s="55" t="s">
        <v>257</v>
      </c>
      <c r="M55" s="55" t="s">
        <v>258</v>
      </c>
      <c r="N55" s="55"/>
      <c r="O55" s="55"/>
      <c r="P55" s="55" t="s">
        <v>196</v>
      </c>
      <c r="Q55" s="55" t="s">
        <v>197</v>
      </c>
      <c r="R55" s="55" t="s">
        <v>198</v>
      </c>
      <c r="S55" s="55" t="s">
        <v>111</v>
      </c>
      <c r="T55" s="55" t="s">
        <v>199</v>
      </c>
    </row>
    <row r="56" spans="1:20" x14ac:dyDescent="0.35">
      <c r="A56" s="55">
        <v>13</v>
      </c>
      <c r="B56" s="55">
        <v>134</v>
      </c>
      <c r="C56" s="55">
        <v>13402</v>
      </c>
      <c r="D56" s="55" t="s">
        <v>303</v>
      </c>
      <c r="E56" s="55" t="s">
        <v>41</v>
      </c>
      <c r="F56" s="55">
        <v>2019</v>
      </c>
      <c r="G56" s="55">
        <v>76152316</v>
      </c>
      <c r="H56" s="55" t="s">
        <v>219</v>
      </c>
      <c r="I56" s="55" t="s">
        <v>304</v>
      </c>
      <c r="J56" s="55">
        <v>5</v>
      </c>
      <c r="K56" s="55">
        <v>3</v>
      </c>
      <c r="L56" s="55" t="s">
        <v>257</v>
      </c>
      <c r="M56" s="55" t="s">
        <v>262</v>
      </c>
      <c r="N56" s="55">
        <v>7</v>
      </c>
      <c r="O56" s="55"/>
      <c r="P56" s="55" t="s">
        <v>196</v>
      </c>
      <c r="Q56" s="55" t="s">
        <v>197</v>
      </c>
      <c r="R56" s="55" t="s">
        <v>198</v>
      </c>
      <c r="S56" s="55" t="s">
        <v>111</v>
      </c>
      <c r="T56" s="55" t="s">
        <v>199</v>
      </c>
    </row>
    <row r="57" spans="1:20" x14ac:dyDescent="0.35">
      <c r="A57" s="55">
        <v>10</v>
      </c>
      <c r="B57" s="55">
        <v>101</v>
      </c>
      <c r="C57" s="55">
        <v>10107</v>
      </c>
      <c r="D57" s="55" t="s">
        <v>266</v>
      </c>
      <c r="E57" s="55" t="s">
        <v>36</v>
      </c>
      <c r="F57" s="55">
        <v>2019</v>
      </c>
      <c r="G57" s="55">
        <v>76164755</v>
      </c>
      <c r="H57" s="55" t="s">
        <v>211</v>
      </c>
      <c r="I57" s="55" t="s">
        <v>305</v>
      </c>
      <c r="J57" s="55">
        <v>3</v>
      </c>
      <c r="K57" s="55">
        <v>0</v>
      </c>
      <c r="L57" s="55" t="s">
        <v>257</v>
      </c>
      <c r="M57" s="55" t="s">
        <v>258</v>
      </c>
      <c r="N57" s="55"/>
      <c r="O57" s="55"/>
      <c r="P57" s="55" t="s">
        <v>196</v>
      </c>
      <c r="Q57" s="55" t="s">
        <v>197</v>
      </c>
      <c r="R57" s="55" t="s">
        <v>198</v>
      </c>
      <c r="S57" s="55" t="s">
        <v>111</v>
      </c>
      <c r="T57" s="55" t="s">
        <v>199</v>
      </c>
    </row>
    <row r="58" spans="1:20" x14ac:dyDescent="0.35">
      <c r="A58" s="55">
        <v>10</v>
      </c>
      <c r="B58" s="55">
        <v>102</v>
      </c>
      <c r="C58" s="55">
        <v>10201</v>
      </c>
      <c r="D58" s="55" t="s">
        <v>306</v>
      </c>
      <c r="E58" s="55" t="s">
        <v>36</v>
      </c>
      <c r="F58" s="55">
        <v>2019</v>
      </c>
      <c r="G58" s="55">
        <v>76165578</v>
      </c>
      <c r="H58" s="55" t="s">
        <v>201</v>
      </c>
      <c r="I58" s="55" t="s">
        <v>307</v>
      </c>
      <c r="J58" s="55">
        <v>5</v>
      </c>
      <c r="K58" s="55">
        <v>2</v>
      </c>
      <c r="L58" s="55" t="s">
        <v>257</v>
      </c>
      <c r="M58" s="55" t="s">
        <v>258</v>
      </c>
      <c r="N58" s="55">
        <v>6</v>
      </c>
      <c r="O58" s="55"/>
      <c r="P58" s="55" t="s">
        <v>196</v>
      </c>
      <c r="Q58" s="55" t="s">
        <v>197</v>
      </c>
      <c r="R58" s="55" t="s">
        <v>198</v>
      </c>
      <c r="S58" s="55" t="s">
        <v>111</v>
      </c>
      <c r="T58" s="55" t="s">
        <v>199</v>
      </c>
    </row>
    <row r="59" spans="1:20" x14ac:dyDescent="0.35">
      <c r="A59" s="55">
        <v>13</v>
      </c>
      <c r="B59" s="55">
        <v>131</v>
      </c>
      <c r="C59" s="55">
        <v>13114</v>
      </c>
      <c r="D59" s="55" t="s">
        <v>308</v>
      </c>
      <c r="E59" s="55" t="s">
        <v>41</v>
      </c>
      <c r="F59" s="55">
        <v>2019</v>
      </c>
      <c r="G59" s="55">
        <v>76167947</v>
      </c>
      <c r="H59" s="55" t="s">
        <v>219</v>
      </c>
      <c r="I59" s="55" t="s">
        <v>309</v>
      </c>
      <c r="J59" s="55">
        <v>6</v>
      </c>
      <c r="K59" s="55">
        <v>0</v>
      </c>
      <c r="L59" s="55" t="s">
        <v>257</v>
      </c>
      <c r="M59" s="55" t="s">
        <v>310</v>
      </c>
      <c r="N59" s="55">
        <v>10</v>
      </c>
      <c r="O59" s="55"/>
      <c r="P59" s="55" t="s">
        <v>196</v>
      </c>
      <c r="Q59" s="55" t="s">
        <v>197</v>
      </c>
      <c r="R59" s="55" t="s">
        <v>198</v>
      </c>
      <c r="S59" s="55" t="s">
        <v>111</v>
      </c>
      <c r="T59" s="55" t="s">
        <v>199</v>
      </c>
    </row>
    <row r="60" spans="1:20" x14ac:dyDescent="0.35">
      <c r="A60" s="55">
        <v>10</v>
      </c>
      <c r="B60" s="55">
        <v>101</v>
      </c>
      <c r="C60" s="55">
        <v>10106</v>
      </c>
      <c r="D60" s="55" t="s">
        <v>270</v>
      </c>
      <c r="E60" s="55" t="s">
        <v>36</v>
      </c>
      <c r="F60" s="55">
        <v>2019</v>
      </c>
      <c r="G60" s="55">
        <v>76171669</v>
      </c>
      <c r="H60" s="55" t="s">
        <v>201</v>
      </c>
      <c r="I60" s="55" t="s">
        <v>311</v>
      </c>
      <c r="J60" s="55">
        <v>4</v>
      </c>
      <c r="K60" s="55">
        <v>1</v>
      </c>
      <c r="L60" s="55" t="s">
        <v>257</v>
      </c>
      <c r="M60" s="55" t="s">
        <v>258</v>
      </c>
      <c r="N60" s="55"/>
      <c r="O60" s="55"/>
      <c r="P60" s="55" t="s">
        <v>196</v>
      </c>
      <c r="Q60" s="55" t="s">
        <v>197</v>
      </c>
      <c r="R60" s="55" t="s">
        <v>198</v>
      </c>
      <c r="S60" s="55" t="s">
        <v>111</v>
      </c>
      <c r="T60" s="55" t="s">
        <v>199</v>
      </c>
    </row>
    <row r="61" spans="1:20" x14ac:dyDescent="0.35">
      <c r="A61" s="54">
        <v>4</v>
      </c>
      <c r="B61" s="54">
        <v>43</v>
      </c>
      <c r="C61" s="54">
        <v>4303</v>
      </c>
      <c r="D61" s="54" t="s">
        <v>312</v>
      </c>
      <c r="E61" s="54" t="s">
        <v>29</v>
      </c>
      <c r="F61" s="54">
        <v>2019</v>
      </c>
      <c r="G61" s="54">
        <v>76188078</v>
      </c>
      <c r="H61" s="54" t="s">
        <v>215</v>
      </c>
      <c r="I61" s="54" t="s">
        <v>313</v>
      </c>
      <c r="J61" s="54">
        <v>1</v>
      </c>
      <c r="K61" s="54">
        <v>0</v>
      </c>
      <c r="L61" s="54" t="s">
        <v>257</v>
      </c>
      <c r="M61" s="54" t="s">
        <v>274</v>
      </c>
      <c r="N61" s="54"/>
      <c r="O61" s="54">
        <v>2</v>
      </c>
      <c r="P61" s="54" t="s">
        <v>196</v>
      </c>
      <c r="Q61" s="54" t="s">
        <v>197</v>
      </c>
      <c r="R61" s="54" t="s">
        <v>198</v>
      </c>
      <c r="S61" s="54" t="s">
        <v>111</v>
      </c>
      <c r="T61" s="54" t="s">
        <v>199</v>
      </c>
    </row>
    <row r="62" spans="1:20" x14ac:dyDescent="0.35">
      <c r="A62" s="55">
        <v>10</v>
      </c>
      <c r="B62" s="55">
        <v>101</v>
      </c>
      <c r="C62" s="55">
        <v>10106</v>
      </c>
      <c r="D62" s="55" t="s">
        <v>270</v>
      </c>
      <c r="E62" s="55" t="s">
        <v>36</v>
      </c>
      <c r="F62" s="55">
        <v>2019</v>
      </c>
      <c r="G62" s="55">
        <v>76190433</v>
      </c>
      <c r="H62" s="55" t="s">
        <v>201</v>
      </c>
      <c r="I62" s="55" t="s">
        <v>314</v>
      </c>
      <c r="J62" s="55">
        <v>6</v>
      </c>
      <c r="K62" s="55">
        <v>1</v>
      </c>
      <c r="L62" s="55" t="s">
        <v>257</v>
      </c>
      <c r="M62" s="55" t="s">
        <v>274</v>
      </c>
      <c r="N62" s="55">
        <v>4</v>
      </c>
      <c r="O62" s="55"/>
      <c r="P62" s="55" t="s">
        <v>196</v>
      </c>
      <c r="Q62" s="55" t="s">
        <v>197</v>
      </c>
      <c r="R62" s="55" t="s">
        <v>198</v>
      </c>
      <c r="S62" s="55" t="s">
        <v>111</v>
      </c>
      <c r="T62" s="55" t="s">
        <v>199</v>
      </c>
    </row>
    <row r="63" spans="1:20" x14ac:dyDescent="0.35">
      <c r="A63" s="54">
        <v>4</v>
      </c>
      <c r="B63" s="54">
        <v>41</v>
      </c>
      <c r="C63" s="54">
        <v>4101</v>
      </c>
      <c r="D63" s="54" t="s">
        <v>259</v>
      </c>
      <c r="E63" s="54" t="s">
        <v>29</v>
      </c>
      <c r="F63" s="54">
        <v>2019</v>
      </c>
      <c r="G63" s="54">
        <v>76193600</v>
      </c>
      <c r="H63" s="54" t="s">
        <v>209</v>
      </c>
      <c r="I63" s="54" t="s">
        <v>315</v>
      </c>
      <c r="J63" s="54">
        <v>4</v>
      </c>
      <c r="K63" s="54">
        <v>10</v>
      </c>
      <c r="L63" s="54" t="s">
        <v>257</v>
      </c>
      <c r="M63" s="54" t="s">
        <v>262</v>
      </c>
      <c r="N63" s="54">
        <v>2</v>
      </c>
      <c r="O63" s="54"/>
      <c r="P63" s="54" t="s">
        <v>196</v>
      </c>
      <c r="Q63" s="54" t="s">
        <v>197</v>
      </c>
      <c r="R63" s="54" t="s">
        <v>198</v>
      </c>
      <c r="S63" s="54" t="s">
        <v>111</v>
      </c>
      <c r="T63" s="54" t="s">
        <v>199</v>
      </c>
    </row>
    <row r="64" spans="1:20" x14ac:dyDescent="0.35">
      <c r="A64" s="54">
        <v>10</v>
      </c>
      <c r="B64" s="54">
        <v>101</v>
      </c>
      <c r="C64" s="54">
        <v>10106</v>
      </c>
      <c r="D64" s="54" t="s">
        <v>270</v>
      </c>
      <c r="E64" s="54" t="s">
        <v>36</v>
      </c>
      <c r="F64" s="54">
        <v>2019</v>
      </c>
      <c r="G64" s="54">
        <v>76199403</v>
      </c>
      <c r="H64" s="54" t="s">
        <v>192</v>
      </c>
      <c r="I64" s="54" t="s">
        <v>316</v>
      </c>
      <c r="J64" s="54">
        <v>1</v>
      </c>
      <c r="K64" s="54">
        <v>0</v>
      </c>
      <c r="L64" s="54" t="s">
        <v>257</v>
      </c>
      <c r="M64" s="54" t="s">
        <v>262</v>
      </c>
      <c r="N64" s="54">
        <v>3</v>
      </c>
      <c r="O64" s="54"/>
      <c r="P64" s="54" t="s">
        <v>196</v>
      </c>
      <c r="Q64" s="54" t="s">
        <v>197</v>
      </c>
      <c r="R64" s="54" t="s">
        <v>198</v>
      </c>
      <c r="S64" s="54" t="s">
        <v>111</v>
      </c>
      <c r="T64" s="54" t="s">
        <v>199</v>
      </c>
    </row>
    <row r="65" spans="1:20" x14ac:dyDescent="0.35">
      <c r="A65" s="55">
        <v>10</v>
      </c>
      <c r="B65" s="55">
        <v>101</v>
      </c>
      <c r="C65" s="55">
        <v>10106</v>
      </c>
      <c r="D65" s="55" t="s">
        <v>270</v>
      </c>
      <c r="E65" s="55" t="s">
        <v>36</v>
      </c>
      <c r="F65" s="55">
        <v>2019</v>
      </c>
      <c r="G65" s="55">
        <v>76209389</v>
      </c>
      <c r="H65" s="55" t="s">
        <v>260</v>
      </c>
      <c r="I65" s="55" t="s">
        <v>317</v>
      </c>
      <c r="J65" s="55">
        <v>1</v>
      </c>
      <c r="K65" s="55">
        <v>0</v>
      </c>
      <c r="L65" s="55" t="s">
        <v>257</v>
      </c>
      <c r="M65" s="55" t="s">
        <v>258</v>
      </c>
      <c r="N65" s="55"/>
      <c r="O65" s="55">
        <v>2</v>
      </c>
      <c r="P65" s="55" t="s">
        <v>196</v>
      </c>
      <c r="Q65" s="55" t="s">
        <v>197</v>
      </c>
      <c r="R65" s="55" t="s">
        <v>198</v>
      </c>
      <c r="S65" s="55" t="s">
        <v>111</v>
      </c>
      <c r="T65" s="55" t="s">
        <v>199</v>
      </c>
    </row>
    <row r="66" spans="1:20" x14ac:dyDescent="0.35">
      <c r="A66" s="55">
        <v>4</v>
      </c>
      <c r="B66" s="55">
        <v>43</v>
      </c>
      <c r="C66" s="55">
        <v>4301</v>
      </c>
      <c r="D66" s="55" t="s">
        <v>318</v>
      </c>
      <c r="E66" s="55" t="s">
        <v>29</v>
      </c>
      <c r="F66" s="55">
        <v>2019</v>
      </c>
      <c r="G66" s="55">
        <v>76210823</v>
      </c>
      <c r="H66" s="55" t="s">
        <v>225</v>
      </c>
      <c r="I66" s="55" t="s">
        <v>319</v>
      </c>
      <c r="J66" s="55">
        <v>4</v>
      </c>
      <c r="K66" s="55">
        <v>11</v>
      </c>
      <c r="L66" s="55" t="s">
        <v>257</v>
      </c>
      <c r="M66" s="55" t="s">
        <v>258</v>
      </c>
      <c r="N66" s="55"/>
      <c r="O66" s="55"/>
      <c r="P66" s="55" t="s">
        <v>196</v>
      </c>
      <c r="Q66" s="55" t="s">
        <v>197</v>
      </c>
      <c r="R66" s="55" t="s">
        <v>198</v>
      </c>
      <c r="S66" s="55" t="s">
        <v>111</v>
      </c>
      <c r="T66" s="55" t="s">
        <v>199</v>
      </c>
    </row>
    <row r="67" spans="1:20" x14ac:dyDescent="0.35">
      <c r="A67" s="55">
        <v>13</v>
      </c>
      <c r="B67" s="55">
        <v>135</v>
      </c>
      <c r="C67" s="55">
        <v>13501</v>
      </c>
      <c r="D67" s="55" t="s">
        <v>275</v>
      </c>
      <c r="E67" s="55" t="s">
        <v>41</v>
      </c>
      <c r="F67" s="55">
        <v>2019</v>
      </c>
      <c r="G67" s="55">
        <v>76221833</v>
      </c>
      <c r="H67" s="55" t="s">
        <v>209</v>
      </c>
      <c r="I67" s="55" t="s">
        <v>320</v>
      </c>
      <c r="J67" s="55">
        <v>3</v>
      </c>
      <c r="K67" s="55">
        <v>0</v>
      </c>
      <c r="L67" s="55" t="s">
        <v>257</v>
      </c>
      <c r="M67" s="55" t="s">
        <v>258</v>
      </c>
      <c r="N67" s="55"/>
      <c r="O67" s="55"/>
      <c r="P67" s="55" t="s">
        <v>196</v>
      </c>
      <c r="Q67" s="55" t="s">
        <v>197</v>
      </c>
      <c r="R67" s="55" t="s">
        <v>198</v>
      </c>
      <c r="S67" s="55" t="s">
        <v>111</v>
      </c>
      <c r="T67" s="55" t="s">
        <v>199</v>
      </c>
    </row>
    <row r="68" spans="1:20" x14ac:dyDescent="0.35">
      <c r="A68" s="54">
        <v>4</v>
      </c>
      <c r="B68" s="54">
        <v>41</v>
      </c>
      <c r="C68" s="54">
        <v>4101</v>
      </c>
      <c r="D68" s="54" t="s">
        <v>259</v>
      </c>
      <c r="E68" s="54" t="s">
        <v>29</v>
      </c>
      <c r="F68" s="54">
        <v>2019</v>
      </c>
      <c r="G68" s="54">
        <v>76223649</v>
      </c>
      <c r="H68" s="54" t="s">
        <v>192</v>
      </c>
      <c r="I68" s="54" t="s">
        <v>321</v>
      </c>
      <c r="J68" s="54">
        <v>1</v>
      </c>
      <c r="K68" s="54">
        <v>0</v>
      </c>
      <c r="L68" s="54" t="s">
        <v>257</v>
      </c>
      <c r="M68" s="54" t="s">
        <v>262</v>
      </c>
      <c r="N68" s="54"/>
      <c r="O68" s="54"/>
      <c r="P68" s="54" t="s">
        <v>196</v>
      </c>
      <c r="Q68" s="54" t="s">
        <v>197</v>
      </c>
      <c r="R68" s="54" t="s">
        <v>198</v>
      </c>
      <c r="S68" s="54" t="s">
        <v>111</v>
      </c>
      <c r="T68" s="54" t="s">
        <v>199</v>
      </c>
    </row>
    <row r="69" spans="1:20" x14ac:dyDescent="0.35">
      <c r="A69" s="55">
        <v>13</v>
      </c>
      <c r="B69" s="55">
        <v>135</v>
      </c>
      <c r="C69" s="55">
        <v>13501</v>
      </c>
      <c r="D69" s="55" t="s">
        <v>275</v>
      </c>
      <c r="E69" s="55" t="s">
        <v>41</v>
      </c>
      <c r="F69" s="55">
        <v>2019</v>
      </c>
      <c r="G69" s="55">
        <v>76224605</v>
      </c>
      <c r="H69" s="55" t="s">
        <v>260</v>
      </c>
      <c r="I69" s="55" t="s">
        <v>322</v>
      </c>
      <c r="J69" s="55">
        <v>4</v>
      </c>
      <c r="K69" s="55">
        <v>1</v>
      </c>
      <c r="L69" s="55" t="s">
        <v>257</v>
      </c>
      <c r="M69" s="55" t="s">
        <v>262</v>
      </c>
      <c r="N69" s="55"/>
      <c r="O69" s="55">
        <v>7</v>
      </c>
      <c r="P69" s="55" t="s">
        <v>196</v>
      </c>
      <c r="Q69" s="55" t="s">
        <v>197</v>
      </c>
      <c r="R69" s="55" t="s">
        <v>198</v>
      </c>
      <c r="S69" s="55" t="s">
        <v>111</v>
      </c>
      <c r="T69" s="55" t="s">
        <v>199</v>
      </c>
    </row>
    <row r="70" spans="1:20" x14ac:dyDescent="0.35">
      <c r="A70" s="55">
        <v>14</v>
      </c>
      <c r="B70" s="55">
        <v>142</v>
      </c>
      <c r="C70" s="55">
        <v>14201</v>
      </c>
      <c r="D70" s="55" t="s">
        <v>323</v>
      </c>
      <c r="E70" s="55" t="s">
        <v>238</v>
      </c>
      <c r="F70" s="55">
        <v>2019</v>
      </c>
      <c r="G70" s="55">
        <v>76227851</v>
      </c>
      <c r="H70" s="55" t="s">
        <v>215</v>
      </c>
      <c r="I70" s="55" t="s">
        <v>324</v>
      </c>
      <c r="J70" s="55">
        <v>3</v>
      </c>
      <c r="K70" s="55">
        <v>0</v>
      </c>
      <c r="L70" s="55" t="s">
        <v>257</v>
      </c>
      <c r="M70" s="55" t="s">
        <v>262</v>
      </c>
      <c r="N70" s="55">
        <v>5</v>
      </c>
      <c r="O70" s="55"/>
      <c r="P70" s="55" t="s">
        <v>196</v>
      </c>
      <c r="Q70" s="55" t="s">
        <v>197</v>
      </c>
      <c r="R70" s="55" t="s">
        <v>198</v>
      </c>
      <c r="S70" s="55" t="s">
        <v>111</v>
      </c>
      <c r="T70" s="55" t="s">
        <v>199</v>
      </c>
    </row>
    <row r="71" spans="1:20" x14ac:dyDescent="0.35">
      <c r="A71" s="55">
        <v>14</v>
      </c>
      <c r="B71" s="55">
        <v>142</v>
      </c>
      <c r="C71" s="55">
        <v>14204</v>
      </c>
      <c r="D71" s="55" t="s">
        <v>272</v>
      </c>
      <c r="E71" s="55" t="s">
        <v>238</v>
      </c>
      <c r="F71" s="55">
        <v>2019</v>
      </c>
      <c r="G71" s="55">
        <v>76230293</v>
      </c>
      <c r="H71" s="55" t="s">
        <v>192</v>
      </c>
      <c r="I71" s="55" t="s">
        <v>325</v>
      </c>
      <c r="J71" s="55">
        <v>5</v>
      </c>
      <c r="K71" s="55">
        <v>1</v>
      </c>
      <c r="L71" s="55" t="s">
        <v>257</v>
      </c>
      <c r="M71" s="55" t="s">
        <v>262</v>
      </c>
      <c r="N71" s="55">
        <v>6</v>
      </c>
      <c r="O71" s="55"/>
      <c r="P71" s="55" t="s">
        <v>196</v>
      </c>
      <c r="Q71" s="55" t="s">
        <v>197</v>
      </c>
      <c r="R71" s="55" t="s">
        <v>198</v>
      </c>
      <c r="S71" s="55" t="s">
        <v>111</v>
      </c>
      <c r="T71" s="55" t="s">
        <v>199</v>
      </c>
    </row>
    <row r="72" spans="1:20" x14ac:dyDescent="0.35">
      <c r="A72" s="55">
        <v>5</v>
      </c>
      <c r="B72" s="55">
        <v>54</v>
      </c>
      <c r="C72" s="55">
        <v>5402</v>
      </c>
      <c r="D72" s="55" t="s">
        <v>206</v>
      </c>
      <c r="E72" s="55" t="s">
        <v>30</v>
      </c>
      <c r="F72" s="55">
        <v>2019</v>
      </c>
      <c r="G72" s="55">
        <v>76236745</v>
      </c>
      <c r="H72" s="55" t="s">
        <v>227</v>
      </c>
      <c r="I72" s="55" t="s">
        <v>326</v>
      </c>
      <c r="J72" s="55">
        <v>4</v>
      </c>
      <c r="K72" s="55">
        <v>4</v>
      </c>
      <c r="L72" s="55" t="s">
        <v>257</v>
      </c>
      <c r="M72" s="55" t="s">
        <v>262</v>
      </c>
      <c r="N72" s="55"/>
      <c r="O72" s="55"/>
      <c r="P72" s="55" t="s">
        <v>196</v>
      </c>
      <c r="Q72" s="55" t="s">
        <v>197</v>
      </c>
      <c r="R72" s="55" t="s">
        <v>198</v>
      </c>
      <c r="S72" s="55" t="s">
        <v>111</v>
      </c>
      <c r="T72" s="55" t="s">
        <v>199</v>
      </c>
    </row>
    <row r="73" spans="1:20" x14ac:dyDescent="0.35">
      <c r="A73" s="55">
        <v>10</v>
      </c>
      <c r="B73" s="55">
        <v>103</v>
      </c>
      <c r="C73" s="55">
        <v>10302</v>
      </c>
      <c r="D73" s="55" t="s">
        <v>327</v>
      </c>
      <c r="E73" s="55" t="s">
        <v>36</v>
      </c>
      <c r="F73" s="55">
        <v>2019</v>
      </c>
      <c r="G73" s="55">
        <v>76241643</v>
      </c>
      <c r="H73" s="55" t="s">
        <v>219</v>
      </c>
      <c r="I73" s="55" t="s">
        <v>328</v>
      </c>
      <c r="J73" s="55">
        <v>3</v>
      </c>
      <c r="K73" s="55">
        <v>0</v>
      </c>
      <c r="L73" s="55" t="s">
        <v>257</v>
      </c>
      <c r="M73" s="55" t="s">
        <v>258</v>
      </c>
      <c r="N73" s="55">
        <v>5</v>
      </c>
      <c r="O73" s="55"/>
      <c r="P73" s="55" t="s">
        <v>196</v>
      </c>
      <c r="Q73" s="55" t="s">
        <v>197</v>
      </c>
      <c r="R73" s="55" t="s">
        <v>198</v>
      </c>
      <c r="S73" s="55" t="s">
        <v>111</v>
      </c>
      <c r="T73" s="55" t="s">
        <v>199</v>
      </c>
    </row>
    <row r="74" spans="1:20" x14ac:dyDescent="0.35">
      <c r="A74" s="54">
        <v>10</v>
      </c>
      <c r="B74" s="54">
        <v>101</v>
      </c>
      <c r="C74" s="54">
        <v>10108</v>
      </c>
      <c r="D74" s="54" t="s">
        <v>254</v>
      </c>
      <c r="E74" s="54" t="s">
        <v>36</v>
      </c>
      <c r="F74" s="54">
        <v>2019</v>
      </c>
      <c r="G74" s="54">
        <v>76249526</v>
      </c>
      <c r="H74" s="54" t="s">
        <v>215</v>
      </c>
      <c r="I74" s="54" t="s">
        <v>329</v>
      </c>
      <c r="J74" s="54">
        <v>1</v>
      </c>
      <c r="K74" s="54">
        <v>0</v>
      </c>
      <c r="L74" s="54" t="s">
        <v>257</v>
      </c>
      <c r="M74" s="54" t="s">
        <v>258</v>
      </c>
      <c r="N74" s="54">
        <v>7</v>
      </c>
      <c r="O74" s="54"/>
      <c r="P74" s="54" t="s">
        <v>196</v>
      </c>
      <c r="Q74" s="54" t="s">
        <v>197</v>
      </c>
      <c r="R74" s="54" t="s">
        <v>198</v>
      </c>
      <c r="S74" s="54" t="s">
        <v>111</v>
      </c>
      <c r="T74" s="54" t="s">
        <v>199</v>
      </c>
    </row>
    <row r="75" spans="1:20" x14ac:dyDescent="0.35">
      <c r="A75" s="55">
        <v>13</v>
      </c>
      <c r="B75" s="55">
        <v>135</v>
      </c>
      <c r="C75" s="55">
        <v>13501</v>
      </c>
      <c r="D75" s="55" t="s">
        <v>275</v>
      </c>
      <c r="E75" s="55" t="s">
        <v>41</v>
      </c>
      <c r="F75" s="55">
        <v>2019</v>
      </c>
      <c r="G75" s="55">
        <v>76257275</v>
      </c>
      <c r="H75" s="55" t="s">
        <v>219</v>
      </c>
      <c r="I75" s="55" t="s">
        <v>330</v>
      </c>
      <c r="J75" s="55">
        <v>11</v>
      </c>
      <c r="K75" s="55">
        <v>157</v>
      </c>
      <c r="L75" s="55" t="s">
        <v>257</v>
      </c>
      <c r="M75" s="55" t="s">
        <v>262</v>
      </c>
      <c r="N75" s="55">
        <v>10</v>
      </c>
      <c r="O75" s="55"/>
      <c r="P75" s="55" t="s">
        <v>196</v>
      </c>
      <c r="Q75" s="55" t="s">
        <v>197</v>
      </c>
      <c r="R75" s="55" t="s">
        <v>198</v>
      </c>
      <c r="S75" s="55" t="s">
        <v>111</v>
      </c>
      <c r="T75" s="55" t="s">
        <v>199</v>
      </c>
    </row>
    <row r="76" spans="1:20" x14ac:dyDescent="0.35">
      <c r="A76" s="55">
        <v>10</v>
      </c>
      <c r="B76" s="55">
        <v>103</v>
      </c>
      <c r="C76" s="55">
        <v>10303</v>
      </c>
      <c r="D76" s="55" t="s">
        <v>331</v>
      </c>
      <c r="E76" s="55" t="s">
        <v>36</v>
      </c>
      <c r="F76" s="55">
        <v>2019</v>
      </c>
      <c r="G76" s="55">
        <v>76277907</v>
      </c>
      <c r="H76" s="55" t="s">
        <v>225</v>
      </c>
      <c r="I76" s="55" t="s">
        <v>332</v>
      </c>
      <c r="J76" s="55">
        <v>1</v>
      </c>
      <c r="K76" s="55">
        <v>0</v>
      </c>
      <c r="L76" s="55" t="s">
        <v>257</v>
      </c>
      <c r="M76" s="55" t="s">
        <v>258</v>
      </c>
      <c r="N76" s="55"/>
      <c r="O76" s="55">
        <v>3</v>
      </c>
      <c r="P76" s="55" t="s">
        <v>196</v>
      </c>
      <c r="Q76" s="55" t="s">
        <v>197</v>
      </c>
      <c r="R76" s="55" t="s">
        <v>198</v>
      </c>
      <c r="S76" s="55" t="s">
        <v>111</v>
      </c>
      <c r="T76" s="55" t="s">
        <v>199</v>
      </c>
    </row>
    <row r="77" spans="1:20" x14ac:dyDescent="0.35">
      <c r="A77" s="55">
        <v>13</v>
      </c>
      <c r="B77" s="55">
        <v>135</v>
      </c>
      <c r="C77" s="55">
        <v>13501</v>
      </c>
      <c r="D77" s="55" t="s">
        <v>275</v>
      </c>
      <c r="E77" s="55" t="s">
        <v>41</v>
      </c>
      <c r="F77" s="55">
        <v>2019</v>
      </c>
      <c r="G77" s="55">
        <v>76278391</v>
      </c>
      <c r="H77" s="55" t="s">
        <v>207</v>
      </c>
      <c r="I77" s="55" t="s">
        <v>333</v>
      </c>
      <c r="J77" s="55">
        <v>1</v>
      </c>
      <c r="K77" s="55">
        <v>0</v>
      </c>
      <c r="L77" s="55" t="s">
        <v>257</v>
      </c>
      <c r="M77" s="55" t="s">
        <v>258</v>
      </c>
      <c r="N77" s="55"/>
      <c r="O77" s="55"/>
      <c r="P77" s="55" t="s">
        <v>196</v>
      </c>
      <c r="Q77" s="55" t="s">
        <v>197</v>
      </c>
      <c r="R77" s="55" t="s">
        <v>198</v>
      </c>
      <c r="S77" s="55" t="s">
        <v>111</v>
      </c>
      <c r="T77" s="55" t="s">
        <v>199</v>
      </c>
    </row>
    <row r="78" spans="1:20" x14ac:dyDescent="0.35">
      <c r="A78" s="54">
        <v>6</v>
      </c>
      <c r="B78" s="54">
        <v>63</v>
      </c>
      <c r="C78" s="54">
        <v>6308</v>
      </c>
      <c r="D78" s="54" t="s">
        <v>334</v>
      </c>
      <c r="E78" s="54" t="s">
        <v>223</v>
      </c>
      <c r="F78" s="54">
        <v>2019</v>
      </c>
      <c r="G78" s="54">
        <v>76297361</v>
      </c>
      <c r="H78" s="54" t="s">
        <v>260</v>
      </c>
      <c r="I78" s="54" t="s">
        <v>335</v>
      </c>
      <c r="J78" s="54">
        <v>6</v>
      </c>
      <c r="K78" s="54">
        <v>5</v>
      </c>
      <c r="L78" s="54" t="s">
        <v>257</v>
      </c>
      <c r="M78" s="54" t="s">
        <v>262</v>
      </c>
      <c r="N78" s="54">
        <v>9</v>
      </c>
      <c r="O78" s="54"/>
      <c r="P78" s="54" t="s">
        <v>196</v>
      </c>
      <c r="Q78" s="54" t="s">
        <v>197</v>
      </c>
      <c r="R78" s="54" t="s">
        <v>198</v>
      </c>
      <c r="S78" s="54" t="s">
        <v>111</v>
      </c>
      <c r="T78" s="54" t="s">
        <v>199</v>
      </c>
    </row>
    <row r="79" spans="1:20" x14ac:dyDescent="0.35">
      <c r="A79" s="55">
        <v>10</v>
      </c>
      <c r="B79" s="55">
        <v>101</v>
      </c>
      <c r="C79" s="55">
        <v>10106</v>
      </c>
      <c r="D79" s="55" t="s">
        <v>270</v>
      </c>
      <c r="E79" s="55" t="s">
        <v>36</v>
      </c>
      <c r="F79" s="55">
        <v>2019</v>
      </c>
      <c r="G79" s="55">
        <v>76302025</v>
      </c>
      <c r="H79" s="55" t="s">
        <v>260</v>
      </c>
      <c r="I79" s="55" t="s">
        <v>336</v>
      </c>
      <c r="J79" s="55">
        <v>4</v>
      </c>
      <c r="K79" s="55">
        <v>1</v>
      </c>
      <c r="L79" s="55" t="s">
        <v>257</v>
      </c>
      <c r="M79" s="55" t="s">
        <v>274</v>
      </c>
      <c r="N79" s="55"/>
      <c r="O79" s="55"/>
      <c r="P79" s="55" t="s">
        <v>196</v>
      </c>
      <c r="Q79" s="55" t="s">
        <v>197</v>
      </c>
      <c r="R79" s="55" t="s">
        <v>198</v>
      </c>
      <c r="S79" s="55" t="s">
        <v>111</v>
      </c>
      <c r="T79" s="55" t="s">
        <v>199</v>
      </c>
    </row>
    <row r="80" spans="1:20" x14ac:dyDescent="0.35">
      <c r="A80" s="54">
        <v>14</v>
      </c>
      <c r="B80" s="54">
        <v>141</v>
      </c>
      <c r="C80" s="54">
        <v>14103</v>
      </c>
      <c r="D80" s="54" t="s">
        <v>337</v>
      </c>
      <c r="E80" s="54" t="s">
        <v>238</v>
      </c>
      <c r="F80" s="54">
        <v>2019</v>
      </c>
      <c r="G80" s="54">
        <v>76305575</v>
      </c>
      <c r="H80" s="54" t="s">
        <v>225</v>
      </c>
      <c r="I80" s="54" t="s">
        <v>338</v>
      </c>
      <c r="J80" s="54">
        <v>1</v>
      </c>
      <c r="K80" s="54">
        <v>0</v>
      </c>
      <c r="L80" s="54" t="s">
        <v>257</v>
      </c>
      <c r="M80" s="54" t="s">
        <v>258</v>
      </c>
      <c r="N80" s="54">
        <v>5</v>
      </c>
      <c r="O80" s="54"/>
      <c r="P80" s="54" t="s">
        <v>196</v>
      </c>
      <c r="Q80" s="54" t="s">
        <v>197</v>
      </c>
      <c r="R80" s="54" t="s">
        <v>198</v>
      </c>
      <c r="S80" s="54" t="s">
        <v>111</v>
      </c>
      <c r="T80" s="54" t="s">
        <v>199</v>
      </c>
    </row>
    <row r="81" spans="1:20" x14ac:dyDescent="0.35">
      <c r="A81" s="55">
        <v>14</v>
      </c>
      <c r="B81" s="55">
        <v>141</v>
      </c>
      <c r="C81" s="55">
        <v>14104</v>
      </c>
      <c r="D81" s="55" t="s">
        <v>36</v>
      </c>
      <c r="E81" s="55" t="s">
        <v>238</v>
      </c>
      <c r="F81" s="55">
        <v>2019</v>
      </c>
      <c r="G81" s="55">
        <v>76312273</v>
      </c>
      <c r="H81" s="55" t="s">
        <v>211</v>
      </c>
      <c r="I81" s="55" t="s">
        <v>339</v>
      </c>
      <c r="J81" s="55">
        <v>2</v>
      </c>
      <c r="K81" s="55">
        <v>0</v>
      </c>
      <c r="L81" s="55" t="s">
        <v>257</v>
      </c>
      <c r="M81" s="55" t="s">
        <v>258</v>
      </c>
      <c r="N81" s="55">
        <v>5</v>
      </c>
      <c r="O81" s="55"/>
      <c r="P81" s="55" t="s">
        <v>196</v>
      </c>
      <c r="Q81" s="55" t="s">
        <v>197</v>
      </c>
      <c r="R81" s="55" t="s">
        <v>198</v>
      </c>
      <c r="S81" s="55" t="s">
        <v>111</v>
      </c>
      <c r="T81" s="55" t="s">
        <v>199</v>
      </c>
    </row>
    <row r="82" spans="1:20" x14ac:dyDescent="0.35">
      <c r="A82" s="55">
        <v>10</v>
      </c>
      <c r="B82" s="55">
        <v>101</v>
      </c>
      <c r="C82" s="55">
        <v>10106</v>
      </c>
      <c r="D82" s="55" t="s">
        <v>270</v>
      </c>
      <c r="E82" s="55" t="s">
        <v>36</v>
      </c>
      <c r="F82" s="55">
        <v>2019</v>
      </c>
      <c r="G82" s="55">
        <v>76313926</v>
      </c>
      <c r="H82" s="55" t="s">
        <v>219</v>
      </c>
      <c r="I82" s="55" t="s">
        <v>340</v>
      </c>
      <c r="J82" s="55">
        <v>2</v>
      </c>
      <c r="K82" s="55">
        <v>0</v>
      </c>
      <c r="L82" s="55" t="s">
        <v>257</v>
      </c>
      <c r="M82" s="55" t="s">
        <v>258</v>
      </c>
      <c r="N82" s="55"/>
      <c r="O82" s="55"/>
      <c r="P82" s="55" t="s">
        <v>196</v>
      </c>
      <c r="Q82" s="55" t="s">
        <v>197</v>
      </c>
      <c r="R82" s="55" t="s">
        <v>198</v>
      </c>
      <c r="S82" s="55" t="s">
        <v>111</v>
      </c>
      <c r="T82" s="55" t="s">
        <v>199</v>
      </c>
    </row>
    <row r="83" spans="1:20" x14ac:dyDescent="0.35">
      <c r="A83" s="54">
        <v>10</v>
      </c>
      <c r="B83" s="54">
        <v>103</v>
      </c>
      <c r="C83" s="54">
        <v>10301</v>
      </c>
      <c r="D83" s="54" t="s">
        <v>341</v>
      </c>
      <c r="E83" s="54" t="s">
        <v>36</v>
      </c>
      <c r="F83" s="54">
        <v>2019</v>
      </c>
      <c r="G83" s="54">
        <v>76319345</v>
      </c>
      <c r="H83" s="54" t="s">
        <v>192</v>
      </c>
      <c r="I83" s="54" t="s">
        <v>342</v>
      </c>
      <c r="J83" s="54">
        <v>5</v>
      </c>
      <c r="K83" s="54">
        <v>7</v>
      </c>
      <c r="L83" s="54" t="s">
        <v>257</v>
      </c>
      <c r="M83" s="54" t="s">
        <v>262</v>
      </c>
      <c r="N83" s="54">
        <v>9</v>
      </c>
      <c r="O83" s="54"/>
      <c r="P83" s="54" t="s">
        <v>196</v>
      </c>
      <c r="Q83" s="54" t="s">
        <v>197</v>
      </c>
      <c r="R83" s="54" t="s">
        <v>198</v>
      </c>
      <c r="S83" s="54" t="s">
        <v>111</v>
      </c>
      <c r="T83" s="54" t="s">
        <v>199</v>
      </c>
    </row>
    <row r="84" spans="1:20" x14ac:dyDescent="0.35">
      <c r="A84" s="55">
        <v>10</v>
      </c>
      <c r="B84" s="55">
        <v>103</v>
      </c>
      <c r="C84" s="55">
        <v>10301</v>
      </c>
      <c r="D84" s="55" t="s">
        <v>341</v>
      </c>
      <c r="E84" s="55" t="s">
        <v>36</v>
      </c>
      <c r="F84" s="55">
        <v>2019</v>
      </c>
      <c r="G84" s="55">
        <v>76326563</v>
      </c>
      <c r="H84" s="55" t="s">
        <v>219</v>
      </c>
      <c r="I84" s="55" t="s">
        <v>343</v>
      </c>
      <c r="J84" s="55">
        <v>5</v>
      </c>
      <c r="K84" s="55">
        <v>0</v>
      </c>
      <c r="L84" s="55" t="s">
        <v>257</v>
      </c>
      <c r="M84" s="55" t="s">
        <v>262</v>
      </c>
      <c r="N84" s="55"/>
      <c r="O84" s="55"/>
      <c r="P84" s="55" t="s">
        <v>196</v>
      </c>
      <c r="Q84" s="55" t="s">
        <v>197</v>
      </c>
      <c r="R84" s="55" t="s">
        <v>198</v>
      </c>
      <c r="S84" s="55" t="s">
        <v>111</v>
      </c>
      <c r="T84" s="55" t="s">
        <v>199</v>
      </c>
    </row>
    <row r="85" spans="1:20" x14ac:dyDescent="0.35">
      <c r="A85" s="54">
        <v>14</v>
      </c>
      <c r="B85" s="54">
        <v>141</v>
      </c>
      <c r="C85" s="54">
        <v>14106</v>
      </c>
      <c r="D85" s="54" t="s">
        <v>344</v>
      </c>
      <c r="E85" s="54" t="s">
        <v>238</v>
      </c>
      <c r="F85" s="54">
        <v>2019</v>
      </c>
      <c r="G85" s="54">
        <v>76327241</v>
      </c>
      <c r="H85" s="54" t="s">
        <v>227</v>
      </c>
      <c r="I85" s="54" t="s">
        <v>345</v>
      </c>
      <c r="J85" s="54">
        <v>7</v>
      </c>
      <c r="K85" s="54">
        <v>4</v>
      </c>
      <c r="L85" s="54" t="s">
        <v>257</v>
      </c>
      <c r="M85" s="54" t="s">
        <v>258</v>
      </c>
      <c r="N85" s="54"/>
      <c r="O85" s="54">
        <v>9</v>
      </c>
      <c r="P85" s="54" t="s">
        <v>196</v>
      </c>
      <c r="Q85" s="54" t="s">
        <v>197</v>
      </c>
      <c r="R85" s="54" t="s">
        <v>198</v>
      </c>
      <c r="S85" s="54" t="s">
        <v>111</v>
      </c>
      <c r="T85" s="54" t="s">
        <v>199</v>
      </c>
    </row>
    <row r="86" spans="1:20" x14ac:dyDescent="0.35">
      <c r="A86" s="54">
        <v>5</v>
      </c>
      <c r="B86" s="54">
        <v>57</v>
      </c>
      <c r="C86" s="54">
        <v>5702</v>
      </c>
      <c r="D86" s="54" t="s">
        <v>346</v>
      </c>
      <c r="E86" s="54" t="s">
        <v>30</v>
      </c>
      <c r="F86" s="54">
        <v>2019</v>
      </c>
      <c r="G86" s="54">
        <v>76334155</v>
      </c>
      <c r="H86" s="54" t="s">
        <v>215</v>
      </c>
      <c r="I86" s="54" t="s">
        <v>347</v>
      </c>
      <c r="J86" s="54">
        <v>6</v>
      </c>
      <c r="K86" s="54">
        <v>4</v>
      </c>
      <c r="L86" s="54" t="s">
        <v>257</v>
      </c>
      <c r="M86" s="54" t="s">
        <v>262</v>
      </c>
      <c r="N86" s="54"/>
      <c r="O86" s="54">
        <v>9</v>
      </c>
      <c r="P86" s="54" t="s">
        <v>196</v>
      </c>
      <c r="Q86" s="54" t="s">
        <v>197</v>
      </c>
      <c r="R86" s="54" t="s">
        <v>198</v>
      </c>
      <c r="S86" s="54" t="s">
        <v>111</v>
      </c>
      <c r="T86" s="54" t="s">
        <v>199</v>
      </c>
    </row>
    <row r="87" spans="1:20" x14ac:dyDescent="0.35">
      <c r="A87" s="55">
        <v>7</v>
      </c>
      <c r="B87" s="55">
        <v>73</v>
      </c>
      <c r="C87" s="55">
        <v>7304</v>
      </c>
      <c r="D87" s="55" t="s">
        <v>348</v>
      </c>
      <c r="E87" s="55" t="s">
        <v>32</v>
      </c>
      <c r="F87" s="55">
        <v>2019</v>
      </c>
      <c r="G87" s="55">
        <v>76336878</v>
      </c>
      <c r="H87" s="55" t="s">
        <v>211</v>
      </c>
      <c r="I87" s="55" t="s">
        <v>349</v>
      </c>
      <c r="J87" s="55">
        <v>1</v>
      </c>
      <c r="K87" s="55">
        <v>0</v>
      </c>
      <c r="L87" s="55" t="s">
        <v>257</v>
      </c>
      <c r="M87" s="55" t="s">
        <v>262</v>
      </c>
      <c r="N87" s="55"/>
      <c r="O87" s="55"/>
      <c r="P87" s="55" t="s">
        <v>196</v>
      </c>
      <c r="Q87" s="55" t="s">
        <v>197</v>
      </c>
      <c r="R87" s="55" t="s">
        <v>198</v>
      </c>
      <c r="S87" s="55" t="s">
        <v>111</v>
      </c>
      <c r="T87" s="55" t="s">
        <v>199</v>
      </c>
    </row>
    <row r="88" spans="1:20" x14ac:dyDescent="0.35">
      <c r="A88" s="55">
        <v>10</v>
      </c>
      <c r="B88" s="55">
        <v>103</v>
      </c>
      <c r="C88" s="55">
        <v>10301</v>
      </c>
      <c r="D88" s="55" t="s">
        <v>341</v>
      </c>
      <c r="E88" s="55" t="s">
        <v>36</v>
      </c>
      <c r="F88" s="55">
        <v>2019</v>
      </c>
      <c r="G88" s="55">
        <v>76355442</v>
      </c>
      <c r="H88" s="55" t="s">
        <v>225</v>
      </c>
      <c r="I88" s="55" t="s">
        <v>350</v>
      </c>
      <c r="J88" s="55">
        <v>1</v>
      </c>
      <c r="K88" s="55">
        <v>0</v>
      </c>
      <c r="L88" s="55" t="s">
        <v>257</v>
      </c>
      <c r="M88" s="55" t="s">
        <v>258</v>
      </c>
      <c r="N88" s="55"/>
      <c r="O88" s="55"/>
      <c r="P88" s="55" t="s">
        <v>196</v>
      </c>
      <c r="Q88" s="55" t="s">
        <v>197</v>
      </c>
      <c r="R88" s="55" t="s">
        <v>198</v>
      </c>
      <c r="S88" s="55" t="s">
        <v>111</v>
      </c>
      <c r="T88" s="55" t="s">
        <v>199</v>
      </c>
    </row>
    <row r="89" spans="1:20" x14ac:dyDescent="0.35">
      <c r="A89" s="55">
        <v>4</v>
      </c>
      <c r="B89" s="55">
        <v>41</v>
      </c>
      <c r="C89" s="55">
        <v>4101</v>
      </c>
      <c r="D89" s="55" t="s">
        <v>259</v>
      </c>
      <c r="E89" s="55" t="s">
        <v>29</v>
      </c>
      <c r="F89" s="55">
        <v>2019</v>
      </c>
      <c r="G89" s="55">
        <v>76361474</v>
      </c>
      <c r="H89" s="55" t="s">
        <v>219</v>
      </c>
      <c r="I89" s="55" t="s">
        <v>351</v>
      </c>
      <c r="J89" s="55">
        <v>10</v>
      </c>
      <c r="K89" s="55">
        <v>858</v>
      </c>
      <c r="L89" s="55" t="s">
        <v>257</v>
      </c>
      <c r="M89" s="55" t="s">
        <v>262</v>
      </c>
      <c r="N89" s="55"/>
      <c r="O89" s="55">
        <v>10</v>
      </c>
      <c r="P89" s="55" t="s">
        <v>196</v>
      </c>
      <c r="Q89" s="55" t="s">
        <v>197</v>
      </c>
      <c r="R89" s="55" t="s">
        <v>198</v>
      </c>
      <c r="S89" s="55" t="s">
        <v>111</v>
      </c>
      <c r="T89" s="55" t="s">
        <v>199</v>
      </c>
    </row>
    <row r="90" spans="1:20" x14ac:dyDescent="0.35">
      <c r="A90" s="54">
        <v>4</v>
      </c>
      <c r="B90" s="54">
        <v>41</v>
      </c>
      <c r="C90" s="54">
        <v>4101</v>
      </c>
      <c r="D90" s="54" t="s">
        <v>259</v>
      </c>
      <c r="E90" s="54" t="s">
        <v>29</v>
      </c>
      <c r="F90" s="54">
        <v>2019</v>
      </c>
      <c r="G90" s="54">
        <v>76367474</v>
      </c>
      <c r="H90" s="54" t="s">
        <v>207</v>
      </c>
      <c r="I90" s="54" t="s">
        <v>352</v>
      </c>
      <c r="J90" s="54">
        <v>4</v>
      </c>
      <c r="K90" s="54">
        <v>0</v>
      </c>
      <c r="L90" s="54" t="s">
        <v>257</v>
      </c>
      <c r="M90" s="54" t="s">
        <v>262</v>
      </c>
      <c r="N90" s="54">
        <v>10</v>
      </c>
      <c r="O90" s="54"/>
      <c r="P90" s="54" t="s">
        <v>196</v>
      </c>
      <c r="Q90" s="54" t="s">
        <v>197</v>
      </c>
      <c r="R90" s="54" t="s">
        <v>198</v>
      </c>
      <c r="S90" s="54" t="s">
        <v>111</v>
      </c>
      <c r="T90" s="54" t="s">
        <v>199</v>
      </c>
    </row>
    <row r="91" spans="1:20" x14ac:dyDescent="0.35">
      <c r="A91" s="55">
        <v>13</v>
      </c>
      <c r="B91" s="55">
        <v>134</v>
      </c>
      <c r="C91" s="55">
        <v>13402</v>
      </c>
      <c r="D91" s="55" t="s">
        <v>303</v>
      </c>
      <c r="E91" s="55" t="s">
        <v>41</v>
      </c>
      <c r="F91" s="55">
        <v>2019</v>
      </c>
      <c r="G91" s="55">
        <v>76376570</v>
      </c>
      <c r="H91" s="55" t="s">
        <v>227</v>
      </c>
      <c r="I91" s="55" t="s">
        <v>353</v>
      </c>
      <c r="J91" s="55">
        <v>1</v>
      </c>
      <c r="K91" s="55">
        <v>0</v>
      </c>
      <c r="L91" s="55" t="s">
        <v>257</v>
      </c>
      <c r="M91" s="55" t="s">
        <v>262</v>
      </c>
      <c r="N91" s="55"/>
      <c r="O91" s="55"/>
      <c r="P91" s="55" t="s">
        <v>196</v>
      </c>
      <c r="Q91" s="55" t="s">
        <v>197</v>
      </c>
      <c r="R91" s="55" t="s">
        <v>198</v>
      </c>
      <c r="S91" s="55" t="s">
        <v>111</v>
      </c>
      <c r="T91" s="55" t="s">
        <v>199</v>
      </c>
    </row>
    <row r="92" spans="1:20" x14ac:dyDescent="0.35">
      <c r="A92" s="55">
        <v>8</v>
      </c>
      <c r="B92" s="55">
        <v>82</v>
      </c>
      <c r="C92" s="55">
        <v>8203</v>
      </c>
      <c r="D92" s="55" t="s">
        <v>354</v>
      </c>
      <c r="E92" s="55" t="s">
        <v>295</v>
      </c>
      <c r="F92" s="55">
        <v>2019</v>
      </c>
      <c r="G92" s="55">
        <v>76379030</v>
      </c>
      <c r="H92" s="55" t="s">
        <v>192</v>
      </c>
      <c r="I92" s="55" t="s">
        <v>355</v>
      </c>
      <c r="J92" s="55">
        <v>1</v>
      </c>
      <c r="K92" s="55">
        <v>0</v>
      </c>
      <c r="L92" s="55" t="s">
        <v>257</v>
      </c>
      <c r="M92" s="55" t="s">
        <v>262</v>
      </c>
      <c r="N92" s="55">
        <v>3</v>
      </c>
      <c r="O92" s="55"/>
      <c r="P92" s="55" t="s">
        <v>196</v>
      </c>
      <c r="Q92" s="55" t="s">
        <v>197</v>
      </c>
      <c r="R92" s="55" t="s">
        <v>198</v>
      </c>
      <c r="S92" s="55" t="s">
        <v>111</v>
      </c>
      <c r="T92" s="55" t="s">
        <v>199</v>
      </c>
    </row>
    <row r="93" spans="1:20" x14ac:dyDescent="0.35">
      <c r="A93" s="54">
        <v>10</v>
      </c>
      <c r="B93" s="54">
        <v>103</v>
      </c>
      <c r="C93" s="54">
        <v>10305</v>
      </c>
      <c r="D93" s="54" t="s">
        <v>356</v>
      </c>
      <c r="E93" s="54" t="s">
        <v>36</v>
      </c>
      <c r="F93" s="54">
        <v>2019</v>
      </c>
      <c r="G93" s="54">
        <v>76379995</v>
      </c>
      <c r="H93" s="54" t="s">
        <v>207</v>
      </c>
      <c r="I93" s="54" t="s">
        <v>357</v>
      </c>
      <c r="J93" s="54">
        <v>3</v>
      </c>
      <c r="K93" s="54">
        <v>0</v>
      </c>
      <c r="L93" s="54" t="s">
        <v>257</v>
      </c>
      <c r="M93" s="54" t="s">
        <v>274</v>
      </c>
      <c r="N93" s="54"/>
      <c r="O93" s="54"/>
      <c r="P93" s="54" t="s">
        <v>196</v>
      </c>
      <c r="Q93" s="54" t="s">
        <v>197</v>
      </c>
      <c r="R93" s="54" t="s">
        <v>198</v>
      </c>
      <c r="S93" s="54" t="s">
        <v>111</v>
      </c>
      <c r="T93" s="54" t="s">
        <v>199</v>
      </c>
    </row>
    <row r="94" spans="1:20" x14ac:dyDescent="0.35">
      <c r="A94" s="55">
        <v>10</v>
      </c>
      <c r="B94" s="55">
        <v>101</v>
      </c>
      <c r="C94" s="55">
        <v>10109</v>
      </c>
      <c r="D94" s="55" t="s">
        <v>358</v>
      </c>
      <c r="E94" s="55" t="s">
        <v>36</v>
      </c>
      <c r="F94" s="55">
        <v>2019</v>
      </c>
      <c r="G94" s="55">
        <v>76380472</v>
      </c>
      <c r="H94" s="55" t="s">
        <v>215</v>
      </c>
      <c r="I94" s="55" t="s">
        <v>359</v>
      </c>
      <c r="J94" s="55">
        <v>6</v>
      </c>
      <c r="K94" s="55">
        <v>4</v>
      </c>
      <c r="L94" s="55" t="s">
        <v>257</v>
      </c>
      <c r="M94" s="55" t="s">
        <v>262</v>
      </c>
      <c r="N94" s="55">
        <v>8</v>
      </c>
      <c r="O94" s="55"/>
      <c r="P94" s="55" t="s">
        <v>196</v>
      </c>
      <c r="Q94" s="55" t="s">
        <v>197</v>
      </c>
      <c r="R94" s="55" t="s">
        <v>198</v>
      </c>
      <c r="S94" s="55" t="s">
        <v>111</v>
      </c>
      <c r="T94" s="55" t="s">
        <v>199</v>
      </c>
    </row>
    <row r="95" spans="1:20" x14ac:dyDescent="0.35">
      <c r="A95" s="55">
        <v>10</v>
      </c>
      <c r="B95" s="55">
        <v>102</v>
      </c>
      <c r="C95" s="55">
        <v>10206</v>
      </c>
      <c r="D95" s="55" t="s">
        <v>245</v>
      </c>
      <c r="E95" s="55" t="s">
        <v>36</v>
      </c>
      <c r="F95" s="55">
        <v>2019</v>
      </c>
      <c r="G95" s="55">
        <v>76380856</v>
      </c>
      <c r="H95" s="55" t="s">
        <v>192</v>
      </c>
      <c r="I95" s="55" t="s">
        <v>360</v>
      </c>
      <c r="J95" s="55">
        <v>1</v>
      </c>
      <c r="K95" s="55">
        <v>0</v>
      </c>
      <c r="L95" s="55" t="s">
        <v>257</v>
      </c>
      <c r="M95" s="55" t="s">
        <v>262</v>
      </c>
      <c r="N95" s="55"/>
      <c r="O95" s="55"/>
      <c r="P95" s="55" t="s">
        <v>196</v>
      </c>
      <c r="Q95" s="55" t="s">
        <v>197</v>
      </c>
      <c r="R95" s="55" t="s">
        <v>198</v>
      </c>
      <c r="S95" s="55" t="s">
        <v>111</v>
      </c>
      <c r="T95" s="55" t="s">
        <v>199</v>
      </c>
    </row>
    <row r="96" spans="1:20" x14ac:dyDescent="0.35">
      <c r="A96" s="55">
        <v>13</v>
      </c>
      <c r="B96" s="55">
        <v>135</v>
      </c>
      <c r="C96" s="55">
        <v>13504</v>
      </c>
      <c r="D96" s="55" t="s">
        <v>283</v>
      </c>
      <c r="E96" s="55" t="s">
        <v>41</v>
      </c>
      <c r="F96" s="55">
        <v>2019</v>
      </c>
      <c r="G96" s="55">
        <v>76388150</v>
      </c>
      <c r="H96" s="55" t="s">
        <v>192</v>
      </c>
      <c r="I96" s="55" t="s">
        <v>361</v>
      </c>
      <c r="J96" s="55">
        <v>7</v>
      </c>
      <c r="K96" s="55">
        <v>6</v>
      </c>
      <c r="L96" s="55" t="s">
        <v>257</v>
      </c>
      <c r="M96" s="55" t="s">
        <v>262</v>
      </c>
      <c r="N96" s="55"/>
      <c r="O96" s="55"/>
      <c r="P96" s="55" t="s">
        <v>196</v>
      </c>
      <c r="Q96" s="55" t="s">
        <v>197</v>
      </c>
      <c r="R96" s="55" t="s">
        <v>198</v>
      </c>
      <c r="S96" s="55" t="s">
        <v>111</v>
      </c>
      <c r="T96" s="55" t="s">
        <v>199</v>
      </c>
    </row>
    <row r="97" spans="1:20" x14ac:dyDescent="0.35">
      <c r="A97" s="55">
        <v>6</v>
      </c>
      <c r="B97" s="55">
        <v>61</v>
      </c>
      <c r="C97" s="55">
        <v>6105</v>
      </c>
      <c r="D97" s="55" t="s">
        <v>362</v>
      </c>
      <c r="E97" s="55" t="s">
        <v>223</v>
      </c>
      <c r="F97" s="55">
        <v>2019</v>
      </c>
      <c r="G97" s="55">
        <v>76389984</v>
      </c>
      <c r="H97" s="55" t="s">
        <v>211</v>
      </c>
      <c r="I97" s="55" t="s">
        <v>363</v>
      </c>
      <c r="J97" s="55">
        <v>4</v>
      </c>
      <c r="K97" s="55">
        <v>0</v>
      </c>
      <c r="L97" s="55" t="s">
        <v>257</v>
      </c>
      <c r="M97" s="55" t="s">
        <v>258</v>
      </c>
      <c r="N97" s="55">
        <v>6</v>
      </c>
      <c r="O97" s="55"/>
      <c r="P97" s="55" t="s">
        <v>196</v>
      </c>
      <c r="Q97" s="55" t="s">
        <v>197</v>
      </c>
      <c r="R97" s="55" t="s">
        <v>198</v>
      </c>
      <c r="S97" s="55" t="s">
        <v>111</v>
      </c>
      <c r="T97" s="55" t="s">
        <v>199</v>
      </c>
    </row>
    <row r="98" spans="1:20" x14ac:dyDescent="0.35">
      <c r="A98" s="54">
        <v>10</v>
      </c>
      <c r="B98" s="54">
        <v>101</v>
      </c>
      <c r="C98" s="54">
        <v>10107</v>
      </c>
      <c r="D98" s="54" t="s">
        <v>266</v>
      </c>
      <c r="E98" s="54" t="s">
        <v>36</v>
      </c>
      <c r="F98" s="54">
        <v>2019</v>
      </c>
      <c r="G98" s="54">
        <v>76391832</v>
      </c>
      <c r="H98" s="54" t="s">
        <v>201</v>
      </c>
      <c r="I98" s="54" t="s">
        <v>364</v>
      </c>
      <c r="J98" s="54">
        <v>4</v>
      </c>
      <c r="K98" s="54">
        <v>0</v>
      </c>
      <c r="L98" s="54" t="s">
        <v>257</v>
      </c>
      <c r="M98" s="54" t="s">
        <v>262</v>
      </c>
      <c r="N98" s="54"/>
      <c r="O98" s="54"/>
      <c r="P98" s="54" t="s">
        <v>196</v>
      </c>
      <c r="Q98" s="54" t="s">
        <v>197</v>
      </c>
      <c r="R98" s="54" t="s">
        <v>198</v>
      </c>
      <c r="S98" s="54" t="s">
        <v>111</v>
      </c>
      <c r="T98" s="54" t="s">
        <v>199</v>
      </c>
    </row>
    <row r="99" spans="1:20" x14ac:dyDescent="0.35">
      <c r="A99" s="54">
        <v>10</v>
      </c>
      <c r="B99" s="54">
        <v>103</v>
      </c>
      <c r="C99" s="54">
        <v>10303</v>
      </c>
      <c r="D99" s="54" t="s">
        <v>331</v>
      </c>
      <c r="E99" s="54" t="s">
        <v>36</v>
      </c>
      <c r="F99" s="54">
        <v>2019</v>
      </c>
      <c r="G99" s="54">
        <v>76401207</v>
      </c>
      <c r="H99" s="54" t="s">
        <v>215</v>
      </c>
      <c r="I99" s="54" t="s">
        <v>365</v>
      </c>
      <c r="J99" s="54">
        <v>5</v>
      </c>
      <c r="K99" s="54">
        <v>1</v>
      </c>
      <c r="L99" s="54" t="s">
        <v>257</v>
      </c>
      <c r="M99" s="54" t="s">
        <v>258</v>
      </c>
      <c r="N99" s="54">
        <v>8</v>
      </c>
      <c r="O99" s="54"/>
      <c r="P99" s="54" t="s">
        <v>196</v>
      </c>
      <c r="Q99" s="54" t="s">
        <v>197</v>
      </c>
      <c r="R99" s="54" t="s">
        <v>198</v>
      </c>
      <c r="S99" s="54" t="s">
        <v>111</v>
      </c>
      <c r="T99" s="54" t="s">
        <v>199</v>
      </c>
    </row>
    <row r="100" spans="1:20" x14ac:dyDescent="0.35">
      <c r="A100" s="55">
        <v>10</v>
      </c>
      <c r="B100" s="55">
        <v>103</v>
      </c>
      <c r="C100" s="55">
        <v>10303</v>
      </c>
      <c r="D100" s="55" t="s">
        <v>331</v>
      </c>
      <c r="E100" s="55" t="s">
        <v>36</v>
      </c>
      <c r="F100" s="55">
        <v>2019</v>
      </c>
      <c r="G100" s="55">
        <v>76401851</v>
      </c>
      <c r="H100" s="55" t="s">
        <v>207</v>
      </c>
      <c r="I100" s="55" t="s">
        <v>366</v>
      </c>
      <c r="J100" s="55">
        <v>2</v>
      </c>
      <c r="K100" s="55">
        <v>0</v>
      </c>
      <c r="L100" s="55" t="s">
        <v>257</v>
      </c>
      <c r="M100" s="55" t="s">
        <v>258</v>
      </c>
      <c r="N100" s="55"/>
      <c r="O100" s="55">
        <v>6</v>
      </c>
      <c r="P100" s="55" t="s">
        <v>196</v>
      </c>
      <c r="Q100" s="55" t="s">
        <v>197</v>
      </c>
      <c r="R100" s="55" t="s">
        <v>198</v>
      </c>
      <c r="S100" s="55" t="s">
        <v>111</v>
      </c>
      <c r="T100" s="55" t="s">
        <v>199</v>
      </c>
    </row>
    <row r="101" spans="1:20" x14ac:dyDescent="0.35">
      <c r="A101" s="55">
        <v>14</v>
      </c>
      <c r="B101" s="55">
        <v>142</v>
      </c>
      <c r="C101" s="55">
        <v>14204</v>
      </c>
      <c r="D101" s="55" t="s">
        <v>272</v>
      </c>
      <c r="E101" s="55" t="s">
        <v>238</v>
      </c>
      <c r="F101" s="55">
        <v>2019</v>
      </c>
      <c r="G101" s="55">
        <v>76428351</v>
      </c>
      <c r="H101" s="55" t="s">
        <v>231</v>
      </c>
      <c r="I101" s="55" t="s">
        <v>367</v>
      </c>
      <c r="J101" s="55">
        <v>1</v>
      </c>
      <c r="K101" s="55">
        <v>0</v>
      </c>
      <c r="L101" s="55" t="s">
        <v>257</v>
      </c>
      <c r="M101" s="55" t="s">
        <v>262</v>
      </c>
      <c r="N101" s="55"/>
      <c r="O101" s="55"/>
      <c r="P101" s="55" t="s">
        <v>196</v>
      </c>
      <c r="Q101" s="55" t="s">
        <v>197</v>
      </c>
      <c r="R101" s="55" t="s">
        <v>198</v>
      </c>
      <c r="S101" s="55" t="s">
        <v>111</v>
      </c>
      <c r="T101" s="55" t="s">
        <v>199</v>
      </c>
    </row>
    <row r="102" spans="1:20" x14ac:dyDescent="0.35">
      <c r="A102" s="55">
        <v>4</v>
      </c>
      <c r="B102" s="55">
        <v>41</v>
      </c>
      <c r="C102" s="55">
        <v>4101</v>
      </c>
      <c r="D102" s="55" t="s">
        <v>259</v>
      </c>
      <c r="E102" s="55" t="s">
        <v>29</v>
      </c>
      <c r="F102" s="55">
        <v>2019</v>
      </c>
      <c r="G102" s="55">
        <v>76433790</v>
      </c>
      <c r="H102" s="55" t="s">
        <v>211</v>
      </c>
      <c r="I102" s="55" t="s">
        <v>368</v>
      </c>
      <c r="J102" s="55">
        <v>1</v>
      </c>
      <c r="K102" s="55">
        <v>1</v>
      </c>
      <c r="L102" s="55" t="s">
        <v>257</v>
      </c>
      <c r="M102" s="55" t="s">
        <v>268</v>
      </c>
      <c r="N102" s="55"/>
      <c r="O102" s="55">
        <v>9</v>
      </c>
      <c r="P102" s="55" t="s">
        <v>196</v>
      </c>
      <c r="Q102" s="55" t="s">
        <v>197</v>
      </c>
      <c r="R102" s="55" t="s">
        <v>198</v>
      </c>
      <c r="S102" s="55" t="s">
        <v>111</v>
      </c>
      <c r="T102" s="55" t="s">
        <v>199</v>
      </c>
    </row>
    <row r="103" spans="1:20" x14ac:dyDescent="0.35">
      <c r="A103" s="55">
        <v>7</v>
      </c>
      <c r="B103" s="55">
        <v>74</v>
      </c>
      <c r="C103" s="55">
        <v>7408</v>
      </c>
      <c r="D103" s="55" t="s">
        <v>369</v>
      </c>
      <c r="E103" s="55" t="s">
        <v>32</v>
      </c>
      <c r="F103" s="55">
        <v>2019</v>
      </c>
      <c r="G103" s="55">
        <v>76441380</v>
      </c>
      <c r="H103" s="55" t="s">
        <v>207</v>
      </c>
      <c r="I103" s="55" t="s">
        <v>370</v>
      </c>
      <c r="J103" s="55">
        <v>11</v>
      </c>
      <c r="K103" s="55">
        <v>23</v>
      </c>
      <c r="L103" s="55" t="s">
        <v>257</v>
      </c>
      <c r="M103" s="55" t="s">
        <v>262</v>
      </c>
      <c r="N103" s="55">
        <v>10</v>
      </c>
      <c r="O103" s="55"/>
      <c r="P103" s="55" t="s">
        <v>196</v>
      </c>
      <c r="Q103" s="55" t="s">
        <v>197</v>
      </c>
      <c r="R103" s="55" t="s">
        <v>198</v>
      </c>
      <c r="S103" s="55" t="s">
        <v>111</v>
      </c>
      <c r="T103" s="55" t="s">
        <v>199</v>
      </c>
    </row>
    <row r="104" spans="1:20" x14ac:dyDescent="0.35">
      <c r="A104" s="54">
        <v>7</v>
      </c>
      <c r="B104" s="54">
        <v>71</v>
      </c>
      <c r="C104" s="54">
        <v>7105</v>
      </c>
      <c r="D104" s="54" t="s">
        <v>32</v>
      </c>
      <c r="E104" s="54" t="s">
        <v>32</v>
      </c>
      <c r="F104" s="54">
        <v>2019</v>
      </c>
      <c r="G104" s="54">
        <v>76445536</v>
      </c>
      <c r="H104" s="54" t="s">
        <v>219</v>
      </c>
      <c r="I104" s="54" t="s">
        <v>371</v>
      </c>
      <c r="J104" s="54">
        <v>4</v>
      </c>
      <c r="K104" s="54">
        <v>0</v>
      </c>
      <c r="L104" s="54" t="s">
        <v>257</v>
      </c>
      <c r="M104" s="54" t="s">
        <v>274</v>
      </c>
      <c r="N104" s="54"/>
      <c r="O104" s="54">
        <v>8</v>
      </c>
      <c r="P104" s="54" t="s">
        <v>196</v>
      </c>
      <c r="Q104" s="54" t="s">
        <v>197</v>
      </c>
      <c r="R104" s="54" t="s">
        <v>198</v>
      </c>
      <c r="S104" s="54" t="s">
        <v>111</v>
      </c>
      <c r="T104" s="54" t="s">
        <v>199</v>
      </c>
    </row>
    <row r="105" spans="1:20" x14ac:dyDescent="0.35">
      <c r="A105" s="55">
        <v>4</v>
      </c>
      <c r="B105" s="55">
        <v>41</v>
      </c>
      <c r="C105" s="55">
        <v>4101</v>
      </c>
      <c r="D105" s="55" t="s">
        <v>259</v>
      </c>
      <c r="E105" s="55" t="s">
        <v>29</v>
      </c>
      <c r="F105" s="55">
        <v>2019</v>
      </c>
      <c r="G105" s="55">
        <v>76468760</v>
      </c>
      <c r="H105" s="55" t="s">
        <v>192</v>
      </c>
      <c r="I105" s="55" t="s">
        <v>372</v>
      </c>
      <c r="J105" s="55">
        <v>1</v>
      </c>
      <c r="K105" s="55">
        <v>0</v>
      </c>
      <c r="L105" s="55" t="s">
        <v>257</v>
      </c>
      <c r="M105" s="55" t="s">
        <v>262</v>
      </c>
      <c r="N105" s="55">
        <v>8</v>
      </c>
      <c r="O105" s="55"/>
      <c r="P105" s="55" t="s">
        <v>196</v>
      </c>
      <c r="Q105" s="55" t="s">
        <v>197</v>
      </c>
      <c r="R105" s="55" t="s">
        <v>198</v>
      </c>
      <c r="S105" s="55" t="s">
        <v>111</v>
      </c>
      <c r="T105" s="55" t="s">
        <v>199</v>
      </c>
    </row>
    <row r="106" spans="1:20" x14ac:dyDescent="0.35">
      <c r="A106" s="55">
        <v>13</v>
      </c>
      <c r="B106" s="55">
        <v>131</v>
      </c>
      <c r="C106" s="55">
        <v>13114</v>
      </c>
      <c r="D106" s="55" t="s">
        <v>308</v>
      </c>
      <c r="E106" s="55" t="s">
        <v>41</v>
      </c>
      <c r="F106" s="55">
        <v>2019</v>
      </c>
      <c r="G106" s="55">
        <v>76470626</v>
      </c>
      <c r="H106" s="55" t="s">
        <v>227</v>
      </c>
      <c r="I106" s="55" t="s">
        <v>373</v>
      </c>
      <c r="J106" s="55">
        <v>1</v>
      </c>
      <c r="K106" s="55">
        <v>0</v>
      </c>
      <c r="L106" s="55" t="s">
        <v>257</v>
      </c>
      <c r="M106" s="55" t="s">
        <v>310</v>
      </c>
      <c r="N106" s="55">
        <v>8</v>
      </c>
      <c r="O106" s="55"/>
      <c r="P106" s="55" t="s">
        <v>196</v>
      </c>
      <c r="Q106" s="55" t="s">
        <v>197</v>
      </c>
      <c r="R106" s="55" t="s">
        <v>198</v>
      </c>
      <c r="S106" s="55" t="s">
        <v>111</v>
      </c>
      <c r="T106" s="55" t="s">
        <v>199</v>
      </c>
    </row>
    <row r="107" spans="1:20" x14ac:dyDescent="0.35">
      <c r="A107" s="55">
        <v>10</v>
      </c>
      <c r="B107" s="55">
        <v>103</v>
      </c>
      <c r="C107" s="55">
        <v>10306</v>
      </c>
      <c r="D107" s="55" t="s">
        <v>374</v>
      </c>
      <c r="E107" s="55" t="s">
        <v>36</v>
      </c>
      <c r="F107" s="55">
        <v>2019</v>
      </c>
      <c r="G107" s="55">
        <v>76471067</v>
      </c>
      <c r="H107" s="55" t="s">
        <v>219</v>
      </c>
      <c r="I107" s="55" t="s">
        <v>375</v>
      </c>
      <c r="J107" s="55">
        <v>1</v>
      </c>
      <c r="K107" s="55">
        <v>0</v>
      </c>
      <c r="L107" s="55" t="s">
        <v>257</v>
      </c>
      <c r="M107" s="55" t="s">
        <v>274</v>
      </c>
      <c r="N107" s="55"/>
      <c r="O107" s="55"/>
      <c r="P107" s="55" t="s">
        <v>196</v>
      </c>
      <c r="Q107" s="55" t="s">
        <v>197</v>
      </c>
      <c r="R107" s="55" t="s">
        <v>198</v>
      </c>
      <c r="S107" s="55" t="s">
        <v>111</v>
      </c>
      <c r="T107" s="55" t="s">
        <v>199</v>
      </c>
    </row>
    <row r="108" spans="1:20" x14ac:dyDescent="0.35">
      <c r="A108" s="55">
        <v>10</v>
      </c>
      <c r="B108" s="55">
        <v>101</v>
      </c>
      <c r="C108" s="55">
        <v>10105</v>
      </c>
      <c r="D108" s="55" t="s">
        <v>376</v>
      </c>
      <c r="E108" s="55" t="s">
        <v>36</v>
      </c>
      <c r="F108" s="55">
        <v>2019</v>
      </c>
      <c r="G108" s="55">
        <v>76472869</v>
      </c>
      <c r="H108" s="55" t="s">
        <v>207</v>
      </c>
      <c r="I108" s="55" t="s">
        <v>377</v>
      </c>
      <c r="J108" s="55">
        <v>1</v>
      </c>
      <c r="K108" s="55">
        <v>0</v>
      </c>
      <c r="L108" s="55" t="s">
        <v>257</v>
      </c>
      <c r="M108" s="55" t="s">
        <v>258</v>
      </c>
      <c r="N108" s="55"/>
      <c r="O108" s="55"/>
      <c r="P108" s="55" t="s">
        <v>196</v>
      </c>
      <c r="Q108" s="55" t="s">
        <v>197</v>
      </c>
      <c r="R108" s="55" t="s">
        <v>198</v>
      </c>
      <c r="S108" s="55" t="s">
        <v>111</v>
      </c>
      <c r="T108" s="55" t="s">
        <v>199</v>
      </c>
    </row>
    <row r="109" spans="1:20" x14ac:dyDescent="0.35">
      <c r="A109" s="55">
        <v>14</v>
      </c>
      <c r="B109" s="55">
        <v>141</v>
      </c>
      <c r="C109" s="55">
        <v>14107</v>
      </c>
      <c r="D109" s="55" t="s">
        <v>288</v>
      </c>
      <c r="E109" s="55" t="s">
        <v>238</v>
      </c>
      <c r="F109" s="55">
        <v>2019</v>
      </c>
      <c r="G109" s="55">
        <v>76477314</v>
      </c>
      <c r="H109" s="55" t="s">
        <v>192</v>
      </c>
      <c r="I109" s="55" t="s">
        <v>378</v>
      </c>
      <c r="J109" s="55">
        <v>7</v>
      </c>
      <c r="K109" s="55">
        <v>1</v>
      </c>
      <c r="L109" s="55" t="s">
        <v>257</v>
      </c>
      <c r="M109" s="55" t="s">
        <v>262</v>
      </c>
      <c r="N109" s="55">
        <v>9</v>
      </c>
      <c r="O109" s="55"/>
      <c r="P109" s="55" t="s">
        <v>196</v>
      </c>
      <c r="Q109" s="55" t="s">
        <v>197</v>
      </c>
      <c r="R109" s="55" t="s">
        <v>198</v>
      </c>
      <c r="S109" s="55" t="s">
        <v>111</v>
      </c>
      <c r="T109" s="55" t="s">
        <v>199</v>
      </c>
    </row>
    <row r="110" spans="1:20" x14ac:dyDescent="0.35">
      <c r="A110" s="55">
        <v>10</v>
      </c>
      <c r="B110" s="55">
        <v>101</v>
      </c>
      <c r="C110" s="55">
        <v>10106</v>
      </c>
      <c r="D110" s="55" t="s">
        <v>270</v>
      </c>
      <c r="E110" s="55" t="s">
        <v>36</v>
      </c>
      <c r="F110" s="55">
        <v>2019</v>
      </c>
      <c r="G110" s="55">
        <v>76481133</v>
      </c>
      <c r="H110" s="55" t="s">
        <v>209</v>
      </c>
      <c r="I110" s="55" t="s">
        <v>379</v>
      </c>
      <c r="J110" s="55">
        <v>2</v>
      </c>
      <c r="K110" s="55">
        <v>0</v>
      </c>
      <c r="L110" s="55" t="s">
        <v>257</v>
      </c>
      <c r="M110" s="55" t="s">
        <v>262</v>
      </c>
      <c r="N110" s="55"/>
      <c r="O110" s="55"/>
      <c r="P110" s="55" t="s">
        <v>196</v>
      </c>
      <c r="Q110" s="55" t="s">
        <v>197</v>
      </c>
      <c r="R110" s="55" t="s">
        <v>198</v>
      </c>
      <c r="S110" s="55" t="s">
        <v>111</v>
      </c>
      <c r="T110" s="55" t="s">
        <v>199</v>
      </c>
    </row>
    <row r="111" spans="1:20" x14ac:dyDescent="0.35">
      <c r="A111" s="55">
        <v>5</v>
      </c>
      <c r="B111" s="55">
        <v>54</v>
      </c>
      <c r="C111" s="55">
        <v>5402</v>
      </c>
      <c r="D111" s="55" t="s">
        <v>206</v>
      </c>
      <c r="E111" s="55" t="s">
        <v>30</v>
      </c>
      <c r="F111" s="55">
        <v>2019</v>
      </c>
      <c r="G111" s="55">
        <v>76491596</v>
      </c>
      <c r="H111" s="55" t="s">
        <v>260</v>
      </c>
      <c r="I111" s="55" t="s">
        <v>380</v>
      </c>
      <c r="J111" s="55">
        <v>2</v>
      </c>
      <c r="K111" s="55">
        <v>0</v>
      </c>
      <c r="L111" s="55" t="s">
        <v>257</v>
      </c>
      <c r="M111" s="55" t="s">
        <v>262</v>
      </c>
      <c r="N111" s="55">
        <v>4</v>
      </c>
      <c r="O111" s="55"/>
      <c r="P111" s="55" t="s">
        <v>196</v>
      </c>
      <c r="Q111" s="55" t="s">
        <v>197</v>
      </c>
      <c r="R111" s="55" t="s">
        <v>198</v>
      </c>
      <c r="S111" s="55" t="s">
        <v>111</v>
      </c>
      <c r="T111" s="55" t="s">
        <v>199</v>
      </c>
    </row>
    <row r="112" spans="1:20" x14ac:dyDescent="0.35">
      <c r="A112" s="55">
        <v>10</v>
      </c>
      <c r="B112" s="55">
        <v>101</v>
      </c>
      <c r="C112" s="55">
        <v>10105</v>
      </c>
      <c r="D112" s="55" t="s">
        <v>376</v>
      </c>
      <c r="E112" s="55" t="s">
        <v>36</v>
      </c>
      <c r="F112" s="55">
        <v>2019</v>
      </c>
      <c r="G112" s="55">
        <v>76505501</v>
      </c>
      <c r="H112" s="55" t="s">
        <v>207</v>
      </c>
      <c r="I112" s="55" t="s">
        <v>381</v>
      </c>
      <c r="J112" s="55">
        <v>10</v>
      </c>
      <c r="K112" s="55">
        <v>5</v>
      </c>
      <c r="L112" s="55" t="s">
        <v>257</v>
      </c>
      <c r="M112" s="55" t="s">
        <v>274</v>
      </c>
      <c r="N112" s="55">
        <v>9</v>
      </c>
      <c r="O112" s="55"/>
      <c r="P112" s="55" t="s">
        <v>196</v>
      </c>
      <c r="Q112" s="55" t="s">
        <v>197</v>
      </c>
      <c r="R112" s="55" t="s">
        <v>198</v>
      </c>
      <c r="S112" s="55" t="s">
        <v>111</v>
      </c>
      <c r="T112" s="55" t="s">
        <v>199</v>
      </c>
    </row>
    <row r="113" spans="1:20" x14ac:dyDescent="0.35">
      <c r="A113" s="55">
        <v>11</v>
      </c>
      <c r="B113" s="55">
        <v>111</v>
      </c>
      <c r="C113" s="55">
        <v>11101</v>
      </c>
      <c r="D113" s="55" t="s">
        <v>382</v>
      </c>
      <c r="E113" s="55" t="s">
        <v>383</v>
      </c>
      <c r="F113" s="55">
        <v>2019</v>
      </c>
      <c r="G113" s="55">
        <v>76509066</v>
      </c>
      <c r="H113" s="55" t="s">
        <v>215</v>
      </c>
      <c r="I113" s="55" t="s">
        <v>384</v>
      </c>
      <c r="J113" s="55">
        <v>2</v>
      </c>
      <c r="K113" s="55">
        <v>0</v>
      </c>
      <c r="L113" s="55" t="s">
        <v>257</v>
      </c>
      <c r="M113" s="55" t="s">
        <v>262</v>
      </c>
      <c r="N113" s="55"/>
      <c r="O113" s="55"/>
      <c r="P113" s="55" t="s">
        <v>196</v>
      </c>
      <c r="Q113" s="55" t="s">
        <v>197</v>
      </c>
      <c r="R113" s="55" t="s">
        <v>198</v>
      </c>
      <c r="S113" s="55" t="s">
        <v>111</v>
      </c>
      <c r="T113" s="55" t="s">
        <v>199</v>
      </c>
    </row>
    <row r="114" spans="1:20" x14ac:dyDescent="0.35">
      <c r="A114" s="55">
        <v>10</v>
      </c>
      <c r="B114" s="55">
        <v>103</v>
      </c>
      <c r="C114" s="55">
        <v>10301</v>
      </c>
      <c r="D114" s="55" t="s">
        <v>341</v>
      </c>
      <c r="E114" s="55" t="s">
        <v>36</v>
      </c>
      <c r="F114" s="55">
        <v>2019</v>
      </c>
      <c r="G114" s="55">
        <v>76513063</v>
      </c>
      <c r="H114" s="55" t="s">
        <v>260</v>
      </c>
      <c r="I114" s="55" t="s">
        <v>385</v>
      </c>
      <c r="J114" s="55">
        <v>5</v>
      </c>
      <c r="K114" s="55">
        <v>0</v>
      </c>
      <c r="L114" s="55" t="s">
        <v>257</v>
      </c>
      <c r="M114" s="55" t="s">
        <v>262</v>
      </c>
      <c r="N114" s="55"/>
      <c r="O114" s="55">
        <v>5</v>
      </c>
      <c r="P114" s="55" t="s">
        <v>196</v>
      </c>
      <c r="Q114" s="55" t="s">
        <v>197</v>
      </c>
      <c r="R114" s="55" t="s">
        <v>198</v>
      </c>
      <c r="S114" s="55" t="s">
        <v>111</v>
      </c>
      <c r="T114" s="55" t="s">
        <v>199</v>
      </c>
    </row>
    <row r="115" spans="1:20" x14ac:dyDescent="0.35">
      <c r="A115" s="55">
        <v>13</v>
      </c>
      <c r="B115" s="55">
        <v>135</v>
      </c>
      <c r="C115" s="55">
        <v>13501</v>
      </c>
      <c r="D115" s="55" t="s">
        <v>275</v>
      </c>
      <c r="E115" s="55" t="s">
        <v>41</v>
      </c>
      <c r="F115" s="55">
        <v>2019</v>
      </c>
      <c r="G115" s="55">
        <v>76515749</v>
      </c>
      <c r="H115" s="55" t="s">
        <v>260</v>
      </c>
      <c r="I115" s="55" t="s">
        <v>386</v>
      </c>
      <c r="J115" s="55">
        <v>5</v>
      </c>
      <c r="K115" s="55">
        <v>2</v>
      </c>
      <c r="L115" s="55" t="s">
        <v>257</v>
      </c>
      <c r="M115" s="55" t="s">
        <v>258</v>
      </c>
      <c r="N115" s="55">
        <v>9</v>
      </c>
      <c r="O115" s="55"/>
      <c r="P115" s="55" t="s">
        <v>196</v>
      </c>
      <c r="Q115" s="55" t="s">
        <v>197</v>
      </c>
      <c r="R115" s="55" t="s">
        <v>198</v>
      </c>
      <c r="S115" s="55" t="s">
        <v>111</v>
      </c>
      <c r="T115" s="55" t="s">
        <v>199</v>
      </c>
    </row>
    <row r="116" spans="1:20" x14ac:dyDescent="0.35">
      <c r="A116" s="54">
        <v>16</v>
      </c>
      <c r="B116" s="54">
        <v>161</v>
      </c>
      <c r="C116" s="54">
        <v>16104</v>
      </c>
      <c r="D116" s="54" t="s">
        <v>387</v>
      </c>
      <c r="E116" s="54" t="s">
        <v>33</v>
      </c>
      <c r="F116" s="54">
        <v>2019</v>
      </c>
      <c r="G116" s="54">
        <v>76523593</v>
      </c>
      <c r="H116" s="54" t="s">
        <v>207</v>
      </c>
      <c r="I116" s="54" t="s">
        <v>388</v>
      </c>
      <c r="J116" s="54">
        <v>3</v>
      </c>
      <c r="K116" s="54">
        <v>0</v>
      </c>
      <c r="L116" s="54" t="s">
        <v>257</v>
      </c>
      <c r="M116" s="54" t="s">
        <v>258</v>
      </c>
      <c r="N116" s="54"/>
      <c r="O116" s="54">
        <v>5</v>
      </c>
      <c r="P116" s="54" t="s">
        <v>196</v>
      </c>
      <c r="Q116" s="54" t="s">
        <v>197</v>
      </c>
      <c r="R116" s="54" t="s">
        <v>198</v>
      </c>
      <c r="S116" s="54" t="s">
        <v>111</v>
      </c>
      <c r="T116" s="54" t="s">
        <v>199</v>
      </c>
    </row>
    <row r="117" spans="1:20" x14ac:dyDescent="0.35">
      <c r="A117" s="54">
        <v>13</v>
      </c>
      <c r="B117" s="54">
        <v>134</v>
      </c>
      <c r="C117" s="54">
        <v>13402</v>
      </c>
      <c r="D117" s="54" t="s">
        <v>303</v>
      </c>
      <c r="E117" s="54" t="s">
        <v>41</v>
      </c>
      <c r="F117" s="54">
        <v>2019</v>
      </c>
      <c r="G117" s="54">
        <v>76545734</v>
      </c>
      <c r="H117" s="54" t="s">
        <v>219</v>
      </c>
      <c r="I117" s="54" t="s">
        <v>389</v>
      </c>
      <c r="J117" s="54">
        <v>2</v>
      </c>
      <c r="K117" s="54">
        <v>0</v>
      </c>
      <c r="L117" s="54" t="s">
        <v>257</v>
      </c>
      <c r="M117" s="54" t="s">
        <v>262</v>
      </c>
      <c r="N117" s="54">
        <v>1</v>
      </c>
      <c r="O117" s="54"/>
      <c r="P117" s="54" t="s">
        <v>196</v>
      </c>
      <c r="Q117" s="54" t="s">
        <v>197</v>
      </c>
      <c r="R117" s="54" t="s">
        <v>198</v>
      </c>
      <c r="S117" s="54" t="s">
        <v>111</v>
      </c>
      <c r="T117" s="54" t="s">
        <v>199</v>
      </c>
    </row>
    <row r="118" spans="1:20" x14ac:dyDescent="0.35">
      <c r="A118" s="55">
        <v>10</v>
      </c>
      <c r="B118" s="55">
        <v>103</v>
      </c>
      <c r="C118" s="55">
        <v>10303</v>
      </c>
      <c r="D118" s="55" t="s">
        <v>331</v>
      </c>
      <c r="E118" s="55" t="s">
        <v>36</v>
      </c>
      <c r="F118" s="55">
        <v>2019</v>
      </c>
      <c r="G118" s="55">
        <v>76563410</v>
      </c>
      <c r="H118" s="55" t="s">
        <v>211</v>
      </c>
      <c r="I118" s="55" t="s">
        <v>390</v>
      </c>
      <c r="J118" s="55">
        <v>5</v>
      </c>
      <c r="K118" s="55">
        <v>8</v>
      </c>
      <c r="L118" s="55" t="s">
        <v>257</v>
      </c>
      <c r="M118" s="55" t="s">
        <v>262</v>
      </c>
      <c r="N118" s="55">
        <v>9</v>
      </c>
      <c r="O118" s="55"/>
      <c r="P118" s="55" t="s">
        <v>196</v>
      </c>
      <c r="Q118" s="55" t="s">
        <v>197</v>
      </c>
      <c r="R118" s="55" t="s">
        <v>198</v>
      </c>
      <c r="S118" s="55" t="s">
        <v>111</v>
      </c>
      <c r="T118" s="55" t="s">
        <v>199</v>
      </c>
    </row>
    <row r="119" spans="1:20" x14ac:dyDescent="0.35">
      <c r="A119" s="55">
        <v>4</v>
      </c>
      <c r="B119" s="55">
        <v>41</v>
      </c>
      <c r="C119" s="55">
        <v>4101</v>
      </c>
      <c r="D119" s="55" t="s">
        <v>259</v>
      </c>
      <c r="E119" s="55" t="s">
        <v>29</v>
      </c>
      <c r="F119" s="55">
        <v>2019</v>
      </c>
      <c r="G119" s="55">
        <v>76571707</v>
      </c>
      <c r="H119" s="55" t="s">
        <v>260</v>
      </c>
      <c r="I119" s="55" t="s">
        <v>391</v>
      </c>
      <c r="J119" s="55">
        <v>1</v>
      </c>
      <c r="K119" s="55">
        <v>0</v>
      </c>
      <c r="L119" s="55" t="s">
        <v>257</v>
      </c>
      <c r="M119" s="55" t="s">
        <v>262</v>
      </c>
      <c r="N119" s="55">
        <v>5</v>
      </c>
      <c r="O119" s="55"/>
      <c r="P119" s="55" t="s">
        <v>196</v>
      </c>
      <c r="Q119" s="55" t="s">
        <v>197</v>
      </c>
      <c r="R119" s="55" t="s">
        <v>198</v>
      </c>
      <c r="S119" s="55" t="s">
        <v>111</v>
      </c>
      <c r="T119" s="55" t="s">
        <v>199</v>
      </c>
    </row>
    <row r="120" spans="1:20" x14ac:dyDescent="0.35">
      <c r="A120" s="55">
        <v>9</v>
      </c>
      <c r="B120" s="55">
        <v>91</v>
      </c>
      <c r="C120" s="55">
        <v>9117</v>
      </c>
      <c r="D120" s="55" t="s">
        <v>392</v>
      </c>
      <c r="E120" s="55" t="s">
        <v>35</v>
      </c>
      <c r="F120" s="55">
        <v>2019</v>
      </c>
      <c r="G120" s="55">
        <v>76625915</v>
      </c>
      <c r="H120" s="55" t="s">
        <v>192</v>
      </c>
      <c r="I120" s="55" t="s">
        <v>393</v>
      </c>
      <c r="J120" s="55">
        <v>2</v>
      </c>
      <c r="K120" s="55">
        <v>0</v>
      </c>
      <c r="L120" s="55" t="s">
        <v>257</v>
      </c>
      <c r="M120" s="55" t="s">
        <v>262</v>
      </c>
      <c r="N120" s="55"/>
      <c r="O120" s="55"/>
      <c r="P120" s="55" t="s">
        <v>196</v>
      </c>
      <c r="Q120" s="55" t="s">
        <v>197</v>
      </c>
      <c r="R120" s="55" t="s">
        <v>198</v>
      </c>
      <c r="S120" s="55" t="s">
        <v>111</v>
      </c>
      <c r="T120" s="55" t="s">
        <v>199</v>
      </c>
    </row>
    <row r="121" spans="1:20" x14ac:dyDescent="0.35">
      <c r="A121" s="55">
        <v>10</v>
      </c>
      <c r="B121" s="55">
        <v>102</v>
      </c>
      <c r="C121" s="55">
        <v>10201</v>
      </c>
      <c r="D121" s="55" t="s">
        <v>306</v>
      </c>
      <c r="E121" s="55" t="s">
        <v>36</v>
      </c>
      <c r="F121" s="55">
        <v>2019</v>
      </c>
      <c r="G121" s="55">
        <v>76629688</v>
      </c>
      <c r="H121" s="55" t="s">
        <v>225</v>
      </c>
      <c r="I121" s="55" t="s">
        <v>394</v>
      </c>
      <c r="J121" s="55">
        <v>4</v>
      </c>
      <c r="K121" s="55">
        <v>0</v>
      </c>
      <c r="L121" s="55" t="s">
        <v>257</v>
      </c>
      <c r="M121" s="55" t="s">
        <v>258</v>
      </c>
      <c r="N121" s="55"/>
      <c r="O121" s="55">
        <v>6</v>
      </c>
      <c r="P121" s="55" t="s">
        <v>196</v>
      </c>
      <c r="Q121" s="55" t="s">
        <v>197</v>
      </c>
      <c r="R121" s="55" t="s">
        <v>198</v>
      </c>
      <c r="S121" s="55" t="s">
        <v>111</v>
      </c>
      <c r="T121" s="55" t="s">
        <v>199</v>
      </c>
    </row>
    <row r="122" spans="1:20" x14ac:dyDescent="0.35">
      <c r="A122" s="55">
        <v>13</v>
      </c>
      <c r="B122" s="55">
        <v>134</v>
      </c>
      <c r="C122" s="55">
        <v>13402</v>
      </c>
      <c r="D122" s="55" t="s">
        <v>303</v>
      </c>
      <c r="E122" s="55" t="s">
        <v>41</v>
      </c>
      <c r="F122" s="55">
        <v>2019</v>
      </c>
      <c r="G122" s="55">
        <v>76644560</v>
      </c>
      <c r="H122" s="55" t="s">
        <v>260</v>
      </c>
      <c r="I122" s="55" t="s">
        <v>395</v>
      </c>
      <c r="J122" s="55">
        <v>9</v>
      </c>
      <c r="K122" s="55">
        <v>62</v>
      </c>
      <c r="L122" s="55" t="s">
        <v>257</v>
      </c>
      <c r="M122" s="55" t="s">
        <v>262</v>
      </c>
      <c r="N122" s="55">
        <v>9</v>
      </c>
      <c r="O122" s="55"/>
      <c r="P122" s="55" t="s">
        <v>196</v>
      </c>
      <c r="Q122" s="55" t="s">
        <v>197</v>
      </c>
      <c r="R122" s="55" t="s">
        <v>198</v>
      </c>
      <c r="S122" s="55" t="s">
        <v>111</v>
      </c>
      <c r="T122" s="55" t="s">
        <v>199</v>
      </c>
    </row>
    <row r="123" spans="1:20" x14ac:dyDescent="0.35">
      <c r="A123" s="54">
        <v>13</v>
      </c>
      <c r="B123" s="54">
        <v>131</v>
      </c>
      <c r="C123" s="54">
        <v>13123</v>
      </c>
      <c r="D123" s="54" t="s">
        <v>396</v>
      </c>
      <c r="E123" s="54" t="s">
        <v>41</v>
      </c>
      <c r="F123" s="54">
        <v>2019</v>
      </c>
      <c r="G123" s="54">
        <v>76644700</v>
      </c>
      <c r="H123" s="54" t="s">
        <v>201</v>
      </c>
      <c r="I123" s="54" t="s">
        <v>397</v>
      </c>
      <c r="J123" s="54">
        <v>4</v>
      </c>
      <c r="K123" s="54">
        <v>2</v>
      </c>
      <c r="L123" s="54" t="s">
        <v>257</v>
      </c>
      <c r="M123" s="54" t="s">
        <v>262</v>
      </c>
      <c r="N123" s="54">
        <v>10</v>
      </c>
      <c r="O123" s="54"/>
      <c r="P123" s="54" t="s">
        <v>196</v>
      </c>
      <c r="Q123" s="54" t="s">
        <v>197</v>
      </c>
      <c r="R123" s="54" t="s">
        <v>198</v>
      </c>
      <c r="S123" s="54" t="s">
        <v>111</v>
      </c>
      <c r="T123" s="54" t="s">
        <v>199</v>
      </c>
    </row>
    <row r="124" spans="1:20" x14ac:dyDescent="0.35">
      <c r="A124" s="55">
        <v>9</v>
      </c>
      <c r="B124" s="55">
        <v>91</v>
      </c>
      <c r="C124" s="55">
        <v>9101</v>
      </c>
      <c r="D124" s="55" t="s">
        <v>263</v>
      </c>
      <c r="E124" s="55" t="s">
        <v>35</v>
      </c>
      <c r="F124" s="55">
        <v>2019</v>
      </c>
      <c r="G124" s="55">
        <v>76662264</v>
      </c>
      <c r="H124" s="55" t="s">
        <v>209</v>
      </c>
      <c r="I124" s="55" t="s">
        <v>398</v>
      </c>
      <c r="J124" s="55">
        <v>1</v>
      </c>
      <c r="K124" s="55">
        <v>0</v>
      </c>
      <c r="L124" s="55" t="s">
        <v>257</v>
      </c>
      <c r="M124" s="55" t="s">
        <v>274</v>
      </c>
      <c r="N124" s="55"/>
      <c r="O124" s="55"/>
      <c r="P124" s="55" t="s">
        <v>196</v>
      </c>
      <c r="Q124" s="55" t="s">
        <v>197</v>
      </c>
      <c r="R124" s="55" t="s">
        <v>198</v>
      </c>
      <c r="S124" s="55" t="s">
        <v>111</v>
      </c>
      <c r="T124" s="55" t="s">
        <v>199</v>
      </c>
    </row>
    <row r="125" spans="1:20" x14ac:dyDescent="0.35">
      <c r="A125" s="55">
        <v>9</v>
      </c>
      <c r="B125" s="55">
        <v>91</v>
      </c>
      <c r="C125" s="55">
        <v>9107</v>
      </c>
      <c r="D125" s="55" t="s">
        <v>399</v>
      </c>
      <c r="E125" s="55" t="s">
        <v>35</v>
      </c>
      <c r="F125" s="55">
        <v>2019</v>
      </c>
      <c r="G125" s="55">
        <v>76664718</v>
      </c>
      <c r="H125" s="55" t="s">
        <v>227</v>
      </c>
      <c r="I125" s="55" t="s">
        <v>400</v>
      </c>
      <c r="J125" s="55">
        <v>1</v>
      </c>
      <c r="K125" s="55">
        <v>0</v>
      </c>
      <c r="L125" s="55" t="s">
        <v>257</v>
      </c>
      <c r="M125" s="55" t="s">
        <v>258</v>
      </c>
      <c r="N125" s="55"/>
      <c r="O125" s="55"/>
      <c r="P125" s="55" t="s">
        <v>196</v>
      </c>
      <c r="Q125" s="55" t="s">
        <v>197</v>
      </c>
      <c r="R125" s="55" t="s">
        <v>198</v>
      </c>
      <c r="S125" s="55" t="s">
        <v>111</v>
      </c>
      <c r="T125" s="55" t="s">
        <v>199</v>
      </c>
    </row>
    <row r="126" spans="1:20" x14ac:dyDescent="0.35">
      <c r="A126" s="54">
        <v>10</v>
      </c>
      <c r="B126" s="54">
        <v>103</v>
      </c>
      <c r="C126" s="54">
        <v>10301</v>
      </c>
      <c r="D126" s="54" t="s">
        <v>341</v>
      </c>
      <c r="E126" s="54" t="s">
        <v>36</v>
      </c>
      <c r="F126" s="54">
        <v>2019</v>
      </c>
      <c r="G126" s="54">
        <v>76674104</v>
      </c>
      <c r="H126" s="54" t="s">
        <v>211</v>
      </c>
      <c r="I126" s="54" t="s">
        <v>401</v>
      </c>
      <c r="J126" s="54">
        <v>1</v>
      </c>
      <c r="K126" s="54">
        <v>0</v>
      </c>
      <c r="L126" s="54" t="s">
        <v>257</v>
      </c>
      <c r="M126" s="54" t="s">
        <v>262</v>
      </c>
      <c r="N126" s="54">
        <v>6</v>
      </c>
      <c r="O126" s="54"/>
      <c r="P126" s="54" t="s">
        <v>196</v>
      </c>
      <c r="Q126" s="54" t="s">
        <v>197</v>
      </c>
      <c r="R126" s="54" t="s">
        <v>198</v>
      </c>
      <c r="S126" s="54" t="s">
        <v>111</v>
      </c>
      <c r="T126" s="54" t="s">
        <v>199</v>
      </c>
    </row>
    <row r="127" spans="1:20" x14ac:dyDescent="0.35">
      <c r="A127" s="54">
        <v>7</v>
      </c>
      <c r="B127" s="54">
        <v>72</v>
      </c>
      <c r="C127" s="54">
        <v>7202</v>
      </c>
      <c r="D127" s="54" t="s">
        <v>402</v>
      </c>
      <c r="E127" s="54" t="s">
        <v>32</v>
      </c>
      <c r="F127" s="54">
        <v>2019</v>
      </c>
      <c r="G127" s="54">
        <v>76726405</v>
      </c>
      <c r="H127" s="54" t="s">
        <v>192</v>
      </c>
      <c r="I127" s="54" t="s">
        <v>403</v>
      </c>
      <c r="J127" s="54">
        <v>1</v>
      </c>
      <c r="K127" s="54">
        <v>0</v>
      </c>
      <c r="L127" s="54" t="s">
        <v>257</v>
      </c>
      <c r="M127" s="54" t="s">
        <v>262</v>
      </c>
      <c r="N127" s="54"/>
      <c r="O127" s="54">
        <v>4</v>
      </c>
      <c r="P127" s="54" t="s">
        <v>196</v>
      </c>
      <c r="Q127" s="54" t="s">
        <v>197</v>
      </c>
      <c r="R127" s="54" t="s">
        <v>198</v>
      </c>
      <c r="S127" s="54" t="s">
        <v>111</v>
      </c>
      <c r="T127" s="54" t="s">
        <v>199</v>
      </c>
    </row>
    <row r="128" spans="1:20" x14ac:dyDescent="0.35">
      <c r="A128" s="55">
        <v>10</v>
      </c>
      <c r="B128" s="55">
        <v>101</v>
      </c>
      <c r="C128" s="55">
        <v>10104</v>
      </c>
      <c r="D128" s="55" t="s">
        <v>290</v>
      </c>
      <c r="E128" s="55" t="s">
        <v>36</v>
      </c>
      <c r="F128" s="55">
        <v>2019</v>
      </c>
      <c r="G128" s="55">
        <v>76735923</v>
      </c>
      <c r="H128" s="55" t="s">
        <v>219</v>
      </c>
      <c r="I128" s="55" t="s">
        <v>404</v>
      </c>
      <c r="J128" s="55">
        <v>2</v>
      </c>
      <c r="K128" s="55">
        <v>0</v>
      </c>
      <c r="L128" s="55" t="s">
        <v>257</v>
      </c>
      <c r="M128" s="55" t="s">
        <v>258</v>
      </c>
      <c r="N128" s="55">
        <v>4</v>
      </c>
      <c r="O128" s="55"/>
      <c r="P128" s="55" t="s">
        <v>196</v>
      </c>
      <c r="Q128" s="55" t="s">
        <v>197</v>
      </c>
      <c r="R128" s="55" t="s">
        <v>198</v>
      </c>
      <c r="S128" s="55" t="s">
        <v>111</v>
      </c>
      <c r="T128" s="55" t="s">
        <v>199</v>
      </c>
    </row>
    <row r="129" spans="1:20" x14ac:dyDescent="0.35">
      <c r="A129" s="55">
        <v>8</v>
      </c>
      <c r="B129" s="55">
        <v>82</v>
      </c>
      <c r="C129" s="55">
        <v>8206</v>
      </c>
      <c r="D129" s="55" t="s">
        <v>405</v>
      </c>
      <c r="E129" s="55" t="s">
        <v>295</v>
      </c>
      <c r="F129" s="55">
        <v>2019</v>
      </c>
      <c r="G129" s="55">
        <v>76749145</v>
      </c>
      <c r="H129" s="55" t="s">
        <v>209</v>
      </c>
      <c r="I129" s="55" t="s">
        <v>406</v>
      </c>
      <c r="J129" s="55">
        <v>4</v>
      </c>
      <c r="K129" s="55">
        <v>0</v>
      </c>
      <c r="L129" s="55" t="s">
        <v>257</v>
      </c>
      <c r="M129" s="55" t="s">
        <v>274</v>
      </c>
      <c r="N129" s="55">
        <v>5</v>
      </c>
      <c r="O129" s="55"/>
      <c r="P129" s="55" t="s">
        <v>196</v>
      </c>
      <c r="Q129" s="55" t="s">
        <v>197</v>
      </c>
      <c r="R129" s="55" t="s">
        <v>198</v>
      </c>
      <c r="S129" s="55" t="s">
        <v>111</v>
      </c>
      <c r="T129" s="55" t="s">
        <v>199</v>
      </c>
    </row>
    <row r="130" spans="1:20" x14ac:dyDescent="0.35">
      <c r="A130" s="55">
        <v>14</v>
      </c>
      <c r="B130" s="55">
        <v>142</v>
      </c>
      <c r="C130" s="55">
        <v>14203</v>
      </c>
      <c r="D130" s="55" t="s">
        <v>237</v>
      </c>
      <c r="E130" s="55" t="s">
        <v>238</v>
      </c>
      <c r="F130" s="55">
        <v>2019</v>
      </c>
      <c r="G130" s="55">
        <v>76758014</v>
      </c>
      <c r="H130" s="55" t="s">
        <v>225</v>
      </c>
      <c r="I130" s="55" t="s">
        <v>407</v>
      </c>
      <c r="J130" s="55">
        <v>3</v>
      </c>
      <c r="K130" s="55">
        <v>0</v>
      </c>
      <c r="L130" s="55" t="s">
        <v>257</v>
      </c>
      <c r="M130" s="55" t="s">
        <v>258</v>
      </c>
      <c r="N130" s="55"/>
      <c r="O130" s="55"/>
      <c r="P130" s="55" t="s">
        <v>196</v>
      </c>
      <c r="Q130" s="55" t="s">
        <v>197</v>
      </c>
      <c r="R130" s="55" t="s">
        <v>198</v>
      </c>
      <c r="S130" s="55" t="s">
        <v>111</v>
      </c>
      <c r="T130" s="55" t="s">
        <v>199</v>
      </c>
    </row>
    <row r="131" spans="1:20" x14ac:dyDescent="0.35">
      <c r="A131" s="55">
        <v>7</v>
      </c>
      <c r="B131" s="55">
        <v>74</v>
      </c>
      <c r="C131" s="55">
        <v>7406</v>
      </c>
      <c r="D131" s="55" t="s">
        <v>408</v>
      </c>
      <c r="E131" s="55" t="s">
        <v>32</v>
      </c>
      <c r="F131" s="55">
        <v>2019</v>
      </c>
      <c r="G131" s="55">
        <v>76758281</v>
      </c>
      <c r="H131" s="55" t="s">
        <v>231</v>
      </c>
      <c r="I131" s="55" t="s">
        <v>409</v>
      </c>
      <c r="J131" s="55">
        <v>3</v>
      </c>
      <c r="K131" s="55">
        <v>0</v>
      </c>
      <c r="L131" s="55" t="s">
        <v>257</v>
      </c>
      <c r="M131" s="55" t="s">
        <v>274</v>
      </c>
      <c r="N131" s="55"/>
      <c r="O131" s="55"/>
      <c r="P131" s="55" t="s">
        <v>196</v>
      </c>
      <c r="Q131" s="55" t="s">
        <v>197</v>
      </c>
      <c r="R131" s="55" t="s">
        <v>198</v>
      </c>
      <c r="S131" s="55" t="s">
        <v>111</v>
      </c>
      <c r="T131" s="55" t="s">
        <v>199</v>
      </c>
    </row>
    <row r="132" spans="1:20" x14ac:dyDescent="0.35">
      <c r="A132" s="55">
        <v>9</v>
      </c>
      <c r="B132" s="55">
        <v>91</v>
      </c>
      <c r="C132" s="55">
        <v>9119</v>
      </c>
      <c r="D132" s="55" t="s">
        <v>410</v>
      </c>
      <c r="E132" s="55" t="s">
        <v>35</v>
      </c>
      <c r="F132" s="55">
        <v>2019</v>
      </c>
      <c r="G132" s="55">
        <v>76786322</v>
      </c>
      <c r="H132" s="55" t="s">
        <v>211</v>
      </c>
      <c r="I132" s="55" t="s">
        <v>411</v>
      </c>
      <c r="J132" s="55">
        <v>5</v>
      </c>
      <c r="K132" s="55">
        <v>14</v>
      </c>
      <c r="L132" s="55" t="s">
        <v>257</v>
      </c>
      <c r="M132" s="55" t="s">
        <v>262</v>
      </c>
      <c r="N132" s="55"/>
      <c r="O132" s="55">
        <v>9</v>
      </c>
      <c r="P132" s="55" t="s">
        <v>196</v>
      </c>
      <c r="Q132" s="55" t="s">
        <v>197</v>
      </c>
      <c r="R132" s="55" t="s">
        <v>198</v>
      </c>
      <c r="S132" s="55" t="s">
        <v>111</v>
      </c>
      <c r="T132" s="55" t="s">
        <v>199</v>
      </c>
    </row>
    <row r="133" spans="1:20" x14ac:dyDescent="0.35">
      <c r="A133" s="55">
        <v>9</v>
      </c>
      <c r="B133" s="55">
        <v>91</v>
      </c>
      <c r="C133" s="55">
        <v>9116</v>
      </c>
      <c r="D133" s="55" t="s">
        <v>412</v>
      </c>
      <c r="E133" s="55" t="s">
        <v>35</v>
      </c>
      <c r="F133" s="55">
        <v>2019</v>
      </c>
      <c r="G133" s="55">
        <v>76799537</v>
      </c>
      <c r="H133" s="55" t="s">
        <v>201</v>
      </c>
      <c r="I133" s="55" t="s">
        <v>413</v>
      </c>
      <c r="J133" s="55">
        <v>3</v>
      </c>
      <c r="K133" s="55">
        <v>0</v>
      </c>
      <c r="L133" s="55" t="s">
        <v>257</v>
      </c>
      <c r="M133" s="55" t="s">
        <v>258</v>
      </c>
      <c r="N133" s="55"/>
      <c r="O133" s="55"/>
      <c r="P133" s="55" t="s">
        <v>196</v>
      </c>
      <c r="Q133" s="55" t="s">
        <v>197</v>
      </c>
      <c r="R133" s="55" t="s">
        <v>198</v>
      </c>
      <c r="S133" s="55" t="s">
        <v>111</v>
      </c>
      <c r="T133" s="55" t="s">
        <v>199</v>
      </c>
    </row>
    <row r="134" spans="1:20" x14ac:dyDescent="0.35">
      <c r="A134" s="55">
        <v>13</v>
      </c>
      <c r="B134" s="55">
        <v>131</v>
      </c>
      <c r="C134" s="55">
        <v>13101</v>
      </c>
      <c r="D134" s="55" t="s">
        <v>414</v>
      </c>
      <c r="E134" s="55" t="s">
        <v>41</v>
      </c>
      <c r="F134" s="55">
        <v>2019</v>
      </c>
      <c r="G134" s="55">
        <v>76807980</v>
      </c>
      <c r="H134" s="55" t="s">
        <v>219</v>
      </c>
      <c r="I134" s="55" t="s">
        <v>415</v>
      </c>
      <c r="J134" s="55">
        <v>1</v>
      </c>
      <c r="K134" s="55">
        <v>0</v>
      </c>
      <c r="L134" s="55" t="s">
        <v>257</v>
      </c>
      <c r="M134" s="55" t="s">
        <v>268</v>
      </c>
      <c r="N134" s="55"/>
      <c r="O134" s="55"/>
      <c r="P134" s="55" t="s">
        <v>196</v>
      </c>
      <c r="Q134" s="55" t="s">
        <v>197</v>
      </c>
      <c r="R134" s="55" t="s">
        <v>198</v>
      </c>
      <c r="S134" s="55" t="s">
        <v>111</v>
      </c>
      <c r="T134" s="55" t="s">
        <v>199</v>
      </c>
    </row>
    <row r="135" spans="1:20" x14ac:dyDescent="0.35">
      <c r="A135" s="55">
        <v>9</v>
      </c>
      <c r="B135" s="55">
        <v>91</v>
      </c>
      <c r="C135" s="55">
        <v>9102</v>
      </c>
      <c r="D135" s="55" t="s">
        <v>416</v>
      </c>
      <c r="E135" s="55" t="s">
        <v>35</v>
      </c>
      <c r="F135" s="55">
        <v>2019</v>
      </c>
      <c r="G135" s="55">
        <v>76812259</v>
      </c>
      <c r="H135" s="55" t="s">
        <v>260</v>
      </c>
      <c r="I135" s="55" t="s">
        <v>417</v>
      </c>
      <c r="J135" s="55">
        <v>2</v>
      </c>
      <c r="K135" s="55">
        <v>0</v>
      </c>
      <c r="L135" s="55" t="s">
        <v>257</v>
      </c>
      <c r="M135" s="55" t="s">
        <v>258</v>
      </c>
      <c r="N135" s="55"/>
      <c r="O135" s="55"/>
      <c r="P135" s="55" t="s">
        <v>196</v>
      </c>
      <c r="Q135" s="55" t="s">
        <v>197</v>
      </c>
      <c r="R135" s="55" t="s">
        <v>198</v>
      </c>
      <c r="S135" s="55" t="s">
        <v>111</v>
      </c>
      <c r="T135" s="55" t="s">
        <v>199</v>
      </c>
    </row>
    <row r="136" spans="1:20" x14ac:dyDescent="0.35">
      <c r="A136" s="55">
        <v>9</v>
      </c>
      <c r="B136" s="55">
        <v>91</v>
      </c>
      <c r="C136" s="55">
        <v>9118</v>
      </c>
      <c r="D136" s="55" t="s">
        <v>250</v>
      </c>
      <c r="E136" s="55" t="s">
        <v>35</v>
      </c>
      <c r="F136" s="55">
        <v>2019</v>
      </c>
      <c r="G136" s="55">
        <v>76825371</v>
      </c>
      <c r="H136" s="55" t="s">
        <v>192</v>
      </c>
      <c r="I136" s="55" t="s">
        <v>418</v>
      </c>
      <c r="J136" s="55">
        <v>1</v>
      </c>
      <c r="K136" s="55">
        <v>0</v>
      </c>
      <c r="L136" s="55" t="s">
        <v>257</v>
      </c>
      <c r="M136" s="55" t="s">
        <v>274</v>
      </c>
      <c r="N136" s="55">
        <v>5</v>
      </c>
      <c r="O136" s="55"/>
      <c r="P136" s="55" t="s">
        <v>196</v>
      </c>
      <c r="Q136" s="55" t="s">
        <v>197</v>
      </c>
      <c r="R136" s="55" t="s">
        <v>198</v>
      </c>
      <c r="S136" s="55" t="s">
        <v>111</v>
      </c>
      <c r="T136" s="55" t="s">
        <v>199</v>
      </c>
    </row>
    <row r="137" spans="1:20" x14ac:dyDescent="0.35">
      <c r="A137" s="55">
        <v>9</v>
      </c>
      <c r="B137" s="55">
        <v>91</v>
      </c>
      <c r="C137" s="55">
        <v>9117</v>
      </c>
      <c r="D137" s="55" t="s">
        <v>392</v>
      </c>
      <c r="E137" s="55" t="s">
        <v>35</v>
      </c>
      <c r="F137" s="55">
        <v>2019</v>
      </c>
      <c r="G137" s="55">
        <v>76828037</v>
      </c>
      <c r="H137" s="55" t="s">
        <v>231</v>
      </c>
      <c r="I137" s="55" t="s">
        <v>419</v>
      </c>
      <c r="J137" s="55">
        <v>3</v>
      </c>
      <c r="K137" s="55">
        <v>0</v>
      </c>
      <c r="L137" s="55" t="s">
        <v>257</v>
      </c>
      <c r="M137" s="55" t="s">
        <v>258</v>
      </c>
      <c r="N137" s="55">
        <v>5</v>
      </c>
      <c r="O137" s="55"/>
      <c r="P137" s="55" t="s">
        <v>196</v>
      </c>
      <c r="Q137" s="55" t="s">
        <v>197</v>
      </c>
      <c r="R137" s="55" t="s">
        <v>198</v>
      </c>
      <c r="S137" s="55" t="s">
        <v>111</v>
      </c>
      <c r="T137" s="55" t="s">
        <v>199</v>
      </c>
    </row>
    <row r="138" spans="1:20" x14ac:dyDescent="0.35">
      <c r="A138" s="55">
        <v>7</v>
      </c>
      <c r="B138" s="55">
        <v>74</v>
      </c>
      <c r="C138" s="55">
        <v>7401</v>
      </c>
      <c r="D138" s="55" t="s">
        <v>420</v>
      </c>
      <c r="E138" s="55" t="s">
        <v>32</v>
      </c>
      <c r="F138" s="55">
        <v>2019</v>
      </c>
      <c r="G138" s="55">
        <v>76829942</v>
      </c>
      <c r="H138" s="55" t="s">
        <v>215</v>
      </c>
      <c r="I138" s="55" t="s">
        <v>421</v>
      </c>
      <c r="J138" s="55">
        <v>3</v>
      </c>
      <c r="K138" s="55">
        <v>0</v>
      </c>
      <c r="L138" s="55" t="s">
        <v>257</v>
      </c>
      <c r="M138" s="55" t="s">
        <v>274</v>
      </c>
      <c r="N138" s="55"/>
      <c r="O138" s="55"/>
      <c r="P138" s="55" t="s">
        <v>196</v>
      </c>
      <c r="Q138" s="55" t="s">
        <v>197</v>
      </c>
      <c r="R138" s="55" t="s">
        <v>198</v>
      </c>
      <c r="S138" s="55" t="s">
        <v>111</v>
      </c>
      <c r="T138" s="55" t="s">
        <v>199</v>
      </c>
    </row>
    <row r="139" spans="1:20" x14ac:dyDescent="0.35">
      <c r="A139" s="55">
        <v>11</v>
      </c>
      <c r="B139" s="55">
        <v>111</v>
      </c>
      <c r="C139" s="55">
        <v>11101</v>
      </c>
      <c r="D139" s="55" t="s">
        <v>382</v>
      </c>
      <c r="E139" s="55" t="s">
        <v>383</v>
      </c>
      <c r="F139" s="55">
        <v>2019</v>
      </c>
      <c r="G139" s="55">
        <v>76835791</v>
      </c>
      <c r="H139" s="55" t="s">
        <v>227</v>
      </c>
      <c r="I139" s="55" t="s">
        <v>422</v>
      </c>
      <c r="J139" s="55">
        <v>1</v>
      </c>
      <c r="K139" s="55">
        <v>0</v>
      </c>
      <c r="L139" s="55" t="s">
        <v>257</v>
      </c>
      <c r="M139" s="55" t="s">
        <v>262</v>
      </c>
      <c r="N139" s="55"/>
      <c r="O139" s="55"/>
      <c r="P139" s="55" t="s">
        <v>196</v>
      </c>
      <c r="Q139" s="55" t="s">
        <v>197</v>
      </c>
      <c r="R139" s="55" t="s">
        <v>198</v>
      </c>
      <c r="S139" s="55" t="s">
        <v>111</v>
      </c>
      <c r="T139" s="55" t="s">
        <v>199</v>
      </c>
    </row>
    <row r="140" spans="1:20" x14ac:dyDescent="0.35">
      <c r="A140" s="55">
        <v>9</v>
      </c>
      <c r="B140" s="55">
        <v>91</v>
      </c>
      <c r="C140" s="55">
        <v>9113</v>
      </c>
      <c r="D140" s="55" t="s">
        <v>423</v>
      </c>
      <c r="E140" s="55" t="s">
        <v>35</v>
      </c>
      <c r="F140" s="55">
        <v>2019</v>
      </c>
      <c r="G140" s="55">
        <v>76837388</v>
      </c>
      <c r="H140" s="55" t="s">
        <v>192</v>
      </c>
      <c r="I140" s="55" t="s">
        <v>424</v>
      </c>
      <c r="J140" s="55">
        <v>2</v>
      </c>
      <c r="K140" s="55">
        <v>0</v>
      </c>
      <c r="L140" s="55" t="s">
        <v>257</v>
      </c>
      <c r="M140" s="55" t="s">
        <v>258</v>
      </c>
      <c r="N140" s="55"/>
      <c r="O140" s="55"/>
      <c r="P140" s="55" t="s">
        <v>196</v>
      </c>
      <c r="Q140" s="55" t="s">
        <v>197</v>
      </c>
      <c r="R140" s="55" t="s">
        <v>198</v>
      </c>
      <c r="S140" s="55" t="s">
        <v>111</v>
      </c>
      <c r="T140" s="55" t="s">
        <v>199</v>
      </c>
    </row>
    <row r="141" spans="1:20" x14ac:dyDescent="0.35">
      <c r="A141" s="55">
        <v>14</v>
      </c>
      <c r="B141" s="55">
        <v>141</v>
      </c>
      <c r="C141" s="55">
        <v>14101</v>
      </c>
      <c r="D141" s="55" t="s">
        <v>425</v>
      </c>
      <c r="E141" s="55" t="s">
        <v>238</v>
      </c>
      <c r="F141" s="55">
        <v>2019</v>
      </c>
      <c r="G141" s="55">
        <v>76860852</v>
      </c>
      <c r="H141" s="55" t="s">
        <v>215</v>
      </c>
      <c r="I141" s="55" t="s">
        <v>426</v>
      </c>
      <c r="J141" s="55">
        <v>1</v>
      </c>
      <c r="K141" s="55">
        <v>0</v>
      </c>
      <c r="L141" s="55" t="s">
        <v>257</v>
      </c>
      <c r="M141" s="55" t="s">
        <v>258</v>
      </c>
      <c r="N141" s="55"/>
      <c r="O141" s="55"/>
      <c r="P141" s="55" t="s">
        <v>196</v>
      </c>
      <c r="Q141" s="55" t="s">
        <v>197</v>
      </c>
      <c r="R141" s="55" t="s">
        <v>198</v>
      </c>
      <c r="S141" s="55" t="s">
        <v>111</v>
      </c>
      <c r="T141" s="55" t="s">
        <v>199</v>
      </c>
    </row>
    <row r="142" spans="1:20" x14ac:dyDescent="0.35">
      <c r="A142" s="55">
        <v>14</v>
      </c>
      <c r="B142" s="55">
        <v>141</v>
      </c>
      <c r="C142" s="55">
        <v>14101</v>
      </c>
      <c r="D142" s="55" t="s">
        <v>425</v>
      </c>
      <c r="E142" s="55" t="s">
        <v>238</v>
      </c>
      <c r="F142" s="55">
        <v>2019</v>
      </c>
      <c r="G142" s="55">
        <v>76906786</v>
      </c>
      <c r="H142" s="55" t="s">
        <v>260</v>
      </c>
      <c r="I142" s="55" t="s">
        <v>427</v>
      </c>
      <c r="J142" s="55">
        <v>2</v>
      </c>
      <c r="K142" s="55">
        <v>0</v>
      </c>
      <c r="L142" s="55" t="s">
        <v>257</v>
      </c>
      <c r="M142" s="55" t="s">
        <v>258</v>
      </c>
      <c r="N142" s="55"/>
      <c r="O142" s="55"/>
      <c r="P142" s="55" t="s">
        <v>196</v>
      </c>
      <c r="Q142" s="55" t="s">
        <v>197</v>
      </c>
      <c r="R142" s="55" t="s">
        <v>198</v>
      </c>
      <c r="S142" s="55" t="s">
        <v>111</v>
      </c>
      <c r="T142" s="55" t="s">
        <v>199</v>
      </c>
    </row>
    <row r="143" spans="1:20" x14ac:dyDescent="0.35">
      <c r="A143" s="55">
        <v>14</v>
      </c>
      <c r="B143" s="55">
        <v>142</v>
      </c>
      <c r="C143" s="55">
        <v>14203</v>
      </c>
      <c r="D143" s="55" t="s">
        <v>237</v>
      </c>
      <c r="E143" s="55" t="s">
        <v>238</v>
      </c>
      <c r="F143" s="55">
        <v>2019</v>
      </c>
      <c r="G143" s="55">
        <v>76912739</v>
      </c>
      <c r="H143" s="55" t="s">
        <v>227</v>
      </c>
      <c r="I143" s="55" t="s">
        <v>428</v>
      </c>
      <c r="J143" s="55">
        <v>1</v>
      </c>
      <c r="K143" s="55">
        <v>0</v>
      </c>
      <c r="L143" s="55" t="s">
        <v>257</v>
      </c>
      <c r="M143" s="55" t="s">
        <v>262</v>
      </c>
      <c r="N143" s="55"/>
      <c r="O143" s="55">
        <v>5</v>
      </c>
      <c r="P143" s="55" t="s">
        <v>196</v>
      </c>
      <c r="Q143" s="55" t="s">
        <v>197</v>
      </c>
      <c r="R143" s="55" t="s">
        <v>198</v>
      </c>
      <c r="S143" s="55" t="s">
        <v>111</v>
      </c>
      <c r="T143" s="55" t="s">
        <v>199</v>
      </c>
    </row>
    <row r="144" spans="1:20" x14ac:dyDescent="0.35">
      <c r="A144" s="55">
        <v>10</v>
      </c>
      <c r="B144" s="55">
        <v>103</v>
      </c>
      <c r="C144" s="55">
        <v>10301</v>
      </c>
      <c r="D144" s="55" t="s">
        <v>341</v>
      </c>
      <c r="E144" s="55" t="s">
        <v>36</v>
      </c>
      <c r="F144" s="55">
        <v>2019</v>
      </c>
      <c r="G144" s="55">
        <v>76915192</v>
      </c>
      <c r="H144" s="55" t="s">
        <v>219</v>
      </c>
      <c r="I144" s="55" t="s">
        <v>429</v>
      </c>
      <c r="J144" s="55">
        <v>2</v>
      </c>
      <c r="K144" s="55">
        <v>0</v>
      </c>
      <c r="L144" s="55" t="s">
        <v>257</v>
      </c>
      <c r="M144" s="55" t="s">
        <v>274</v>
      </c>
      <c r="N144" s="55"/>
      <c r="O144" s="55"/>
      <c r="P144" s="55" t="s">
        <v>196</v>
      </c>
      <c r="Q144" s="55" t="s">
        <v>197</v>
      </c>
      <c r="R144" s="55" t="s">
        <v>198</v>
      </c>
      <c r="S144" s="55" t="s">
        <v>111</v>
      </c>
      <c r="T144" s="55" t="s">
        <v>199</v>
      </c>
    </row>
    <row r="145" spans="1:20" x14ac:dyDescent="0.35">
      <c r="A145" s="55">
        <v>5</v>
      </c>
      <c r="B145" s="55">
        <v>57</v>
      </c>
      <c r="C145" s="55">
        <v>5701</v>
      </c>
      <c r="D145" s="55" t="s">
        <v>430</v>
      </c>
      <c r="E145" s="55" t="s">
        <v>30</v>
      </c>
      <c r="F145" s="55">
        <v>2019</v>
      </c>
      <c r="G145" s="55">
        <v>76930751</v>
      </c>
      <c r="H145" s="55" t="s">
        <v>207</v>
      </c>
      <c r="I145" s="55" t="s">
        <v>431</v>
      </c>
      <c r="J145" s="55">
        <v>2</v>
      </c>
      <c r="K145" s="55">
        <v>0</v>
      </c>
      <c r="L145" s="55" t="s">
        <v>257</v>
      </c>
      <c r="M145" s="55" t="s">
        <v>274</v>
      </c>
      <c r="N145" s="55"/>
      <c r="O145" s="55"/>
      <c r="P145" s="55" t="s">
        <v>196</v>
      </c>
      <c r="Q145" s="55" t="s">
        <v>197</v>
      </c>
      <c r="R145" s="55" t="s">
        <v>198</v>
      </c>
      <c r="S145" s="55" t="s">
        <v>111</v>
      </c>
      <c r="T145" s="55" t="s">
        <v>199</v>
      </c>
    </row>
    <row r="146" spans="1:20" x14ac:dyDescent="0.35">
      <c r="A146" s="54">
        <v>9</v>
      </c>
      <c r="B146" s="54">
        <v>91</v>
      </c>
      <c r="C146" s="54">
        <v>9101</v>
      </c>
      <c r="D146" s="54" t="s">
        <v>263</v>
      </c>
      <c r="E146" s="54" t="s">
        <v>35</v>
      </c>
      <c r="F146" s="54">
        <v>2019</v>
      </c>
      <c r="G146" s="54">
        <v>76935044</v>
      </c>
      <c r="H146" s="54" t="s">
        <v>207</v>
      </c>
      <c r="I146" s="54" t="s">
        <v>432</v>
      </c>
      <c r="J146" s="54">
        <v>3</v>
      </c>
      <c r="K146" s="54">
        <v>0</v>
      </c>
      <c r="L146" s="54" t="s">
        <v>257</v>
      </c>
      <c r="M146" s="54" t="s">
        <v>274</v>
      </c>
      <c r="N146" s="54"/>
      <c r="O146" s="54">
        <v>9</v>
      </c>
      <c r="P146" s="54" t="s">
        <v>196</v>
      </c>
      <c r="Q146" s="54" t="s">
        <v>197</v>
      </c>
      <c r="R146" s="54" t="s">
        <v>198</v>
      </c>
      <c r="S146" s="54" t="s">
        <v>111</v>
      </c>
      <c r="T146" s="54" t="s">
        <v>199</v>
      </c>
    </row>
    <row r="147" spans="1:20" x14ac:dyDescent="0.35">
      <c r="A147" s="55">
        <v>7</v>
      </c>
      <c r="B147" s="55">
        <v>74</v>
      </c>
      <c r="C147" s="55">
        <v>7403</v>
      </c>
      <c r="D147" s="55" t="s">
        <v>433</v>
      </c>
      <c r="E147" s="55" t="s">
        <v>32</v>
      </c>
      <c r="F147" s="55">
        <v>2019</v>
      </c>
      <c r="G147" s="55">
        <v>76940722</v>
      </c>
      <c r="H147" s="55" t="s">
        <v>201</v>
      </c>
      <c r="I147" s="55" t="s">
        <v>434</v>
      </c>
      <c r="J147" s="55">
        <v>1</v>
      </c>
      <c r="K147" s="55">
        <v>0</v>
      </c>
      <c r="L147" s="55" t="s">
        <v>257</v>
      </c>
      <c r="M147" s="55" t="s">
        <v>274</v>
      </c>
      <c r="N147" s="55"/>
      <c r="O147" s="55">
        <v>7</v>
      </c>
      <c r="P147" s="55" t="s">
        <v>196</v>
      </c>
      <c r="Q147" s="55" t="s">
        <v>197</v>
      </c>
      <c r="R147" s="55" t="s">
        <v>198</v>
      </c>
      <c r="S147" s="55" t="s">
        <v>111</v>
      </c>
      <c r="T147" s="55" t="s">
        <v>199</v>
      </c>
    </row>
    <row r="148" spans="1:20" x14ac:dyDescent="0.35">
      <c r="A148" s="55">
        <v>13</v>
      </c>
      <c r="B148" s="55">
        <v>131</v>
      </c>
      <c r="C148" s="55">
        <v>13130</v>
      </c>
      <c r="D148" s="55" t="s">
        <v>435</v>
      </c>
      <c r="E148" s="55" t="s">
        <v>41</v>
      </c>
      <c r="F148" s="55">
        <v>2019</v>
      </c>
      <c r="G148" s="55">
        <v>76949022</v>
      </c>
      <c r="H148" s="55" t="s">
        <v>231</v>
      </c>
      <c r="I148" s="55" t="s">
        <v>436</v>
      </c>
      <c r="J148" s="55">
        <v>1</v>
      </c>
      <c r="K148" s="55">
        <v>0</v>
      </c>
      <c r="L148" s="55" t="s">
        <v>257</v>
      </c>
      <c r="M148" s="55" t="s">
        <v>262</v>
      </c>
      <c r="N148" s="55">
        <v>7</v>
      </c>
      <c r="O148" s="55"/>
      <c r="P148" s="55" t="s">
        <v>196</v>
      </c>
      <c r="Q148" s="55" t="s">
        <v>197</v>
      </c>
      <c r="R148" s="55" t="s">
        <v>198</v>
      </c>
      <c r="S148" s="55" t="s">
        <v>111</v>
      </c>
      <c r="T148" s="55" t="s">
        <v>199</v>
      </c>
    </row>
    <row r="149" spans="1:20" x14ac:dyDescent="0.35">
      <c r="A149" s="55">
        <v>10</v>
      </c>
      <c r="B149" s="55">
        <v>101</v>
      </c>
      <c r="C149" s="55">
        <v>10109</v>
      </c>
      <c r="D149" s="55" t="s">
        <v>358</v>
      </c>
      <c r="E149" s="55" t="s">
        <v>36</v>
      </c>
      <c r="F149" s="55">
        <v>2019</v>
      </c>
      <c r="G149" s="55">
        <v>76950484</v>
      </c>
      <c r="H149" s="55" t="s">
        <v>225</v>
      </c>
      <c r="I149" s="55" t="s">
        <v>437</v>
      </c>
      <c r="J149" s="55">
        <v>3</v>
      </c>
      <c r="K149" s="55">
        <v>0</v>
      </c>
      <c r="L149" s="55" t="s">
        <v>257</v>
      </c>
      <c r="M149" s="55" t="s">
        <v>274</v>
      </c>
      <c r="N149" s="55"/>
      <c r="O149" s="55"/>
      <c r="P149" s="55" t="s">
        <v>196</v>
      </c>
      <c r="Q149" s="55" t="s">
        <v>197</v>
      </c>
      <c r="R149" s="55" t="s">
        <v>198</v>
      </c>
      <c r="S149" s="55" t="s">
        <v>111</v>
      </c>
      <c r="T149" s="55" t="s">
        <v>199</v>
      </c>
    </row>
    <row r="150" spans="1:20" x14ac:dyDescent="0.35">
      <c r="A150" s="55">
        <v>4</v>
      </c>
      <c r="B150" s="55">
        <v>43</v>
      </c>
      <c r="C150" s="55">
        <v>4301</v>
      </c>
      <c r="D150" s="55" t="s">
        <v>318</v>
      </c>
      <c r="E150" s="55" t="s">
        <v>29</v>
      </c>
      <c r="F150" s="55">
        <v>2019</v>
      </c>
      <c r="G150" s="55">
        <v>76984287</v>
      </c>
      <c r="H150" s="55" t="s">
        <v>209</v>
      </c>
      <c r="I150" s="55" t="s">
        <v>438</v>
      </c>
      <c r="J150" s="55">
        <v>4</v>
      </c>
      <c r="K150" s="55">
        <v>3</v>
      </c>
      <c r="L150" s="55" t="s">
        <v>257</v>
      </c>
      <c r="M150" s="55" t="s">
        <v>274</v>
      </c>
      <c r="N150" s="55">
        <v>7</v>
      </c>
      <c r="O150" s="55"/>
      <c r="P150" s="55" t="s">
        <v>196</v>
      </c>
      <c r="Q150" s="55" t="s">
        <v>197</v>
      </c>
      <c r="R150" s="55" t="s">
        <v>198</v>
      </c>
      <c r="S150" s="55" t="s">
        <v>111</v>
      </c>
      <c r="T150" s="55" t="s">
        <v>199</v>
      </c>
    </row>
    <row r="151" spans="1:20" x14ac:dyDescent="0.35">
      <c r="A151" s="55">
        <v>4</v>
      </c>
      <c r="B151" s="55">
        <v>41</v>
      </c>
      <c r="C151" s="55">
        <v>4101</v>
      </c>
      <c r="D151" s="55" t="s">
        <v>259</v>
      </c>
      <c r="E151" s="55" t="s">
        <v>29</v>
      </c>
      <c r="F151" s="55">
        <v>2019</v>
      </c>
      <c r="G151" s="55">
        <v>76991591</v>
      </c>
      <c r="H151" s="55" t="s">
        <v>211</v>
      </c>
      <c r="I151" s="55" t="s">
        <v>439</v>
      </c>
      <c r="J151" s="55">
        <v>1</v>
      </c>
      <c r="K151" s="55">
        <v>0</v>
      </c>
      <c r="L151" s="55" t="s">
        <v>257</v>
      </c>
      <c r="M151" s="55" t="s">
        <v>274</v>
      </c>
      <c r="N151" s="55">
        <v>4</v>
      </c>
      <c r="O151" s="55"/>
      <c r="P151" s="55" t="s">
        <v>196</v>
      </c>
      <c r="Q151" s="55" t="s">
        <v>197</v>
      </c>
      <c r="R151" s="55" t="s">
        <v>198</v>
      </c>
      <c r="S151" s="55" t="s">
        <v>111</v>
      </c>
      <c r="T151" s="55" t="s">
        <v>199</v>
      </c>
    </row>
    <row r="152" spans="1:20" x14ac:dyDescent="0.35">
      <c r="A152" s="55">
        <v>9</v>
      </c>
      <c r="B152" s="55">
        <v>91</v>
      </c>
      <c r="C152" s="55">
        <v>9101</v>
      </c>
      <c r="D152" s="55" t="s">
        <v>263</v>
      </c>
      <c r="E152" s="55" t="s">
        <v>35</v>
      </c>
      <c r="F152" s="55">
        <v>2019</v>
      </c>
      <c r="G152" s="55">
        <v>77004297</v>
      </c>
      <c r="H152" s="55" t="s">
        <v>207</v>
      </c>
      <c r="I152" s="55" t="s">
        <v>440</v>
      </c>
      <c r="J152" s="55">
        <v>2</v>
      </c>
      <c r="K152" s="55">
        <v>0</v>
      </c>
      <c r="L152" s="55" t="s">
        <v>257</v>
      </c>
      <c r="M152" s="55" t="s">
        <v>262</v>
      </c>
      <c r="N152" s="55"/>
      <c r="O152" s="55"/>
      <c r="P152" s="55" t="s">
        <v>196</v>
      </c>
      <c r="Q152" s="55" t="s">
        <v>197</v>
      </c>
      <c r="R152" s="55" t="s">
        <v>198</v>
      </c>
      <c r="S152" s="55" t="s">
        <v>111</v>
      </c>
      <c r="T152" s="55" t="s">
        <v>199</v>
      </c>
    </row>
    <row r="153" spans="1:20" x14ac:dyDescent="0.35">
      <c r="A153" s="55">
        <v>13</v>
      </c>
      <c r="B153" s="55">
        <v>131</v>
      </c>
      <c r="C153" s="55">
        <v>13123</v>
      </c>
      <c r="D153" s="55" t="s">
        <v>396</v>
      </c>
      <c r="E153" s="55" t="s">
        <v>41</v>
      </c>
      <c r="F153" s="55">
        <v>2019</v>
      </c>
      <c r="G153" s="55">
        <v>77016764</v>
      </c>
      <c r="H153" s="55" t="s">
        <v>201</v>
      </c>
      <c r="I153" s="55" t="s">
        <v>441</v>
      </c>
      <c r="J153" s="55">
        <v>1</v>
      </c>
      <c r="K153" s="55">
        <v>0</v>
      </c>
      <c r="L153" s="55" t="s">
        <v>257</v>
      </c>
      <c r="M153" s="55" t="s">
        <v>274</v>
      </c>
      <c r="N153" s="55">
        <v>5</v>
      </c>
      <c r="O153" s="55"/>
      <c r="P153" s="55" t="s">
        <v>196</v>
      </c>
      <c r="Q153" s="55" t="s">
        <v>197</v>
      </c>
      <c r="R153" s="55" t="s">
        <v>198</v>
      </c>
      <c r="S153" s="55" t="s">
        <v>111</v>
      </c>
      <c r="T153" s="55" t="s">
        <v>199</v>
      </c>
    </row>
    <row r="154" spans="1:20" x14ac:dyDescent="0.35">
      <c r="A154" s="55">
        <v>5</v>
      </c>
      <c r="B154" s="55">
        <v>55</v>
      </c>
      <c r="C154" s="55">
        <v>5506</v>
      </c>
      <c r="D154" s="55" t="s">
        <v>200</v>
      </c>
      <c r="E154" s="55" t="s">
        <v>30</v>
      </c>
      <c r="F154" s="55">
        <v>2019</v>
      </c>
      <c r="G154" s="55">
        <v>77022328</v>
      </c>
      <c r="H154" s="55" t="s">
        <v>260</v>
      </c>
      <c r="I154" s="55" t="s">
        <v>442</v>
      </c>
      <c r="J154" s="55">
        <v>2</v>
      </c>
      <c r="K154" s="55">
        <v>0</v>
      </c>
      <c r="L154" s="55" t="s">
        <v>257</v>
      </c>
      <c r="M154" s="55" t="s">
        <v>274</v>
      </c>
      <c r="N154" s="55">
        <v>2</v>
      </c>
      <c r="O154" s="55"/>
      <c r="P154" s="55" t="s">
        <v>196</v>
      </c>
      <c r="Q154" s="55" t="s">
        <v>197</v>
      </c>
      <c r="R154" s="55" t="s">
        <v>198</v>
      </c>
      <c r="S154" s="55" t="s">
        <v>111</v>
      </c>
      <c r="T154" s="55" t="s">
        <v>199</v>
      </c>
    </row>
    <row r="155" spans="1:20" x14ac:dyDescent="0.35">
      <c r="A155" s="55">
        <v>11</v>
      </c>
      <c r="B155" s="55">
        <v>112</v>
      </c>
      <c r="C155" s="55">
        <v>11201</v>
      </c>
      <c r="D155" s="55" t="s">
        <v>443</v>
      </c>
      <c r="E155" s="55" t="s">
        <v>383</v>
      </c>
      <c r="F155" s="55">
        <v>2019</v>
      </c>
      <c r="G155" s="55">
        <v>77033405</v>
      </c>
      <c r="H155" s="55" t="s">
        <v>211</v>
      </c>
      <c r="I155" s="55" t="s">
        <v>444</v>
      </c>
      <c r="J155" s="55">
        <v>2</v>
      </c>
      <c r="K155" s="55">
        <v>0</v>
      </c>
      <c r="L155" s="55" t="s">
        <v>257</v>
      </c>
      <c r="M155" s="55" t="s">
        <v>258</v>
      </c>
      <c r="N155" s="55"/>
      <c r="O155" s="55"/>
      <c r="P155" s="55" t="s">
        <v>196</v>
      </c>
      <c r="Q155" s="55" t="s">
        <v>197</v>
      </c>
      <c r="R155" s="55" t="s">
        <v>198</v>
      </c>
      <c r="S155" s="55" t="s">
        <v>111</v>
      </c>
      <c r="T155" s="55" t="s">
        <v>199</v>
      </c>
    </row>
    <row r="156" spans="1:20" x14ac:dyDescent="0.35">
      <c r="A156" s="55">
        <v>7</v>
      </c>
      <c r="B156" s="55">
        <v>71</v>
      </c>
      <c r="C156" s="55">
        <v>7105</v>
      </c>
      <c r="D156" s="55" t="s">
        <v>32</v>
      </c>
      <c r="E156" s="55" t="s">
        <v>32</v>
      </c>
      <c r="F156" s="55">
        <v>2019</v>
      </c>
      <c r="G156" s="55">
        <v>77034526</v>
      </c>
      <c r="H156" s="55" t="s">
        <v>209</v>
      </c>
      <c r="I156" s="55" t="s">
        <v>445</v>
      </c>
      <c r="J156" s="55">
        <v>5</v>
      </c>
      <c r="K156" s="55">
        <v>0</v>
      </c>
      <c r="L156" s="55" t="s">
        <v>257</v>
      </c>
      <c r="M156" s="55" t="s">
        <v>274</v>
      </c>
      <c r="N156" s="55"/>
      <c r="O156" s="55">
        <v>7</v>
      </c>
      <c r="P156" s="55" t="s">
        <v>196</v>
      </c>
      <c r="Q156" s="55" t="s">
        <v>197</v>
      </c>
      <c r="R156" s="55" t="s">
        <v>198</v>
      </c>
      <c r="S156" s="55" t="s">
        <v>111</v>
      </c>
      <c r="T156" s="55" t="s">
        <v>199</v>
      </c>
    </row>
    <row r="157" spans="1:20" x14ac:dyDescent="0.35">
      <c r="A157" s="55">
        <v>14</v>
      </c>
      <c r="B157" s="55">
        <v>141</v>
      </c>
      <c r="C157" s="55">
        <v>14107</v>
      </c>
      <c r="D157" s="55" t="s">
        <v>288</v>
      </c>
      <c r="E157" s="55" t="s">
        <v>238</v>
      </c>
      <c r="F157" s="55">
        <v>2019</v>
      </c>
      <c r="G157" s="55">
        <v>77036875</v>
      </c>
      <c r="H157" s="55" t="s">
        <v>260</v>
      </c>
      <c r="I157" s="55" t="s">
        <v>446</v>
      </c>
      <c r="J157" s="55">
        <v>2</v>
      </c>
      <c r="K157" s="55">
        <v>0</v>
      </c>
      <c r="L157" s="55" t="s">
        <v>257</v>
      </c>
      <c r="M157" s="55" t="s">
        <v>262</v>
      </c>
      <c r="N157" s="55"/>
      <c r="O157" s="55"/>
      <c r="P157" s="55" t="s">
        <v>196</v>
      </c>
      <c r="Q157" s="55" t="s">
        <v>197</v>
      </c>
      <c r="R157" s="55" t="s">
        <v>198</v>
      </c>
      <c r="S157" s="55" t="s">
        <v>111</v>
      </c>
      <c r="T157" s="55" t="s">
        <v>199</v>
      </c>
    </row>
    <row r="158" spans="1:20" x14ac:dyDescent="0.35">
      <c r="A158" s="55">
        <v>10</v>
      </c>
      <c r="B158" s="55">
        <v>101</v>
      </c>
      <c r="C158" s="55">
        <v>10105</v>
      </c>
      <c r="D158" s="55" t="s">
        <v>376</v>
      </c>
      <c r="E158" s="55" t="s">
        <v>36</v>
      </c>
      <c r="F158" s="55">
        <v>2019</v>
      </c>
      <c r="G158" s="55">
        <v>77060531</v>
      </c>
      <c r="H158" s="55" t="s">
        <v>260</v>
      </c>
      <c r="I158" s="55" t="s">
        <v>447</v>
      </c>
      <c r="J158" s="55">
        <v>1</v>
      </c>
      <c r="K158" s="55">
        <v>1</v>
      </c>
      <c r="L158" s="55" t="s">
        <v>257</v>
      </c>
      <c r="M158" s="55" t="s">
        <v>274</v>
      </c>
      <c r="N158" s="55"/>
      <c r="O158" s="55">
        <v>6</v>
      </c>
      <c r="P158" s="55" t="s">
        <v>196</v>
      </c>
      <c r="Q158" s="55" t="s">
        <v>197</v>
      </c>
      <c r="R158" s="55" t="s">
        <v>198</v>
      </c>
      <c r="S158" s="55" t="s">
        <v>111</v>
      </c>
      <c r="T158" s="55" t="s">
        <v>199</v>
      </c>
    </row>
    <row r="159" spans="1:20" x14ac:dyDescent="0.35">
      <c r="A159" s="55">
        <v>10</v>
      </c>
      <c r="B159" s="55">
        <v>101</v>
      </c>
      <c r="C159" s="55">
        <v>10109</v>
      </c>
      <c r="D159" s="55" t="s">
        <v>358</v>
      </c>
      <c r="E159" s="55" t="s">
        <v>36</v>
      </c>
      <c r="F159" s="55">
        <v>2019</v>
      </c>
      <c r="G159" s="55">
        <v>77070119</v>
      </c>
      <c r="H159" s="55" t="s">
        <v>260</v>
      </c>
      <c r="I159" s="55" t="s">
        <v>448</v>
      </c>
      <c r="J159" s="55">
        <v>1</v>
      </c>
      <c r="K159" s="55">
        <v>2</v>
      </c>
      <c r="L159" s="55" t="s">
        <v>257</v>
      </c>
      <c r="M159" s="55" t="s">
        <v>274</v>
      </c>
      <c r="N159" s="55">
        <v>5</v>
      </c>
      <c r="O159" s="55"/>
      <c r="P159" s="55" t="s">
        <v>196</v>
      </c>
      <c r="Q159" s="55" t="s">
        <v>197</v>
      </c>
      <c r="R159" s="55" t="s">
        <v>198</v>
      </c>
      <c r="S159" s="55" t="s">
        <v>111</v>
      </c>
      <c r="T159" s="55" t="s">
        <v>199</v>
      </c>
    </row>
    <row r="160" spans="1:20" x14ac:dyDescent="0.35">
      <c r="A160" s="55">
        <v>14</v>
      </c>
      <c r="B160" s="55">
        <v>142</v>
      </c>
      <c r="C160" s="55">
        <v>14203</v>
      </c>
      <c r="D160" s="55" t="s">
        <v>237</v>
      </c>
      <c r="E160" s="55" t="s">
        <v>238</v>
      </c>
      <c r="F160" s="55">
        <v>2019</v>
      </c>
      <c r="G160" s="55">
        <v>77071193</v>
      </c>
      <c r="H160" s="55" t="s">
        <v>225</v>
      </c>
      <c r="I160" s="55" t="s">
        <v>449</v>
      </c>
      <c r="J160" s="55">
        <v>1</v>
      </c>
      <c r="K160" s="55">
        <v>0</v>
      </c>
      <c r="L160" s="55" t="s">
        <v>257</v>
      </c>
      <c r="M160" s="55" t="s">
        <v>274</v>
      </c>
      <c r="N160" s="55"/>
      <c r="O160" s="55">
        <v>9</v>
      </c>
      <c r="P160" s="55" t="s">
        <v>196</v>
      </c>
      <c r="Q160" s="55" t="s">
        <v>197</v>
      </c>
      <c r="R160" s="55" t="s">
        <v>198</v>
      </c>
      <c r="S160" s="55" t="s">
        <v>111</v>
      </c>
      <c r="T160" s="55" t="s">
        <v>199</v>
      </c>
    </row>
    <row r="161" spans="1:20" x14ac:dyDescent="0.35">
      <c r="A161" s="55">
        <v>14</v>
      </c>
      <c r="B161" s="55">
        <v>141</v>
      </c>
      <c r="C161" s="55">
        <v>14101</v>
      </c>
      <c r="D161" s="55" t="s">
        <v>425</v>
      </c>
      <c r="E161" s="55" t="s">
        <v>238</v>
      </c>
      <c r="F161" s="55">
        <v>2019</v>
      </c>
      <c r="G161" s="55">
        <v>77097035</v>
      </c>
      <c r="H161" s="55" t="s">
        <v>215</v>
      </c>
      <c r="I161" s="55" t="s">
        <v>450</v>
      </c>
      <c r="J161" s="55">
        <v>1</v>
      </c>
      <c r="K161" s="55">
        <v>0</v>
      </c>
      <c r="L161" s="55" t="s">
        <v>257</v>
      </c>
      <c r="M161" s="55" t="s">
        <v>274</v>
      </c>
      <c r="N161" s="55">
        <v>7</v>
      </c>
      <c r="O161" s="55"/>
      <c r="P161" s="55" t="s">
        <v>196</v>
      </c>
      <c r="Q161" s="55" t="s">
        <v>197</v>
      </c>
      <c r="R161" s="55" t="s">
        <v>198</v>
      </c>
      <c r="S161" s="55" t="s">
        <v>111</v>
      </c>
      <c r="T161" s="55" t="s">
        <v>199</v>
      </c>
    </row>
    <row r="162" spans="1:20" x14ac:dyDescent="0.35">
      <c r="A162" s="55">
        <v>10</v>
      </c>
      <c r="B162" s="55">
        <v>101</v>
      </c>
      <c r="C162" s="55">
        <v>10107</v>
      </c>
      <c r="D162" s="55" t="s">
        <v>266</v>
      </c>
      <c r="E162" s="55" t="s">
        <v>36</v>
      </c>
      <c r="F162" s="55">
        <v>2019</v>
      </c>
      <c r="G162" s="55">
        <v>77102182</v>
      </c>
      <c r="H162" s="55" t="s">
        <v>192</v>
      </c>
      <c r="I162" s="55" t="s">
        <v>451</v>
      </c>
      <c r="J162" s="55">
        <v>2</v>
      </c>
      <c r="K162" s="55">
        <v>0</v>
      </c>
      <c r="L162" s="55" t="s">
        <v>257</v>
      </c>
      <c r="M162" s="55" t="s">
        <v>274</v>
      </c>
      <c r="N162" s="55"/>
      <c r="O162" s="55"/>
      <c r="P162" s="55" t="s">
        <v>196</v>
      </c>
      <c r="Q162" s="55" t="s">
        <v>197</v>
      </c>
      <c r="R162" s="55" t="s">
        <v>198</v>
      </c>
      <c r="S162" s="55" t="s">
        <v>111</v>
      </c>
      <c r="T162" s="55" t="s">
        <v>199</v>
      </c>
    </row>
    <row r="163" spans="1:20" x14ac:dyDescent="0.35">
      <c r="A163" s="55">
        <v>10</v>
      </c>
      <c r="B163" s="55">
        <v>101</v>
      </c>
      <c r="C163" s="55">
        <v>10109</v>
      </c>
      <c r="D163" s="55" t="s">
        <v>358</v>
      </c>
      <c r="E163" s="55" t="s">
        <v>36</v>
      </c>
      <c r="F163" s="55">
        <v>2019</v>
      </c>
      <c r="G163" s="55">
        <v>77107688</v>
      </c>
      <c r="H163" s="55" t="s">
        <v>225</v>
      </c>
      <c r="I163" s="55" t="s">
        <v>452</v>
      </c>
      <c r="J163" s="55">
        <v>1</v>
      </c>
      <c r="K163" s="55">
        <v>0</v>
      </c>
      <c r="L163" s="55" t="s">
        <v>257</v>
      </c>
      <c r="M163" s="55" t="s">
        <v>274</v>
      </c>
      <c r="N163" s="55">
        <v>9</v>
      </c>
      <c r="O163" s="55"/>
      <c r="P163" s="55" t="s">
        <v>196</v>
      </c>
      <c r="Q163" s="55" t="s">
        <v>197</v>
      </c>
      <c r="R163" s="55" t="s">
        <v>198</v>
      </c>
      <c r="S163" s="55" t="s">
        <v>111</v>
      </c>
      <c r="T163" s="55" t="s">
        <v>199</v>
      </c>
    </row>
    <row r="164" spans="1:20" x14ac:dyDescent="0.35">
      <c r="A164" s="55">
        <v>10</v>
      </c>
      <c r="B164" s="55">
        <v>103</v>
      </c>
      <c r="C164" s="55">
        <v>10305</v>
      </c>
      <c r="D164" s="55" t="s">
        <v>356</v>
      </c>
      <c r="E164" s="55" t="s">
        <v>36</v>
      </c>
      <c r="F164" s="55">
        <v>2019</v>
      </c>
      <c r="G164" s="55">
        <v>77272100</v>
      </c>
      <c r="H164" s="55" t="s">
        <v>211</v>
      </c>
      <c r="I164" s="55" t="s">
        <v>453</v>
      </c>
      <c r="J164" s="55">
        <v>5</v>
      </c>
      <c r="K164" s="55">
        <v>0</v>
      </c>
      <c r="L164" s="55" t="s">
        <v>257</v>
      </c>
      <c r="M164" s="55" t="s">
        <v>262</v>
      </c>
      <c r="N164" s="55"/>
      <c r="O164" s="55"/>
      <c r="P164" s="55" t="s">
        <v>196</v>
      </c>
      <c r="Q164" s="55" t="s">
        <v>197</v>
      </c>
      <c r="R164" s="55" t="s">
        <v>198</v>
      </c>
      <c r="S164" s="55" t="s">
        <v>111</v>
      </c>
      <c r="T164" s="55" t="s">
        <v>199</v>
      </c>
    </row>
    <row r="165" spans="1:20" x14ac:dyDescent="0.35">
      <c r="A165" s="55">
        <v>8</v>
      </c>
      <c r="B165" s="55">
        <v>82</v>
      </c>
      <c r="C165" s="55">
        <v>8206</v>
      </c>
      <c r="D165" s="55" t="s">
        <v>405</v>
      </c>
      <c r="E165" s="55" t="s">
        <v>295</v>
      </c>
      <c r="F165" s="55">
        <v>2019</v>
      </c>
      <c r="G165" s="55">
        <v>77467990</v>
      </c>
      <c r="H165" s="55" t="s">
        <v>231</v>
      </c>
      <c r="I165" s="55" t="s">
        <v>454</v>
      </c>
      <c r="J165" s="55">
        <v>1</v>
      </c>
      <c r="K165" s="55">
        <v>0</v>
      </c>
      <c r="L165" s="55" t="s">
        <v>257</v>
      </c>
      <c r="M165" s="55" t="s">
        <v>262</v>
      </c>
      <c r="N165" s="55"/>
      <c r="O165" s="55"/>
      <c r="P165" s="55" t="s">
        <v>196</v>
      </c>
      <c r="Q165" s="55" t="s">
        <v>197</v>
      </c>
      <c r="R165" s="55" t="s">
        <v>198</v>
      </c>
      <c r="S165" s="55" t="s">
        <v>111</v>
      </c>
      <c r="T165" s="55" t="s">
        <v>199</v>
      </c>
    </row>
    <row r="166" spans="1:20" x14ac:dyDescent="0.35">
      <c r="A166" s="55">
        <v>13</v>
      </c>
      <c r="B166" s="55">
        <v>135</v>
      </c>
      <c r="C166" s="55">
        <v>13501</v>
      </c>
      <c r="D166" s="55" t="s">
        <v>275</v>
      </c>
      <c r="E166" s="55" t="s">
        <v>41</v>
      </c>
      <c r="F166" s="55">
        <v>2019</v>
      </c>
      <c r="G166" s="55">
        <v>77533610</v>
      </c>
      <c r="H166" s="55" t="s">
        <v>225</v>
      </c>
      <c r="I166" s="55" t="s">
        <v>455</v>
      </c>
      <c r="J166" s="55">
        <v>6</v>
      </c>
      <c r="K166" s="55">
        <v>17</v>
      </c>
      <c r="L166" s="55" t="s">
        <v>257</v>
      </c>
      <c r="M166" s="55" t="s">
        <v>262</v>
      </c>
      <c r="N166" s="55">
        <v>8</v>
      </c>
      <c r="O166" s="55"/>
      <c r="P166" s="55" t="s">
        <v>196</v>
      </c>
      <c r="Q166" s="55" t="s">
        <v>197</v>
      </c>
      <c r="R166" s="55" t="s">
        <v>198</v>
      </c>
      <c r="S166" s="55" t="s">
        <v>111</v>
      </c>
      <c r="T166" s="55" t="s">
        <v>199</v>
      </c>
    </row>
    <row r="167" spans="1:20" x14ac:dyDescent="0.35">
      <c r="A167" s="55">
        <v>8</v>
      </c>
      <c r="B167" s="55">
        <v>82</v>
      </c>
      <c r="C167" s="55">
        <v>8203</v>
      </c>
      <c r="D167" s="55" t="s">
        <v>354</v>
      </c>
      <c r="E167" s="55" t="s">
        <v>295</v>
      </c>
      <c r="F167" s="55">
        <v>2019</v>
      </c>
      <c r="G167" s="55">
        <v>77579630</v>
      </c>
      <c r="H167" s="55" t="s">
        <v>260</v>
      </c>
      <c r="I167" s="55" t="s">
        <v>456</v>
      </c>
      <c r="J167" s="55">
        <v>1</v>
      </c>
      <c r="K167" s="55">
        <v>1</v>
      </c>
      <c r="L167" s="55" t="s">
        <v>257</v>
      </c>
      <c r="M167" s="55" t="s">
        <v>262</v>
      </c>
      <c r="N167" s="55">
        <v>9</v>
      </c>
      <c r="O167" s="55"/>
      <c r="P167" s="55" t="s">
        <v>196</v>
      </c>
      <c r="Q167" s="55" t="s">
        <v>197</v>
      </c>
      <c r="R167" s="55" t="s">
        <v>198</v>
      </c>
      <c r="S167" s="55" t="s">
        <v>111</v>
      </c>
      <c r="T167" s="55" t="s">
        <v>199</v>
      </c>
    </row>
    <row r="168" spans="1:20" x14ac:dyDescent="0.35">
      <c r="A168" s="55">
        <v>10</v>
      </c>
      <c r="B168" s="55">
        <v>103</v>
      </c>
      <c r="C168" s="55">
        <v>10301</v>
      </c>
      <c r="D168" s="55" t="s">
        <v>341</v>
      </c>
      <c r="E168" s="55" t="s">
        <v>36</v>
      </c>
      <c r="F168" s="55">
        <v>2019</v>
      </c>
      <c r="G168" s="55">
        <v>77658010</v>
      </c>
      <c r="H168" s="55" t="s">
        <v>192</v>
      </c>
      <c r="I168" s="55" t="s">
        <v>457</v>
      </c>
      <c r="J168" s="55">
        <v>1</v>
      </c>
      <c r="K168" s="55">
        <v>1</v>
      </c>
      <c r="L168" s="55" t="s">
        <v>257</v>
      </c>
      <c r="M168" s="55" t="s">
        <v>262</v>
      </c>
      <c r="N168" s="55"/>
      <c r="O168" s="55"/>
      <c r="P168" s="55" t="s">
        <v>196</v>
      </c>
      <c r="Q168" s="55" t="s">
        <v>197</v>
      </c>
      <c r="R168" s="55" t="s">
        <v>198</v>
      </c>
      <c r="S168" s="55" t="s">
        <v>111</v>
      </c>
      <c r="T168" s="55" t="s">
        <v>199</v>
      </c>
    </row>
    <row r="169" spans="1:20" x14ac:dyDescent="0.35">
      <c r="A169" s="54">
        <v>10</v>
      </c>
      <c r="B169" s="54">
        <v>101</v>
      </c>
      <c r="C169" s="54">
        <v>10109</v>
      </c>
      <c r="D169" s="54" t="s">
        <v>358</v>
      </c>
      <c r="E169" s="54" t="s">
        <v>36</v>
      </c>
      <c r="F169" s="54">
        <v>2019</v>
      </c>
      <c r="G169" s="54">
        <v>77705640</v>
      </c>
      <c r="H169" s="54" t="s">
        <v>227</v>
      </c>
      <c r="I169" s="54" t="s">
        <v>458</v>
      </c>
      <c r="J169" s="54">
        <v>10</v>
      </c>
      <c r="K169" s="54">
        <v>72</v>
      </c>
      <c r="L169" s="54" t="s">
        <v>257</v>
      </c>
      <c r="M169" s="54" t="s">
        <v>262</v>
      </c>
      <c r="N169" s="54">
        <v>10</v>
      </c>
      <c r="O169" s="54"/>
      <c r="P169" s="54" t="s">
        <v>196</v>
      </c>
      <c r="Q169" s="54" t="s">
        <v>197</v>
      </c>
      <c r="R169" s="54" t="s">
        <v>198</v>
      </c>
      <c r="S169" s="54" t="s">
        <v>111</v>
      </c>
      <c r="T169" s="54" t="s">
        <v>199</v>
      </c>
    </row>
    <row r="170" spans="1:20" x14ac:dyDescent="0.35">
      <c r="A170" s="55">
        <v>10</v>
      </c>
      <c r="B170" s="55">
        <v>101</v>
      </c>
      <c r="C170" s="55">
        <v>10109</v>
      </c>
      <c r="D170" s="55" t="s">
        <v>358</v>
      </c>
      <c r="E170" s="55" t="s">
        <v>36</v>
      </c>
      <c r="F170" s="55">
        <v>2019</v>
      </c>
      <c r="G170" s="55">
        <v>77773570</v>
      </c>
      <c r="H170" s="55" t="s">
        <v>211</v>
      </c>
      <c r="I170" s="55" t="s">
        <v>459</v>
      </c>
      <c r="J170" s="55">
        <v>6</v>
      </c>
      <c r="K170" s="55">
        <v>0</v>
      </c>
      <c r="L170" s="55" t="s">
        <v>257</v>
      </c>
      <c r="M170" s="55" t="s">
        <v>262</v>
      </c>
      <c r="N170" s="55"/>
      <c r="O170" s="55"/>
      <c r="P170" s="55" t="s">
        <v>196</v>
      </c>
      <c r="Q170" s="55" t="s">
        <v>197</v>
      </c>
      <c r="R170" s="55" t="s">
        <v>198</v>
      </c>
      <c r="S170" s="55" t="s">
        <v>111</v>
      </c>
      <c r="T170" s="55" t="s">
        <v>199</v>
      </c>
    </row>
    <row r="171" spans="1:20" x14ac:dyDescent="0.35">
      <c r="A171" s="55">
        <v>10</v>
      </c>
      <c r="B171" s="55">
        <v>101</v>
      </c>
      <c r="C171" s="55">
        <v>10109</v>
      </c>
      <c r="D171" s="55" t="s">
        <v>358</v>
      </c>
      <c r="E171" s="55" t="s">
        <v>36</v>
      </c>
      <c r="F171" s="55">
        <v>2019</v>
      </c>
      <c r="G171" s="55">
        <v>77820800</v>
      </c>
      <c r="H171" s="55" t="s">
        <v>260</v>
      </c>
      <c r="I171" s="55" t="s">
        <v>460</v>
      </c>
      <c r="J171" s="55">
        <v>6</v>
      </c>
      <c r="K171" s="55">
        <v>8</v>
      </c>
      <c r="L171" s="55" t="s">
        <v>257</v>
      </c>
      <c r="M171" s="55" t="s">
        <v>262</v>
      </c>
      <c r="N171" s="55">
        <v>9</v>
      </c>
      <c r="O171" s="55"/>
      <c r="P171" s="55" t="s">
        <v>196</v>
      </c>
      <c r="Q171" s="55" t="s">
        <v>197</v>
      </c>
      <c r="R171" s="55" t="s">
        <v>198</v>
      </c>
      <c r="S171" s="55" t="s">
        <v>111</v>
      </c>
      <c r="T171" s="55" t="s">
        <v>199</v>
      </c>
    </row>
    <row r="172" spans="1:20" x14ac:dyDescent="0.35">
      <c r="A172" s="54">
        <v>13</v>
      </c>
      <c r="B172" s="54">
        <v>131</v>
      </c>
      <c r="C172" s="54">
        <v>13101</v>
      </c>
      <c r="D172" s="54" t="s">
        <v>414</v>
      </c>
      <c r="E172" s="54" t="s">
        <v>41</v>
      </c>
      <c r="F172" s="54">
        <v>2019</v>
      </c>
      <c r="G172" s="54">
        <v>77877600</v>
      </c>
      <c r="H172" s="54" t="s">
        <v>207</v>
      </c>
      <c r="I172" s="54" t="s">
        <v>461</v>
      </c>
      <c r="J172" s="54">
        <v>3</v>
      </c>
      <c r="K172" s="54">
        <v>1</v>
      </c>
      <c r="L172" s="54" t="s">
        <v>257</v>
      </c>
      <c r="M172" s="54" t="s">
        <v>262</v>
      </c>
      <c r="N172" s="54">
        <v>10</v>
      </c>
      <c r="O172" s="54"/>
      <c r="P172" s="54" t="s">
        <v>196</v>
      </c>
      <c r="Q172" s="54" t="s">
        <v>197</v>
      </c>
      <c r="R172" s="54" t="s">
        <v>198</v>
      </c>
      <c r="S172" s="54" t="s">
        <v>111</v>
      </c>
      <c r="T172" s="54" t="s">
        <v>199</v>
      </c>
    </row>
    <row r="173" spans="1:20" x14ac:dyDescent="0.35">
      <c r="A173" s="55">
        <v>13</v>
      </c>
      <c r="B173" s="55">
        <v>135</v>
      </c>
      <c r="C173" s="55">
        <v>13501</v>
      </c>
      <c r="D173" s="55" t="s">
        <v>275</v>
      </c>
      <c r="E173" s="55" t="s">
        <v>41</v>
      </c>
      <c r="F173" s="55">
        <v>2019</v>
      </c>
      <c r="G173" s="55">
        <v>77925470</v>
      </c>
      <c r="H173" s="55" t="s">
        <v>192</v>
      </c>
      <c r="I173" s="55" t="s">
        <v>462</v>
      </c>
      <c r="J173" s="55">
        <v>5</v>
      </c>
      <c r="K173" s="55">
        <v>1</v>
      </c>
      <c r="L173" s="55" t="s">
        <v>257</v>
      </c>
      <c r="M173" s="55" t="s">
        <v>262</v>
      </c>
      <c r="N173" s="55"/>
      <c r="O173" s="55"/>
      <c r="P173" s="55" t="s">
        <v>196</v>
      </c>
      <c r="Q173" s="55" t="s">
        <v>197</v>
      </c>
      <c r="R173" s="55" t="s">
        <v>198</v>
      </c>
      <c r="S173" s="55" t="s">
        <v>111</v>
      </c>
      <c r="T173" s="55" t="s">
        <v>199</v>
      </c>
    </row>
    <row r="174" spans="1:20" x14ac:dyDescent="0.35">
      <c r="A174" s="55">
        <v>4</v>
      </c>
      <c r="B174" s="55">
        <v>41</v>
      </c>
      <c r="C174" s="55">
        <v>4101</v>
      </c>
      <c r="D174" s="55" t="s">
        <v>259</v>
      </c>
      <c r="E174" s="55" t="s">
        <v>29</v>
      </c>
      <c r="F174" s="55">
        <v>2019</v>
      </c>
      <c r="G174" s="55">
        <v>77950810</v>
      </c>
      <c r="H174" s="55" t="s">
        <v>225</v>
      </c>
      <c r="I174" s="55" t="s">
        <v>463</v>
      </c>
      <c r="J174" s="55">
        <v>3</v>
      </c>
      <c r="K174" s="55">
        <v>0</v>
      </c>
      <c r="L174" s="55" t="s">
        <v>257</v>
      </c>
      <c r="M174" s="55" t="s">
        <v>262</v>
      </c>
      <c r="N174" s="55"/>
      <c r="O174" s="55"/>
      <c r="P174" s="55" t="s">
        <v>196</v>
      </c>
      <c r="Q174" s="55" t="s">
        <v>197</v>
      </c>
      <c r="R174" s="55" t="s">
        <v>198</v>
      </c>
      <c r="S174" s="55" t="s">
        <v>111</v>
      </c>
      <c r="T174" s="55" t="s">
        <v>199</v>
      </c>
    </row>
    <row r="175" spans="1:20" x14ac:dyDescent="0.35">
      <c r="A175" s="55">
        <v>13</v>
      </c>
      <c r="B175" s="55">
        <v>135</v>
      </c>
      <c r="C175" s="55">
        <v>13501</v>
      </c>
      <c r="D175" s="55" t="s">
        <v>275</v>
      </c>
      <c r="E175" s="55" t="s">
        <v>41</v>
      </c>
      <c r="F175" s="55">
        <v>2019</v>
      </c>
      <c r="G175" s="55">
        <v>77974520</v>
      </c>
      <c r="H175" s="55" t="s">
        <v>231</v>
      </c>
      <c r="I175" s="55" t="s">
        <v>464</v>
      </c>
      <c r="J175" s="55">
        <v>4</v>
      </c>
      <c r="K175" s="55">
        <v>2</v>
      </c>
      <c r="L175" s="55" t="s">
        <v>257</v>
      </c>
      <c r="M175" s="55" t="s">
        <v>262</v>
      </c>
      <c r="N175" s="55"/>
      <c r="O175" s="55">
        <v>9</v>
      </c>
      <c r="P175" s="55" t="s">
        <v>196</v>
      </c>
      <c r="Q175" s="55" t="s">
        <v>197</v>
      </c>
      <c r="R175" s="55" t="s">
        <v>198</v>
      </c>
      <c r="S175" s="55" t="s">
        <v>111</v>
      </c>
      <c r="T175" s="55" t="s">
        <v>199</v>
      </c>
    </row>
    <row r="176" spans="1:20" x14ac:dyDescent="0.35">
      <c r="A176" s="55">
        <v>13</v>
      </c>
      <c r="B176" s="55">
        <v>131</v>
      </c>
      <c r="C176" s="55">
        <v>13132</v>
      </c>
      <c r="D176" s="55" t="s">
        <v>465</v>
      </c>
      <c r="E176" s="55" t="s">
        <v>41</v>
      </c>
      <c r="F176" s="55">
        <v>2019</v>
      </c>
      <c r="G176" s="55">
        <v>77986530</v>
      </c>
      <c r="H176" s="55" t="s">
        <v>192</v>
      </c>
      <c r="I176" s="55" t="s">
        <v>466</v>
      </c>
      <c r="J176" s="55">
        <v>1</v>
      </c>
      <c r="K176" s="55">
        <v>4</v>
      </c>
      <c r="L176" s="55" t="s">
        <v>257</v>
      </c>
      <c r="M176" s="55" t="s">
        <v>262</v>
      </c>
      <c r="N176" s="55"/>
      <c r="O176" s="55"/>
      <c r="P176" s="55" t="s">
        <v>196</v>
      </c>
      <c r="Q176" s="55" t="s">
        <v>197</v>
      </c>
      <c r="R176" s="55" t="s">
        <v>198</v>
      </c>
      <c r="S176" s="55" t="s">
        <v>111</v>
      </c>
      <c r="T176" s="55" t="s">
        <v>199</v>
      </c>
    </row>
    <row r="177" spans="1:20" x14ac:dyDescent="0.35">
      <c r="A177" s="55">
        <v>5</v>
      </c>
      <c r="B177" s="55">
        <v>54</v>
      </c>
      <c r="C177" s="55">
        <v>5401</v>
      </c>
      <c r="D177" s="55" t="s">
        <v>138</v>
      </c>
      <c r="E177" s="55" t="s">
        <v>30</v>
      </c>
      <c r="F177" s="55">
        <v>2019</v>
      </c>
      <c r="G177" s="55">
        <v>78032620</v>
      </c>
      <c r="H177" s="55" t="s">
        <v>192</v>
      </c>
      <c r="I177" s="55" t="s">
        <v>467</v>
      </c>
      <c r="J177" s="55">
        <v>1</v>
      </c>
      <c r="K177" s="55">
        <v>0</v>
      </c>
      <c r="L177" s="55" t="s">
        <v>257</v>
      </c>
      <c r="M177" s="55" t="s">
        <v>262</v>
      </c>
      <c r="N177" s="55"/>
      <c r="O177" s="55"/>
      <c r="P177" s="55" t="s">
        <v>196</v>
      </c>
      <c r="Q177" s="55" t="s">
        <v>197</v>
      </c>
      <c r="R177" s="55" t="s">
        <v>198</v>
      </c>
      <c r="S177" s="55" t="s">
        <v>111</v>
      </c>
      <c r="T177" s="55" t="s">
        <v>199</v>
      </c>
    </row>
    <row r="178" spans="1:20" x14ac:dyDescent="0.35">
      <c r="A178" s="55">
        <v>4</v>
      </c>
      <c r="B178" s="55">
        <v>41</v>
      </c>
      <c r="C178" s="55">
        <v>4101</v>
      </c>
      <c r="D178" s="55" t="s">
        <v>259</v>
      </c>
      <c r="E178" s="55" t="s">
        <v>29</v>
      </c>
      <c r="F178" s="55">
        <v>2019</v>
      </c>
      <c r="G178" s="55">
        <v>78044000</v>
      </c>
      <c r="H178" s="55" t="s">
        <v>201</v>
      </c>
      <c r="I178" s="55" t="s">
        <v>468</v>
      </c>
      <c r="J178" s="55">
        <v>8</v>
      </c>
      <c r="K178" s="55">
        <v>21</v>
      </c>
      <c r="L178" s="55" t="s">
        <v>257</v>
      </c>
      <c r="M178" s="55" t="s">
        <v>262</v>
      </c>
      <c r="N178" s="55">
        <v>10</v>
      </c>
      <c r="O178" s="55"/>
      <c r="P178" s="55" t="s">
        <v>196</v>
      </c>
      <c r="Q178" s="55" t="s">
        <v>197</v>
      </c>
      <c r="R178" s="55" t="s">
        <v>198</v>
      </c>
      <c r="S178" s="55" t="s">
        <v>111</v>
      </c>
      <c r="T178" s="55" t="s">
        <v>199</v>
      </c>
    </row>
    <row r="179" spans="1:20" x14ac:dyDescent="0.35">
      <c r="A179" s="55">
        <v>13</v>
      </c>
      <c r="B179" s="55">
        <v>131</v>
      </c>
      <c r="C179" s="55">
        <v>13123</v>
      </c>
      <c r="D179" s="55" t="s">
        <v>396</v>
      </c>
      <c r="E179" s="55" t="s">
        <v>41</v>
      </c>
      <c r="F179" s="55">
        <v>2019</v>
      </c>
      <c r="G179" s="55">
        <v>78214610</v>
      </c>
      <c r="H179" s="55" t="s">
        <v>207</v>
      </c>
      <c r="I179" s="55" t="s">
        <v>469</v>
      </c>
      <c r="J179" s="55">
        <v>1</v>
      </c>
      <c r="K179" s="55">
        <v>0</v>
      </c>
      <c r="L179" s="55" t="s">
        <v>257</v>
      </c>
      <c r="M179" s="55" t="s">
        <v>262</v>
      </c>
      <c r="N179" s="55">
        <v>4</v>
      </c>
      <c r="O179" s="55"/>
      <c r="P179" s="55" t="s">
        <v>196</v>
      </c>
      <c r="Q179" s="55" t="s">
        <v>197</v>
      </c>
      <c r="R179" s="55" t="s">
        <v>198</v>
      </c>
      <c r="S179" s="55" t="s">
        <v>111</v>
      </c>
      <c r="T179" s="55" t="s">
        <v>199</v>
      </c>
    </row>
    <row r="180" spans="1:20" x14ac:dyDescent="0.35">
      <c r="A180" s="54">
        <v>4</v>
      </c>
      <c r="B180" s="54">
        <v>41</v>
      </c>
      <c r="C180" s="54">
        <v>4101</v>
      </c>
      <c r="D180" s="54" t="s">
        <v>259</v>
      </c>
      <c r="E180" s="54" t="s">
        <v>29</v>
      </c>
      <c r="F180" s="54">
        <v>2019</v>
      </c>
      <c r="G180" s="54">
        <v>78399050</v>
      </c>
      <c r="H180" s="54" t="s">
        <v>192</v>
      </c>
      <c r="I180" s="54" t="s">
        <v>470</v>
      </c>
      <c r="J180" s="54">
        <v>11</v>
      </c>
      <c r="K180" s="54">
        <v>370</v>
      </c>
      <c r="L180" s="54" t="s">
        <v>257</v>
      </c>
      <c r="M180" s="54" t="s">
        <v>262</v>
      </c>
      <c r="N180" s="54">
        <v>10</v>
      </c>
      <c r="O180" s="54"/>
      <c r="P180" s="54" t="s">
        <v>196</v>
      </c>
      <c r="Q180" s="54" t="s">
        <v>197</v>
      </c>
      <c r="R180" s="54" t="s">
        <v>198</v>
      </c>
      <c r="S180" s="54" t="s">
        <v>111</v>
      </c>
      <c r="T180" s="54" t="s">
        <v>199</v>
      </c>
    </row>
    <row r="181" spans="1:20" x14ac:dyDescent="0.35">
      <c r="A181" s="54">
        <v>4</v>
      </c>
      <c r="B181" s="54">
        <v>41</v>
      </c>
      <c r="C181" s="54">
        <v>4103</v>
      </c>
      <c r="D181" s="54" t="s">
        <v>471</v>
      </c>
      <c r="E181" s="54" t="s">
        <v>29</v>
      </c>
      <c r="F181" s="54">
        <v>2019</v>
      </c>
      <c r="G181" s="54">
        <v>78541060</v>
      </c>
      <c r="H181" s="54" t="s">
        <v>225</v>
      </c>
      <c r="I181" s="54" t="s">
        <v>472</v>
      </c>
      <c r="J181" s="54">
        <v>9</v>
      </c>
      <c r="K181" s="54">
        <v>61</v>
      </c>
      <c r="L181" s="54" t="s">
        <v>257</v>
      </c>
      <c r="M181" s="54" t="s">
        <v>262</v>
      </c>
      <c r="N181" s="54">
        <v>10</v>
      </c>
      <c r="O181" s="54"/>
      <c r="P181" s="54" t="s">
        <v>196</v>
      </c>
      <c r="Q181" s="54" t="s">
        <v>197</v>
      </c>
      <c r="R181" s="54" t="s">
        <v>198</v>
      </c>
      <c r="S181" s="54" t="s">
        <v>111</v>
      </c>
      <c r="T181" s="54" t="s">
        <v>199</v>
      </c>
    </row>
    <row r="182" spans="1:20" x14ac:dyDescent="0.35">
      <c r="A182" s="55">
        <v>4</v>
      </c>
      <c r="B182" s="55">
        <v>41</v>
      </c>
      <c r="C182" s="55">
        <v>4101</v>
      </c>
      <c r="D182" s="55" t="s">
        <v>259</v>
      </c>
      <c r="E182" s="55" t="s">
        <v>29</v>
      </c>
      <c r="F182" s="55">
        <v>2019</v>
      </c>
      <c r="G182" s="55">
        <v>78651210</v>
      </c>
      <c r="H182" s="55" t="s">
        <v>201</v>
      </c>
      <c r="I182" s="55" t="s">
        <v>473</v>
      </c>
      <c r="J182" s="55">
        <v>8</v>
      </c>
      <c r="K182" s="55">
        <v>39</v>
      </c>
      <c r="L182" s="55" t="s">
        <v>257</v>
      </c>
      <c r="M182" s="55" t="s">
        <v>262</v>
      </c>
      <c r="N182" s="55">
        <v>10</v>
      </c>
      <c r="O182" s="55"/>
      <c r="P182" s="55" t="s">
        <v>196</v>
      </c>
      <c r="Q182" s="55" t="s">
        <v>197</v>
      </c>
      <c r="R182" s="55" t="s">
        <v>198</v>
      </c>
      <c r="S182" s="55" t="s">
        <v>111</v>
      </c>
      <c r="T182" s="55" t="s">
        <v>199</v>
      </c>
    </row>
    <row r="183" spans="1:20" x14ac:dyDescent="0.35">
      <c r="A183" s="55">
        <v>12</v>
      </c>
      <c r="B183" s="55">
        <v>121</v>
      </c>
      <c r="C183" s="55">
        <v>12101</v>
      </c>
      <c r="D183" s="55" t="s">
        <v>474</v>
      </c>
      <c r="E183" s="55" t="s">
        <v>475</v>
      </c>
      <c r="F183" s="55">
        <v>2019</v>
      </c>
      <c r="G183" s="55">
        <v>78799960</v>
      </c>
      <c r="H183" s="55" t="s">
        <v>219</v>
      </c>
      <c r="I183" s="55" t="s">
        <v>476</v>
      </c>
      <c r="J183" s="55">
        <v>1</v>
      </c>
      <c r="K183" s="55">
        <v>0</v>
      </c>
      <c r="L183" s="55" t="s">
        <v>257</v>
      </c>
      <c r="M183" s="55" t="s">
        <v>262</v>
      </c>
      <c r="N183" s="55"/>
      <c r="O183" s="55">
        <v>8</v>
      </c>
      <c r="P183" s="55" t="s">
        <v>196</v>
      </c>
      <c r="Q183" s="55" t="s">
        <v>197</v>
      </c>
      <c r="R183" s="55" t="s">
        <v>198</v>
      </c>
      <c r="S183" s="55" t="s">
        <v>111</v>
      </c>
      <c r="T183" s="55" t="s">
        <v>199</v>
      </c>
    </row>
    <row r="184" spans="1:20" x14ac:dyDescent="0.35">
      <c r="A184" s="55">
        <v>10</v>
      </c>
      <c r="B184" s="55">
        <v>103</v>
      </c>
      <c r="C184" s="55">
        <v>10301</v>
      </c>
      <c r="D184" s="55" t="s">
        <v>341</v>
      </c>
      <c r="E184" s="55" t="s">
        <v>36</v>
      </c>
      <c r="F184" s="55">
        <v>2019</v>
      </c>
      <c r="G184" s="55">
        <v>78814340</v>
      </c>
      <c r="H184" s="55" t="s">
        <v>215</v>
      </c>
      <c r="I184" s="55" t="s">
        <v>477</v>
      </c>
      <c r="J184" s="55">
        <v>10</v>
      </c>
      <c r="K184" s="55">
        <v>77</v>
      </c>
      <c r="L184" s="55" t="s">
        <v>257</v>
      </c>
      <c r="M184" s="55" t="s">
        <v>262</v>
      </c>
      <c r="N184" s="55">
        <v>10</v>
      </c>
      <c r="O184" s="55"/>
      <c r="P184" s="55" t="s">
        <v>196</v>
      </c>
      <c r="Q184" s="55" t="s">
        <v>197</v>
      </c>
      <c r="R184" s="55" t="s">
        <v>198</v>
      </c>
      <c r="S184" s="55" t="s">
        <v>111</v>
      </c>
      <c r="T184" s="55" t="s">
        <v>199</v>
      </c>
    </row>
    <row r="185" spans="1:20" x14ac:dyDescent="0.35">
      <c r="A185" s="55">
        <v>5</v>
      </c>
      <c r="B185" s="55">
        <v>55</v>
      </c>
      <c r="C185" s="55">
        <v>5503</v>
      </c>
      <c r="D185" s="55" t="s">
        <v>278</v>
      </c>
      <c r="E185" s="55" t="s">
        <v>30</v>
      </c>
      <c r="F185" s="55">
        <v>2019</v>
      </c>
      <c r="G185" s="55">
        <v>78903670</v>
      </c>
      <c r="H185" s="55" t="s">
        <v>211</v>
      </c>
      <c r="I185" s="55" t="s">
        <v>478</v>
      </c>
      <c r="J185" s="55">
        <v>1</v>
      </c>
      <c r="K185" s="55">
        <v>0</v>
      </c>
      <c r="L185" s="55" t="s">
        <v>257</v>
      </c>
      <c r="M185" s="55" t="s">
        <v>262</v>
      </c>
      <c r="N185" s="55"/>
      <c r="O185" s="55">
        <v>3</v>
      </c>
      <c r="P185" s="55" t="s">
        <v>196</v>
      </c>
      <c r="Q185" s="55" t="s">
        <v>197</v>
      </c>
      <c r="R185" s="55" t="s">
        <v>198</v>
      </c>
      <c r="S185" s="55" t="s">
        <v>111</v>
      </c>
      <c r="T185" s="55" t="s">
        <v>199</v>
      </c>
    </row>
    <row r="186" spans="1:20" x14ac:dyDescent="0.35">
      <c r="A186" s="55">
        <v>6</v>
      </c>
      <c r="B186" s="55">
        <v>61</v>
      </c>
      <c r="C186" s="55">
        <v>6101</v>
      </c>
      <c r="D186" s="55" t="s">
        <v>222</v>
      </c>
      <c r="E186" s="55" t="s">
        <v>223</v>
      </c>
      <c r="F186" s="55">
        <v>2019</v>
      </c>
      <c r="G186" s="55">
        <v>78964900</v>
      </c>
      <c r="H186" s="55" t="s">
        <v>207</v>
      </c>
      <c r="I186" s="55" t="s">
        <v>479</v>
      </c>
      <c r="J186" s="55">
        <v>1</v>
      </c>
      <c r="K186" s="55">
        <v>0</v>
      </c>
      <c r="L186" s="55" t="s">
        <v>257</v>
      </c>
      <c r="M186" s="55" t="s">
        <v>262</v>
      </c>
      <c r="N186" s="55">
        <v>5</v>
      </c>
      <c r="O186" s="55"/>
      <c r="P186" s="55" t="s">
        <v>196</v>
      </c>
      <c r="Q186" s="55" t="s">
        <v>197</v>
      </c>
      <c r="R186" s="55" t="s">
        <v>198</v>
      </c>
      <c r="S186" s="55" t="s">
        <v>111</v>
      </c>
      <c r="T186" s="55" t="s">
        <v>199</v>
      </c>
    </row>
    <row r="187" spans="1:20" x14ac:dyDescent="0.35">
      <c r="A187" s="55">
        <v>10</v>
      </c>
      <c r="B187" s="55">
        <v>101</v>
      </c>
      <c r="C187" s="55">
        <v>10109</v>
      </c>
      <c r="D187" s="55" t="s">
        <v>358</v>
      </c>
      <c r="E187" s="55" t="s">
        <v>36</v>
      </c>
      <c r="F187" s="55">
        <v>2019</v>
      </c>
      <c r="G187" s="55">
        <v>79546270</v>
      </c>
      <c r="H187" s="55" t="s">
        <v>260</v>
      </c>
      <c r="I187" s="55" t="s">
        <v>480</v>
      </c>
      <c r="J187" s="55">
        <v>5</v>
      </c>
      <c r="K187" s="55">
        <v>9</v>
      </c>
      <c r="L187" s="55" t="s">
        <v>257</v>
      </c>
      <c r="M187" s="55" t="s">
        <v>262</v>
      </c>
      <c r="N187" s="55"/>
      <c r="O187" s="55"/>
      <c r="P187" s="55" t="s">
        <v>196</v>
      </c>
      <c r="Q187" s="55" t="s">
        <v>197</v>
      </c>
      <c r="R187" s="55" t="s">
        <v>198</v>
      </c>
      <c r="S187" s="55" t="s">
        <v>111</v>
      </c>
      <c r="T187" s="55" t="s">
        <v>199</v>
      </c>
    </row>
    <row r="188" spans="1:20" x14ac:dyDescent="0.35">
      <c r="A188" s="54">
        <v>4</v>
      </c>
      <c r="B188" s="54">
        <v>41</v>
      </c>
      <c r="C188" s="54">
        <v>4102</v>
      </c>
      <c r="D188" s="54" t="s">
        <v>29</v>
      </c>
      <c r="E188" s="54" t="s">
        <v>29</v>
      </c>
      <c r="F188" s="54">
        <v>2019</v>
      </c>
      <c r="G188" s="54">
        <v>79758440</v>
      </c>
      <c r="H188" s="54" t="s">
        <v>231</v>
      </c>
      <c r="I188" s="54" t="s">
        <v>481</v>
      </c>
      <c r="J188" s="54">
        <v>6</v>
      </c>
      <c r="K188" s="54">
        <v>7</v>
      </c>
      <c r="L188" s="54" t="s">
        <v>257</v>
      </c>
      <c r="M188" s="54" t="s">
        <v>262</v>
      </c>
      <c r="N188" s="54"/>
      <c r="O188" s="54"/>
      <c r="P188" s="54" t="s">
        <v>196</v>
      </c>
      <c r="Q188" s="54" t="s">
        <v>197</v>
      </c>
      <c r="R188" s="54" t="s">
        <v>198</v>
      </c>
      <c r="S188" s="54" t="s">
        <v>111</v>
      </c>
      <c r="T188" s="54" t="s">
        <v>199</v>
      </c>
    </row>
    <row r="189" spans="1:20" x14ac:dyDescent="0.35">
      <c r="A189" s="55">
        <v>10</v>
      </c>
      <c r="B189" s="55">
        <v>103</v>
      </c>
      <c r="C189" s="55">
        <v>10301</v>
      </c>
      <c r="D189" s="55" t="s">
        <v>341</v>
      </c>
      <c r="E189" s="55" t="s">
        <v>36</v>
      </c>
      <c r="F189" s="55">
        <v>2019</v>
      </c>
      <c r="G189" s="55">
        <v>79945740</v>
      </c>
      <c r="H189" s="55" t="s">
        <v>201</v>
      </c>
      <c r="I189" s="55" t="s">
        <v>482</v>
      </c>
      <c r="J189" s="55">
        <v>4</v>
      </c>
      <c r="K189" s="55">
        <v>5</v>
      </c>
      <c r="L189" s="55" t="s">
        <v>257</v>
      </c>
      <c r="M189" s="55" t="s">
        <v>262</v>
      </c>
      <c r="N189" s="55"/>
      <c r="O189" s="55"/>
      <c r="P189" s="55" t="s">
        <v>196</v>
      </c>
      <c r="Q189" s="55" t="s">
        <v>197</v>
      </c>
      <c r="R189" s="55" t="s">
        <v>198</v>
      </c>
      <c r="S189" s="55" t="s">
        <v>111</v>
      </c>
      <c r="T189" s="55" t="s">
        <v>199</v>
      </c>
    </row>
    <row r="190" spans="1:20" x14ac:dyDescent="0.35">
      <c r="A190" s="54">
        <v>4</v>
      </c>
      <c r="B190" s="54">
        <v>41</v>
      </c>
      <c r="C190" s="54">
        <v>4101</v>
      </c>
      <c r="D190" s="54" t="s">
        <v>259</v>
      </c>
      <c r="E190" s="54" t="s">
        <v>29</v>
      </c>
      <c r="F190" s="54">
        <v>2019</v>
      </c>
      <c r="G190" s="54">
        <v>80889700</v>
      </c>
      <c r="H190" s="54" t="s">
        <v>260</v>
      </c>
      <c r="I190" s="54" t="s">
        <v>483</v>
      </c>
      <c r="J190" s="54">
        <v>5</v>
      </c>
      <c r="K190" s="54">
        <v>1</v>
      </c>
      <c r="L190" s="54" t="s">
        <v>257</v>
      </c>
      <c r="M190" s="54" t="s">
        <v>262</v>
      </c>
      <c r="N190" s="54"/>
      <c r="O190" s="54"/>
      <c r="P190" s="54" t="s">
        <v>196</v>
      </c>
      <c r="Q190" s="54" t="s">
        <v>197</v>
      </c>
      <c r="R190" s="54" t="s">
        <v>198</v>
      </c>
      <c r="S190" s="54" t="s">
        <v>111</v>
      </c>
      <c r="T190" s="54" t="s">
        <v>199</v>
      </c>
    </row>
    <row r="191" spans="1:20" x14ac:dyDescent="0.35">
      <c r="A191" s="55">
        <v>4</v>
      </c>
      <c r="B191" s="55">
        <v>41</v>
      </c>
      <c r="C191" s="55">
        <v>4101</v>
      </c>
      <c r="D191" s="55" t="s">
        <v>259</v>
      </c>
      <c r="E191" s="55" t="s">
        <v>29</v>
      </c>
      <c r="F191" s="55">
        <v>2019</v>
      </c>
      <c r="G191" s="55">
        <v>82645900</v>
      </c>
      <c r="H191" s="55" t="s">
        <v>209</v>
      </c>
      <c r="I191" s="55" t="s">
        <v>484</v>
      </c>
      <c r="J191" s="55">
        <v>1</v>
      </c>
      <c r="K191" s="55">
        <v>6</v>
      </c>
      <c r="L191" s="55" t="s">
        <v>257</v>
      </c>
      <c r="M191" s="55" t="s">
        <v>262</v>
      </c>
      <c r="N191" s="55">
        <v>10</v>
      </c>
      <c r="O191" s="55"/>
      <c r="P191" s="55" t="s">
        <v>196</v>
      </c>
      <c r="Q191" s="55" t="s">
        <v>197</v>
      </c>
      <c r="R191" s="55" t="s">
        <v>198</v>
      </c>
      <c r="S191" s="55" t="s">
        <v>111</v>
      </c>
      <c r="T191" s="55" t="s">
        <v>199</v>
      </c>
    </row>
    <row r="192" spans="1:20" x14ac:dyDescent="0.35">
      <c r="A192" s="55">
        <v>10</v>
      </c>
      <c r="B192" s="55">
        <v>101</v>
      </c>
      <c r="C192" s="55">
        <v>10105</v>
      </c>
      <c r="D192" s="55" t="s">
        <v>376</v>
      </c>
      <c r="E192" s="55" t="s">
        <v>36</v>
      </c>
      <c r="F192" s="55">
        <v>2019</v>
      </c>
      <c r="G192" s="55">
        <v>85992100</v>
      </c>
      <c r="H192" s="55" t="s">
        <v>215</v>
      </c>
      <c r="I192" s="55" t="s">
        <v>485</v>
      </c>
      <c r="J192" s="55">
        <v>10</v>
      </c>
      <c r="K192" s="55">
        <v>95</v>
      </c>
      <c r="L192" s="55" t="s">
        <v>257</v>
      </c>
      <c r="M192" s="55" t="s">
        <v>268</v>
      </c>
      <c r="N192" s="55">
        <v>10</v>
      </c>
      <c r="O192" s="55"/>
      <c r="P192" s="55" t="s">
        <v>196</v>
      </c>
      <c r="Q192" s="55" t="s">
        <v>197</v>
      </c>
      <c r="R192" s="55" t="s">
        <v>198</v>
      </c>
      <c r="S192" s="55" t="s">
        <v>111</v>
      </c>
      <c r="T192" s="55" t="s">
        <v>199</v>
      </c>
    </row>
    <row r="193" spans="1:20" x14ac:dyDescent="0.35">
      <c r="A193" s="55">
        <v>9</v>
      </c>
      <c r="B193" s="55">
        <v>91</v>
      </c>
      <c r="C193" s="55">
        <v>9119</v>
      </c>
      <c r="D193" s="55" t="s">
        <v>410</v>
      </c>
      <c r="E193" s="55" t="s">
        <v>35</v>
      </c>
      <c r="F193" s="55">
        <v>2019</v>
      </c>
      <c r="G193" s="55">
        <v>88863300</v>
      </c>
      <c r="H193" s="55" t="s">
        <v>207</v>
      </c>
      <c r="I193" s="55" t="s">
        <v>486</v>
      </c>
      <c r="J193" s="55">
        <v>8</v>
      </c>
      <c r="K193" s="55">
        <v>32</v>
      </c>
      <c r="L193" s="55" t="s">
        <v>257</v>
      </c>
      <c r="M193" s="55" t="s">
        <v>262</v>
      </c>
      <c r="N193" s="55"/>
      <c r="O193" s="55"/>
      <c r="P193" s="55" t="s">
        <v>196</v>
      </c>
      <c r="Q193" s="55" t="s">
        <v>197</v>
      </c>
      <c r="R193" s="55" t="s">
        <v>198</v>
      </c>
      <c r="S193" s="55" t="s">
        <v>111</v>
      </c>
      <c r="T193" s="55" t="s">
        <v>199</v>
      </c>
    </row>
    <row r="194" spans="1:20" x14ac:dyDescent="0.35">
      <c r="A194" s="55">
        <v>4</v>
      </c>
      <c r="B194" s="55">
        <v>41</v>
      </c>
      <c r="C194" s="55">
        <v>4102</v>
      </c>
      <c r="D194" s="55" t="s">
        <v>29</v>
      </c>
      <c r="E194" s="55" t="s">
        <v>29</v>
      </c>
      <c r="F194" s="55">
        <v>2019</v>
      </c>
      <c r="G194" s="55">
        <v>89509600</v>
      </c>
      <c r="H194" s="55" t="s">
        <v>260</v>
      </c>
      <c r="I194" s="55" t="s">
        <v>487</v>
      </c>
      <c r="J194" s="55">
        <v>1</v>
      </c>
      <c r="K194" s="55">
        <v>0</v>
      </c>
      <c r="L194" s="55" t="s">
        <v>257</v>
      </c>
      <c r="M194" s="55" t="s">
        <v>262</v>
      </c>
      <c r="N194" s="55">
        <v>10</v>
      </c>
      <c r="O194" s="55"/>
      <c r="P194" s="55" t="s">
        <v>196</v>
      </c>
      <c r="Q194" s="55" t="s">
        <v>197</v>
      </c>
      <c r="R194" s="55" t="s">
        <v>198</v>
      </c>
      <c r="S194" s="55" t="s">
        <v>111</v>
      </c>
      <c r="T194" s="55" t="s">
        <v>199</v>
      </c>
    </row>
    <row r="195" spans="1:20" x14ac:dyDescent="0.35">
      <c r="A195" s="55">
        <v>10</v>
      </c>
      <c r="B195" s="55">
        <v>101</v>
      </c>
      <c r="C195" s="55">
        <v>10101</v>
      </c>
      <c r="D195" s="55" t="s">
        <v>488</v>
      </c>
      <c r="E195" s="55" t="s">
        <v>36</v>
      </c>
      <c r="F195" s="55">
        <v>2019</v>
      </c>
      <c r="G195" s="55">
        <v>96767210</v>
      </c>
      <c r="H195" s="55" t="s">
        <v>207</v>
      </c>
      <c r="I195" s="55" t="s">
        <v>489</v>
      </c>
      <c r="J195" s="55">
        <v>2</v>
      </c>
      <c r="K195" s="55">
        <v>0</v>
      </c>
      <c r="L195" s="55" t="s">
        <v>257</v>
      </c>
      <c r="M195" s="55" t="s">
        <v>268</v>
      </c>
      <c r="N195" s="55">
        <v>1</v>
      </c>
      <c r="O195" s="55"/>
      <c r="P195" s="55" t="s">
        <v>196</v>
      </c>
      <c r="Q195" s="55" t="s">
        <v>197</v>
      </c>
      <c r="R195" s="55" t="s">
        <v>198</v>
      </c>
      <c r="S195" s="55" t="s">
        <v>111</v>
      </c>
      <c r="T195" s="55" t="s">
        <v>199</v>
      </c>
    </row>
    <row r="196" spans="1:20" x14ac:dyDescent="0.35">
      <c r="A196" s="55">
        <v>13</v>
      </c>
      <c r="B196" s="55">
        <v>131</v>
      </c>
      <c r="C196" s="55">
        <v>13120</v>
      </c>
      <c r="D196" s="55" t="s">
        <v>490</v>
      </c>
      <c r="E196" s="55" t="s">
        <v>41</v>
      </c>
      <c r="F196" s="55">
        <v>2019</v>
      </c>
      <c r="G196" s="55">
        <v>99564520</v>
      </c>
      <c r="H196" s="55" t="s">
        <v>219</v>
      </c>
      <c r="I196" s="55" t="s">
        <v>491</v>
      </c>
      <c r="J196" s="55">
        <v>4</v>
      </c>
      <c r="K196" s="55">
        <v>6</v>
      </c>
      <c r="L196" s="55" t="s">
        <v>257</v>
      </c>
      <c r="M196" s="55" t="s">
        <v>268</v>
      </c>
      <c r="N196" s="55"/>
      <c r="O196" s="55">
        <v>7</v>
      </c>
      <c r="P196" s="55" t="s">
        <v>196</v>
      </c>
      <c r="Q196" s="55" t="s">
        <v>197</v>
      </c>
      <c r="R196" s="55" t="s">
        <v>198</v>
      </c>
      <c r="S196" s="55" t="s">
        <v>111</v>
      </c>
      <c r="T196" s="55" t="s">
        <v>199</v>
      </c>
    </row>
    <row r="197" spans="1:20" x14ac:dyDescent="0.35">
      <c r="A197" s="55">
        <v>14</v>
      </c>
      <c r="B197" s="55">
        <v>142</v>
      </c>
      <c r="C197" s="55">
        <v>14204</v>
      </c>
      <c r="D197" s="55" t="s">
        <v>272</v>
      </c>
      <c r="E197" s="55" t="s">
        <v>238</v>
      </c>
      <c r="F197" s="55">
        <v>2019</v>
      </c>
      <c r="G197" s="55">
        <v>99591990</v>
      </c>
      <c r="H197" s="55" t="s">
        <v>201</v>
      </c>
      <c r="I197" s="55" t="s">
        <v>492</v>
      </c>
      <c r="J197" s="55">
        <v>3</v>
      </c>
      <c r="K197" s="55">
        <v>0</v>
      </c>
      <c r="L197" s="55" t="s">
        <v>257</v>
      </c>
      <c r="M197" s="55" t="s">
        <v>268</v>
      </c>
      <c r="N197" s="55">
        <v>9</v>
      </c>
      <c r="O197" s="55"/>
      <c r="P197" s="55" t="s">
        <v>196</v>
      </c>
      <c r="Q197" s="55" t="s">
        <v>197</v>
      </c>
      <c r="R197" s="55" t="s">
        <v>198</v>
      </c>
      <c r="S197" s="55" t="s">
        <v>111</v>
      </c>
      <c r="T197" s="55" t="s">
        <v>199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E207-399E-4B8F-9CA2-EAF87F9F2B05}">
  <dimension ref="A1:D32"/>
  <sheetViews>
    <sheetView workbookViewId="0">
      <selection activeCell="E4" sqref="E4"/>
    </sheetView>
  </sheetViews>
  <sheetFormatPr baseColWidth="10" defaultRowHeight="14.5" x14ac:dyDescent="0.35"/>
  <cols>
    <col min="1" max="1" width="24.1796875" customWidth="1"/>
    <col min="2" max="2" width="29.08984375" customWidth="1"/>
    <col min="3" max="3" width="28.6328125" customWidth="1"/>
    <col min="4" max="4" width="37.7265625" customWidth="1"/>
  </cols>
  <sheetData>
    <row r="1" spans="1:4" x14ac:dyDescent="0.35">
      <c r="A1" s="9" t="s">
        <v>139</v>
      </c>
      <c r="B1" s="9"/>
      <c r="C1" s="9"/>
      <c r="D1" s="9"/>
    </row>
    <row r="2" spans="1:4" x14ac:dyDescent="0.35">
      <c r="A2" s="9" t="s">
        <v>140</v>
      </c>
      <c r="B2" s="9"/>
      <c r="C2" s="9"/>
      <c r="D2" s="9"/>
    </row>
    <row r="3" spans="1:4" x14ac:dyDescent="0.35">
      <c r="A3" s="10"/>
      <c r="B3" s="10"/>
      <c r="C3" s="10"/>
      <c r="D3" s="10"/>
    </row>
    <row r="4" spans="1:4" ht="50.5" x14ac:dyDescent="0.35">
      <c r="A4" s="10"/>
      <c r="B4" s="11" t="s">
        <v>141</v>
      </c>
      <c r="C4" s="11" t="s">
        <v>142</v>
      </c>
      <c r="D4" s="11" t="s">
        <v>143</v>
      </c>
    </row>
    <row r="5" spans="1:4" x14ac:dyDescent="0.35">
      <c r="A5" s="12" t="s">
        <v>45</v>
      </c>
      <c r="B5" s="13">
        <v>33.5</v>
      </c>
      <c r="C5" s="13">
        <v>31</v>
      </c>
      <c r="D5" s="13">
        <v>30</v>
      </c>
    </row>
    <row r="6" spans="1:4" x14ac:dyDescent="0.35">
      <c r="A6" s="12" t="s">
        <v>144</v>
      </c>
      <c r="B6" s="14">
        <v>798500</v>
      </c>
      <c r="C6" s="14">
        <v>853500</v>
      </c>
      <c r="D6" s="14">
        <v>1538000</v>
      </c>
    </row>
    <row r="7" spans="1:4" x14ac:dyDescent="0.35">
      <c r="A7" s="12" t="s">
        <v>145</v>
      </c>
      <c r="B7" s="14">
        <v>690000</v>
      </c>
      <c r="C7" s="14">
        <v>664000</v>
      </c>
      <c r="D7" s="14">
        <v>622000</v>
      </c>
    </row>
    <row r="8" spans="1:4" x14ac:dyDescent="0.35">
      <c r="A8" s="12" t="s">
        <v>146</v>
      </c>
      <c r="B8" s="14">
        <v>1959140</v>
      </c>
      <c r="C8" s="14">
        <v>2855026</v>
      </c>
      <c r="D8" s="14">
        <v>1816105</v>
      </c>
    </row>
    <row r="9" spans="1:4" ht="15" x14ac:dyDescent="0.35">
      <c r="A9" s="15" t="s">
        <v>147</v>
      </c>
      <c r="B9" s="14">
        <v>362433.15499999997</v>
      </c>
      <c r="C9" s="14">
        <v>425228.15350000001</v>
      </c>
      <c r="D9" s="14">
        <f>198805+178925</f>
        <v>377730</v>
      </c>
    </row>
    <row r="10" spans="1:4" x14ac:dyDescent="0.35">
      <c r="A10" s="16" t="s">
        <v>148</v>
      </c>
      <c r="B10" s="17">
        <f>SUM(B6:B9)</f>
        <v>3810073.1549999998</v>
      </c>
      <c r="C10" s="17">
        <f>SUM(C6:C9)</f>
        <v>4797754.1535</v>
      </c>
      <c r="D10" s="17">
        <f>SUM(D6:D9)</f>
        <v>4353835</v>
      </c>
    </row>
    <row r="11" spans="1:4" ht="28" x14ac:dyDescent="0.35">
      <c r="A11" s="12" t="s">
        <v>149</v>
      </c>
      <c r="B11" s="18">
        <f>8509/1.19</f>
        <v>7150.4201680672268</v>
      </c>
      <c r="C11" s="19">
        <f>7977/1.19</f>
        <v>6703.3613445378151</v>
      </c>
      <c r="D11" s="19">
        <f>7772/1.19</f>
        <v>6531.09243697479</v>
      </c>
    </row>
    <row r="12" spans="1:4" x14ac:dyDescent="0.35">
      <c r="A12" s="20" t="s">
        <v>150</v>
      </c>
      <c r="B12" s="17">
        <f>(B11/25)*B5*1000</f>
        <v>9581563.0252100844</v>
      </c>
      <c r="C12" s="17">
        <f>(C11/25)*C5*1000</f>
        <v>8312168.0672268905</v>
      </c>
      <c r="D12" s="17">
        <f t="shared" ref="D12" si="0">(D11/25)*D5*1000</f>
        <v>7837310.9243697468</v>
      </c>
    </row>
    <row r="13" spans="1:4" x14ac:dyDescent="0.35">
      <c r="A13" s="20" t="s">
        <v>151</v>
      </c>
      <c r="B13" s="21">
        <f>B12-B10</f>
        <v>5771489.8702100851</v>
      </c>
      <c r="C13" s="21">
        <f>C12-C10</f>
        <v>3514413.9137268905</v>
      </c>
      <c r="D13" s="21">
        <f>D12-D10</f>
        <v>3483475.9243697468</v>
      </c>
    </row>
    <row r="14" spans="1:4" x14ac:dyDescent="0.35">
      <c r="A14" s="22"/>
      <c r="B14" s="23"/>
      <c r="C14" s="23"/>
      <c r="D14" s="23"/>
    </row>
    <row r="15" spans="1:4" x14ac:dyDescent="0.35">
      <c r="A15" s="24" t="s">
        <v>152</v>
      </c>
      <c r="B15" s="25"/>
      <c r="C15" s="25"/>
      <c r="D15" s="26"/>
    </row>
    <row r="16" spans="1:4" x14ac:dyDescent="0.35">
      <c r="A16" s="44" t="s">
        <v>153</v>
      </c>
      <c r="B16" s="27" t="s">
        <v>154</v>
      </c>
      <c r="C16" s="28"/>
      <c r="D16" s="29"/>
    </row>
    <row r="17" spans="1:4" x14ac:dyDescent="0.35">
      <c r="A17" s="30"/>
      <c r="B17" s="31">
        <v>6000</v>
      </c>
      <c r="C17" s="31">
        <v>7000</v>
      </c>
      <c r="D17" s="31">
        <v>8000</v>
      </c>
    </row>
    <row r="18" spans="1:4" x14ac:dyDescent="0.35">
      <c r="A18" s="32">
        <v>25000</v>
      </c>
      <c r="B18" s="33">
        <f ca="1">+$B18*(B$19/25)-$C$12</f>
        <v>2189926.8450000002</v>
      </c>
      <c r="C18" s="33">
        <f t="shared" ref="C18:D20" ca="1" si="1">+$B18*(C$19/25)-$C$12</f>
        <v>3189926.8450000002</v>
      </c>
      <c r="D18" s="33">
        <f t="shared" ca="1" si="1"/>
        <v>4189926.8450000002</v>
      </c>
    </row>
    <row r="19" spans="1:4" x14ac:dyDescent="0.35">
      <c r="A19" s="32">
        <v>30000</v>
      </c>
      <c r="B19" s="33">
        <f t="shared" ref="B19:B20" ca="1" si="2">+$B19*(B$19/25)-$C$12</f>
        <v>3389926.8450000002</v>
      </c>
      <c r="C19" s="33">
        <f t="shared" ca="1" si="1"/>
        <v>4589926.8450000007</v>
      </c>
      <c r="D19" s="33">
        <f t="shared" ca="1" si="1"/>
        <v>5789926.8450000007</v>
      </c>
    </row>
    <row r="20" spans="1:4" x14ac:dyDescent="0.35">
      <c r="A20" s="32">
        <v>35000</v>
      </c>
      <c r="B20" s="33">
        <f t="shared" ca="1" si="2"/>
        <v>4589926.8450000007</v>
      </c>
      <c r="C20" s="33">
        <f t="shared" ca="1" si="1"/>
        <v>5989926.8450000007</v>
      </c>
      <c r="D20" s="33">
        <f t="shared" ca="1" si="1"/>
        <v>7389926.8450000007</v>
      </c>
    </row>
    <row r="21" spans="1:4" x14ac:dyDescent="0.35">
      <c r="A21" s="34"/>
      <c r="B21" s="35"/>
      <c r="C21" s="35"/>
      <c r="D21" s="35"/>
    </row>
    <row r="22" spans="1:4" x14ac:dyDescent="0.35">
      <c r="A22" s="24" t="s">
        <v>155</v>
      </c>
      <c r="B22" s="25"/>
      <c r="C22" s="25"/>
      <c r="D22" s="26"/>
    </row>
    <row r="23" spans="1:4" x14ac:dyDescent="0.35">
      <c r="A23" s="36" t="s">
        <v>156</v>
      </c>
      <c r="B23" s="37">
        <f>+A18</f>
        <v>25000</v>
      </c>
      <c r="C23" s="37">
        <f>+A19</f>
        <v>30000</v>
      </c>
      <c r="D23" s="37">
        <f>+A20</f>
        <v>35000</v>
      </c>
    </row>
    <row r="24" spans="1:4" x14ac:dyDescent="0.35">
      <c r="A24" s="38" t="s">
        <v>157</v>
      </c>
      <c r="B24" s="39">
        <f>($C10/B23)*25</f>
        <v>4797.7541535</v>
      </c>
      <c r="C24" s="39">
        <f t="shared" ref="C24:D24" si="3">($C10/C23)*25</f>
        <v>3998.1284612499999</v>
      </c>
      <c r="D24" s="39">
        <f t="shared" si="3"/>
        <v>3426.9672524999996</v>
      </c>
    </row>
    <row r="25" spans="1:4" x14ac:dyDescent="0.35">
      <c r="A25" s="40" t="s">
        <v>158</v>
      </c>
      <c r="B25" s="40"/>
      <c r="C25" s="40"/>
      <c r="D25" s="40"/>
    </row>
    <row r="26" spans="1:4" x14ac:dyDescent="0.35">
      <c r="A26" s="10" t="s">
        <v>159</v>
      </c>
      <c r="B26" s="10"/>
      <c r="C26" s="10"/>
      <c r="D26" s="10"/>
    </row>
    <row r="27" spans="1:4" x14ac:dyDescent="0.35">
      <c r="A27" s="41" t="s">
        <v>160</v>
      </c>
      <c r="B27" s="41"/>
      <c r="C27" s="41"/>
      <c r="D27" s="41"/>
    </row>
    <row r="28" spans="1:4" x14ac:dyDescent="0.35">
      <c r="A28" s="42" t="s">
        <v>161</v>
      </c>
      <c r="B28" s="42"/>
      <c r="C28" s="42"/>
      <c r="D28" s="42"/>
    </row>
    <row r="29" spans="1:4" x14ac:dyDescent="0.35">
      <c r="A29" s="43" t="s">
        <v>162</v>
      </c>
      <c r="B29" s="43"/>
      <c r="C29" s="43"/>
      <c r="D29" s="43"/>
    </row>
    <row r="30" spans="1:4" x14ac:dyDescent="0.35">
      <c r="A30" s="41" t="s">
        <v>163</v>
      </c>
      <c r="B30" s="41"/>
      <c r="C30" s="41"/>
      <c r="D30" s="41"/>
    </row>
    <row r="31" spans="1:4" x14ac:dyDescent="0.35">
      <c r="A31" s="41" t="s">
        <v>164</v>
      </c>
      <c r="B31" s="41"/>
      <c r="C31" s="41"/>
      <c r="D31" s="41"/>
    </row>
    <row r="32" spans="1:4" x14ac:dyDescent="0.35">
      <c r="A32" s="41" t="s">
        <v>165</v>
      </c>
      <c r="B32" s="41"/>
      <c r="C32" s="41"/>
      <c r="D32" s="41"/>
    </row>
  </sheetData>
  <mergeCells count="12">
    <mergeCell ref="A27:D27"/>
    <mergeCell ref="A28:D28"/>
    <mergeCell ref="A29:D29"/>
    <mergeCell ref="A30:D30"/>
    <mergeCell ref="A31:D31"/>
    <mergeCell ref="A32:D32"/>
    <mergeCell ref="A1:D1"/>
    <mergeCell ref="A2:D2"/>
    <mergeCell ref="A15:D15"/>
    <mergeCell ref="A16:A17"/>
    <mergeCell ref="B16:D16"/>
    <mergeCell ref="A22:D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42697-676A-4AD0-887C-257A59340994}">
  <dimension ref="A1:J24"/>
  <sheetViews>
    <sheetView workbookViewId="0">
      <selection sqref="A1:B24"/>
    </sheetView>
  </sheetViews>
  <sheetFormatPr baseColWidth="10" defaultRowHeight="14.5" x14ac:dyDescent="0.35"/>
  <cols>
    <col min="1" max="1" width="22.81640625" customWidth="1"/>
    <col min="2" max="2" width="20.7265625" customWidth="1"/>
    <col min="5" max="5" width="12.453125" customWidth="1"/>
    <col min="9" max="9" width="27.36328125" customWidth="1"/>
    <col min="10" max="10" width="19.6328125" customWidth="1"/>
    <col min="11" max="11" width="15.453125" customWidth="1"/>
  </cols>
  <sheetData>
    <row r="1" spans="1:10" x14ac:dyDescent="0.35">
      <c r="A1" s="5" t="s">
        <v>40</v>
      </c>
      <c r="B1" s="5" t="s">
        <v>39</v>
      </c>
      <c r="E1" t="s">
        <v>77</v>
      </c>
      <c r="F1" t="s">
        <v>75</v>
      </c>
      <c r="G1" t="s">
        <v>76</v>
      </c>
      <c r="I1" t="s">
        <v>24</v>
      </c>
      <c r="J1" t="s">
        <v>516</v>
      </c>
    </row>
    <row r="2" spans="1:10" x14ac:dyDescent="0.35">
      <c r="A2" s="2" t="s">
        <v>28</v>
      </c>
      <c r="B2" s="3">
        <v>15</v>
      </c>
      <c r="E2" t="s">
        <v>46</v>
      </c>
      <c r="F2">
        <v>2003</v>
      </c>
      <c r="G2">
        <v>2004</v>
      </c>
      <c r="I2" s="58" t="s">
        <v>495</v>
      </c>
      <c r="J2" s="61">
        <v>44169</v>
      </c>
    </row>
    <row r="3" spans="1:10" x14ac:dyDescent="0.35">
      <c r="A3" s="3" t="s">
        <v>29</v>
      </c>
      <c r="B3" s="3">
        <v>4</v>
      </c>
      <c r="E3" t="s">
        <v>59</v>
      </c>
      <c r="F3">
        <v>2004</v>
      </c>
      <c r="G3">
        <v>2005</v>
      </c>
      <c r="I3" t="s">
        <v>496</v>
      </c>
      <c r="J3" s="61">
        <v>44162</v>
      </c>
    </row>
    <row r="4" spans="1:10" x14ac:dyDescent="0.35">
      <c r="A4" s="3" t="s">
        <v>30</v>
      </c>
      <c r="B4" s="3">
        <v>5</v>
      </c>
      <c r="E4" t="s">
        <v>60</v>
      </c>
      <c r="F4">
        <v>2005</v>
      </c>
      <c r="G4">
        <v>2006</v>
      </c>
      <c r="I4" t="s">
        <v>497</v>
      </c>
      <c r="J4" s="61">
        <v>44155</v>
      </c>
    </row>
    <row r="5" spans="1:10" x14ac:dyDescent="0.35">
      <c r="A5" s="3" t="s">
        <v>36</v>
      </c>
      <c r="B5" s="3">
        <v>10</v>
      </c>
      <c r="E5" t="s">
        <v>61</v>
      </c>
      <c r="F5">
        <v>2006</v>
      </c>
      <c r="G5">
        <v>2007</v>
      </c>
      <c r="I5" t="s">
        <v>498</v>
      </c>
      <c r="J5" s="62">
        <v>44148</v>
      </c>
    </row>
    <row r="6" spans="1:10" x14ac:dyDescent="0.35">
      <c r="A6" s="3" t="s">
        <v>32</v>
      </c>
      <c r="B6" s="3">
        <v>7</v>
      </c>
      <c r="E6" t="s">
        <v>62</v>
      </c>
      <c r="F6">
        <v>2007</v>
      </c>
      <c r="G6">
        <v>2008</v>
      </c>
      <c r="I6" t="s">
        <v>499</v>
      </c>
      <c r="J6" s="61">
        <v>44141</v>
      </c>
    </row>
    <row r="7" spans="1:10" x14ac:dyDescent="0.35">
      <c r="A7" s="3" t="s">
        <v>31</v>
      </c>
      <c r="B7" s="3">
        <v>13</v>
      </c>
      <c r="E7" t="s">
        <v>63</v>
      </c>
      <c r="F7">
        <v>2008</v>
      </c>
      <c r="G7">
        <v>2009</v>
      </c>
      <c r="I7" t="s">
        <v>500</v>
      </c>
      <c r="J7" s="62">
        <v>44134</v>
      </c>
    </row>
    <row r="8" spans="1:10" x14ac:dyDescent="0.35">
      <c r="A8" s="3" t="s">
        <v>41</v>
      </c>
      <c r="B8" s="3">
        <v>13</v>
      </c>
      <c r="E8" t="s">
        <v>64</v>
      </c>
      <c r="F8">
        <v>2009</v>
      </c>
      <c r="G8">
        <v>2010</v>
      </c>
      <c r="I8" t="s">
        <v>501</v>
      </c>
      <c r="J8" s="60">
        <v>44127</v>
      </c>
    </row>
    <row r="9" spans="1:10" x14ac:dyDescent="0.35">
      <c r="A9" s="3" t="s">
        <v>33</v>
      </c>
      <c r="B9" s="3">
        <v>16</v>
      </c>
      <c r="E9" t="s">
        <v>65</v>
      </c>
      <c r="F9">
        <v>2010</v>
      </c>
      <c r="G9">
        <v>2011</v>
      </c>
      <c r="I9" t="s">
        <v>502</v>
      </c>
      <c r="J9" s="61">
        <v>44120</v>
      </c>
    </row>
    <row r="10" spans="1:10" x14ac:dyDescent="0.35">
      <c r="A10" s="3" t="s">
        <v>29</v>
      </c>
      <c r="B10" s="3">
        <v>4</v>
      </c>
      <c r="E10" t="s">
        <v>66</v>
      </c>
      <c r="F10">
        <v>2011</v>
      </c>
      <c r="G10">
        <v>2012</v>
      </c>
      <c r="I10" t="s">
        <v>503</v>
      </c>
      <c r="J10" s="61">
        <v>44113</v>
      </c>
    </row>
    <row r="11" spans="1:10" x14ac:dyDescent="0.35">
      <c r="A11" s="3" t="s">
        <v>41</v>
      </c>
      <c r="B11" s="3">
        <v>13</v>
      </c>
      <c r="E11" t="s">
        <v>67</v>
      </c>
      <c r="F11">
        <v>2012</v>
      </c>
      <c r="G11">
        <v>2013</v>
      </c>
      <c r="I11" t="s">
        <v>504</v>
      </c>
      <c r="J11" s="61">
        <v>44106</v>
      </c>
    </row>
    <row r="12" spans="1:10" x14ac:dyDescent="0.35">
      <c r="A12" s="3" t="s">
        <v>35</v>
      </c>
      <c r="B12" s="3">
        <v>9</v>
      </c>
      <c r="E12" t="s">
        <v>68</v>
      </c>
      <c r="F12">
        <v>2013</v>
      </c>
      <c r="G12">
        <v>2014</v>
      </c>
      <c r="I12" t="s">
        <v>509</v>
      </c>
      <c r="J12" s="61">
        <v>44099</v>
      </c>
    </row>
    <row r="13" spans="1:10" x14ac:dyDescent="0.35">
      <c r="A13" s="3" t="s">
        <v>34</v>
      </c>
      <c r="B13" s="3">
        <v>8</v>
      </c>
      <c r="E13" t="s">
        <v>69</v>
      </c>
      <c r="F13">
        <v>2014</v>
      </c>
      <c r="G13">
        <v>2015</v>
      </c>
      <c r="I13" t="s">
        <v>507</v>
      </c>
      <c r="J13" s="59">
        <v>44092</v>
      </c>
    </row>
    <row r="14" spans="1:10" x14ac:dyDescent="0.35">
      <c r="A14" s="6" t="s">
        <v>47</v>
      </c>
      <c r="B14" s="6">
        <v>4</v>
      </c>
      <c r="E14" t="s">
        <v>70</v>
      </c>
      <c r="F14">
        <v>2015</v>
      </c>
      <c r="G14">
        <v>2016</v>
      </c>
      <c r="I14" t="s">
        <v>508</v>
      </c>
      <c r="J14" s="60">
        <v>44085</v>
      </c>
    </row>
    <row r="15" spans="1:10" x14ac:dyDescent="0.35">
      <c r="A15" s="7" t="s">
        <v>48</v>
      </c>
      <c r="B15" s="7">
        <v>5</v>
      </c>
      <c r="E15" t="s">
        <v>71</v>
      </c>
      <c r="F15">
        <v>2016</v>
      </c>
      <c r="G15">
        <v>2017</v>
      </c>
      <c r="I15" t="s">
        <v>505</v>
      </c>
      <c r="J15" s="59">
        <v>44078</v>
      </c>
    </row>
    <row r="16" spans="1:10" x14ac:dyDescent="0.35">
      <c r="A16" s="7" t="s">
        <v>49</v>
      </c>
      <c r="B16" s="7">
        <v>13</v>
      </c>
      <c r="E16" t="s">
        <v>72</v>
      </c>
      <c r="F16">
        <v>2017</v>
      </c>
      <c r="G16">
        <v>2018</v>
      </c>
      <c r="I16" t="s">
        <v>506</v>
      </c>
      <c r="J16" s="59">
        <v>44071</v>
      </c>
    </row>
    <row r="17" spans="1:10" x14ac:dyDescent="0.35">
      <c r="A17" s="7" t="s">
        <v>50</v>
      </c>
      <c r="B17" s="7">
        <v>6</v>
      </c>
      <c r="E17" t="s">
        <v>73</v>
      </c>
      <c r="F17">
        <v>2018</v>
      </c>
      <c r="G17">
        <v>2019</v>
      </c>
      <c r="I17" t="s">
        <v>510</v>
      </c>
      <c r="J17" s="59">
        <v>44064</v>
      </c>
    </row>
    <row r="18" spans="1:10" x14ac:dyDescent="0.35">
      <c r="A18" s="7" t="s">
        <v>51</v>
      </c>
      <c r="B18" s="7">
        <v>7</v>
      </c>
      <c r="E18" t="s">
        <v>74</v>
      </c>
      <c r="F18">
        <v>2019</v>
      </c>
      <c r="G18">
        <v>2020</v>
      </c>
      <c r="I18" t="s">
        <v>511</v>
      </c>
      <c r="J18" s="59">
        <v>44057</v>
      </c>
    </row>
    <row r="19" spans="1:10" x14ac:dyDescent="0.35">
      <c r="A19" s="7" t="s">
        <v>52</v>
      </c>
      <c r="B19" s="7">
        <v>16</v>
      </c>
      <c r="E19" t="s">
        <v>78</v>
      </c>
      <c r="F19">
        <v>2020</v>
      </c>
      <c r="G19">
        <v>2021</v>
      </c>
      <c r="I19" t="s">
        <v>513</v>
      </c>
      <c r="J19" s="59">
        <v>44050</v>
      </c>
    </row>
    <row r="20" spans="1:10" x14ac:dyDescent="0.35">
      <c r="A20" s="7" t="s">
        <v>54</v>
      </c>
      <c r="B20" s="7">
        <v>8</v>
      </c>
      <c r="E20" t="s">
        <v>79</v>
      </c>
      <c r="F20">
        <v>2021</v>
      </c>
      <c r="G20">
        <v>2022</v>
      </c>
      <c r="I20" t="s">
        <v>512</v>
      </c>
      <c r="J20" s="60">
        <v>44043</v>
      </c>
    </row>
    <row r="21" spans="1:10" x14ac:dyDescent="0.35">
      <c r="A21" s="7" t="s">
        <v>55</v>
      </c>
      <c r="B21" s="7">
        <v>9</v>
      </c>
      <c r="E21" t="s">
        <v>80</v>
      </c>
      <c r="F21">
        <v>2022</v>
      </c>
      <c r="G21">
        <v>2023</v>
      </c>
      <c r="I21" t="s">
        <v>514</v>
      </c>
      <c r="J21" s="60">
        <v>44036</v>
      </c>
    </row>
    <row r="22" spans="1:10" x14ac:dyDescent="0.35">
      <c r="A22" s="7" t="s">
        <v>56</v>
      </c>
      <c r="B22" s="7">
        <v>14</v>
      </c>
      <c r="I22" t="s">
        <v>515</v>
      </c>
      <c r="J22" s="60">
        <v>44029</v>
      </c>
    </row>
    <row r="23" spans="1:10" x14ac:dyDescent="0.35">
      <c r="A23" s="6" t="s">
        <v>57</v>
      </c>
      <c r="B23" s="6">
        <v>10</v>
      </c>
    </row>
    <row r="24" spans="1:10" x14ac:dyDescent="0.35">
      <c r="A24" s="7" t="s">
        <v>58</v>
      </c>
      <c r="B24" s="7">
        <v>99</v>
      </c>
    </row>
  </sheetData>
  <phoneticPr fontId="4" type="noConversion"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F A A B Q S w M E F A A C A A g A c 4 m K U S V 9 A + S j A A A A 9 Q A A A B I A H A B D b 2 5 m a W c v U G F j a 2 F n Z S 5 4 b W w g o h g A K K A U A A A A A A A A A A A A A A A A A A A A A A A A A A A A h Y 8 x D o I w G I W v Q r r T l m o i I T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F 4 g x l b Y w p k Y V B q 8 + 3 Z P P f Z / k D I x 9 a N g + L K h n k B Z I l A 3 h f 4 A 1 B L A w Q U A A I A C A B z i Y p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4 m K U U g j p f G M A g A A 4 w o A A B M A H A B G b 3 J t d W x h c y 9 T Z W N 0 a W 9 u M S 5 t I K I Y A C i g F A A A A A A A A A A A A A A A A A A A A A A A A A A A A M 1 W T U 8 b M R C 9 R 8 p / s J Z L k C J K U A u t E I c 0 b a W 2 S Y k g 0 A P i M O s d E o t d T z q 2 E W n E j + h P 6 J E D h 6 q 3 X v e P 1 Z s t A b K u i m i E y C F R 3 v j j z f N 7 3 j U o r S I t 9 s v f 1 n a 9 V q + Z E T A m Y g B x C i 2 x I 1 K 0 9 Z r w n 1 1 W Q 9 Q e e X s u M V 3 r O G b U 9 j P x a U x 0 2 l i d H n 2 C D H e i c m Z 0 f H H U I W 3 9 k O N m u c B K N F B j E h K y W E F C k V + q G I t r A w Z t T o i z D q U u 0 4 P J G E 2 j 3 K 4 5 n U Z 9 R q l I Z D A h V s Z C 1 B T W D x E W z + 1 F U 0 y j H p o K t r H e e u n B 9 9 p u P l 8 r V r x G X 4 X Q j f W 7 6 M X q n H P J C U S C A r R L Q a r 8 p y 7 + J U p D p r 6 W w E 0 z B 3 q s z s j u 2 h F y O d c 0 F j s v N g 1 0 N W v E M 4 r a l l X s b D E w O o S U O K r w M U L 6 k 9 O U x Y w B S f f Q k 8 O b / e / Z R S H 3 7 c 3 b + Q + K Z h q V N D z U 6 f a f b b w Q H 4 e R V 6 l e U / p e x C r W 2 n y w t T a X a S 2 n L R U y n P n F q s b a x w z 0 H E 7 A o l V Z 6 Z k 2 K z m v a J f F y D O 8 Q 1 + c y m I K l L y E Y 2 D I r 0 y o u t c L g D 1 w K Q b w / J u L g 4 X X + R W J 4 i t Q 6 4 J o M z g J O r 8 K U e + S E V 0 Y k l m o P U Y Y F s / h W v o n l Y Y 9 H P p r c i E P Z Y 7 / L w x b D w 7 D 1 h L D 8 A 7 l C E T Y 7 c Y i q / O Q 3 4 E L 0 d J A 6 Q 0 a x f n l 3 K a g J z P 8 I 3 D + q 3 o L 9 8 F 6 8 2 k V s m b f n f p J 3 0 O x o Q S D c S L j s x Z a C k c O t R y F 0 t N 3 k 6 L 6 6 M + C P 8 o / K b M f A i t M I F m w + 3 g J d m 8 9 / P J v L f P 2 n 7 d Y f a F g W Z 7 N X b z r 9 O x V Y 8 G 5 P W A b x F V + y Z L S U O 2 D w 7 M Q f q i Q g 5 s c a O W p + n N b a a Q n q 5 I y z 1 F B e n 1 + o k K 2 v E H v 4 o / g 5 V u i 3 t L x P v T n j P + S g 4 D h / s V + + z d Q S w E C L Q A U A A I A C A B z i Y p R J X 0 D 5 K M A A A D 1 A A A A E g A A A A A A A A A A A A A A A A A A A A A A Q 2 9 u Z m l n L 1 B h Y 2 t h Z 2 U u e G 1 s U E s B A i 0 A F A A C A A g A c 4 m K U Q / K 6 a u k A A A A 6 Q A A A B M A A A A A A A A A A A A A A A A A 7 w A A A F t D b 2 5 0 Z W 5 0 X 1 R 5 c G V z X S 5 4 b W x Q S w E C L Q A U A A I A C A B z i Y p R S C O l 8 Y w C A A D j C g A A E w A A A A A A A A A A A A A A A A D g A Q A A R m 9 y b X V s Y X M v U 2 V j d G l v b j E u b V B L B Q Y A A A A A A w A D A M I A A A C 5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K A A A A A A A A H c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Q c m V j a W 9 f b W V z X 3 B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B U M j A 6 M T A 6 M z k u O D c 5 O T Q x N V o i I C 8 + P E V u d H J 5 I F R 5 c G U 9 I k Z p b G x D b 2 x 1 b W 5 U e X B l c y I g V m F s d W U 9 I n N C Z 1 l H Q X c 9 P S I g L z 4 8 R W 5 0 c n k g V H l w Z T 0 i R m l s b E N v b H V t b k 5 h b W V z I i B W Y W x 1 Z T 0 i c 1 s m c X V v d D t Q c m V j a W 8 g b W F 5 b 3 J p c 3 R h J n F 1 b 3 Q 7 L C Z x d W 9 0 O 0 1 l c y Z x d W 9 0 O y w m c X V v d D t B w 7 F v J n F 1 b 3 Q 7 L C Z x d W 9 0 O 0 N M U C 8 y N S B L Z y Z x d W 9 0 O 1 0 i I C 8 + P E V u d H J 5 I F R 5 c G U 9 I k Z p b G x T d G F 0 d X M i I F Z h b H V l P S J z V 2 F p d G l u Z 0 Z v c k V 4 Y 2 V s U m V m c m V z a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B d X R v U m V t b 3 Z l Z E N v b H V t b n M x L n t Q c m V j a W 8 g b W F 5 b 3 J p c 3 R h L D B 9 J n F 1 b 3 Q 7 L C Z x d W 9 0 O 1 N l Y 3 R p b 2 4 x L 1 R h Y m x h M S 9 B d X R v U m V t b 3 Z l Z E N v b H V t b n M x L n t N Z X M s M X 0 m c X V v d D s s J n F 1 b 3 Q 7 U 2 V j d G l v b j E v V G F i b G E x L 0 F 1 d G 9 S Z W 1 v d m V k Q 2 9 s d W 1 u c z E u e 0 H D s W 8 s M n 0 m c X V v d D s s J n F 1 b 3 Q 7 U 2 V j d G l v b j E v V G F i b G E x L 0 F 1 d G 9 S Z W 1 v d m V k Q 2 9 s d W 1 u c z E u e 0 N M U C 8 y N S B L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T E v Q X V 0 b 1 J l b W 9 2 Z W R D b 2 x 1 b W 5 z M S 5 7 U H J l Y 2 l v I G 1 h e W 9 y a X N 0 Y S w w f S Z x d W 9 0 O y w m c X V v d D t T Z W N 0 a W 9 u M S 9 U Y W J s Y T E v Q X V 0 b 1 J l b W 9 2 Z W R D b 2 x 1 b W 5 z M S 5 7 T W V z L D F 9 J n F 1 b 3 Q 7 L C Z x d W 9 0 O 1 N l Y 3 R p b 2 4 x L 1 R h Y m x h M S 9 B d X R v U m V t b 3 Z l Z E N v b H V t b n M x L n t B w 7 F v L D J 9 J n F 1 b 3 Q 7 L C Z x d W 9 0 O 1 N l Y 3 R p b 2 4 x L 1 R h Y m x h M S 9 B d X R v U m V t b 3 Z l Z E N v b H V t b n M x L n t D T F A v M j U g S 2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H J l Y 2 l v X 3 N l b W F u Y V 9 w Y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Y v Q X V 0 b 1 J l b W 9 2 Z W R D b 2 x 1 b W 5 z M S 5 7 U H V u d G 8 g Z G U g d m V u d G E s M H 0 m c X V v d D s s J n F 1 b 3 Q 7 U 2 V j d G l v b j E v V G F i b G E 2 L 0 F 1 d G 9 S Z W 1 v d m V k Q 2 9 s d W 1 u c z E u e 1 N l b W F u Y S w x f S Z x d W 9 0 O y w m c X V v d D t T Z W N 0 a W 9 u M S 9 U Y W J s Y T Y v Q X V 0 b 1 J l b W 9 2 Z W R D b 2 x 1 b W 5 z M S 5 7 U m V n a W 9 u L D J 9 J n F 1 b 3 Q 7 L C Z x d W 9 0 O 1 N l Y 3 R p b 2 4 x L 1 R h Y m x h N i 9 B d X R v U m V t b 3 Z l Z E N v b H V t b n M x L n t Q c m V j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E 2 L 0 F 1 d G 9 S Z W 1 v d m V k Q 2 9 s d W 1 u c z E u e 1 B 1 b n R v I G R l I H Z l b n R h L D B 9 J n F 1 b 3 Q 7 L C Z x d W 9 0 O 1 N l Y 3 R p b 2 4 x L 1 R h Y m x h N i 9 B d X R v U m V t b 3 Z l Z E N v b H V t b n M x L n t T Z W 1 h b m E s M X 0 m c X V v d D s s J n F 1 b 3 Q 7 U 2 V j d G l v b j E v V G F i b G E 2 L 0 F 1 d G 9 S Z W 1 v d m V k Q 2 9 s d W 1 u c z E u e 1 J l Z 2 l v b i w y f S Z x d W 9 0 O y w m c X V v d D t T Z W N 0 a W 9 u M S 9 U Y W J s Y T Y v Q X V 0 b 1 J l b W 9 2 Z W R D b 2 x 1 b W 5 z M S 5 7 U H J l Y 2 l v L D N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B 1 b n R v I G R l I H Z l b n R h J n F 1 b 3 Q 7 L C Z x d W 9 0 O 1 N l b W F u Y S Z x d W 9 0 O y w m c X V v d D t S Z W d p b 2 4 m c X V v d D s s J n F 1 b 3 Q 7 U H J l Y 2 l v J n F 1 b 3 Q 7 X S I g L z 4 8 R W 5 0 c n k g V H l w Z T 0 i R m l s b E N v b H V t b l R 5 c G V z I i B W Y W x 1 Z T 0 i c 0 J n Y 0 d C U T 0 9 I i A v P j x F b n R y e S B U e X B l P S J G a W x s T G F z d F V w Z G F 0 Z W Q i I F Z h b H V l P S J k M j A y M C 0 x M i 0 x M F Q y M D o x M T o z N C 4 0 M j k 0 M T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Y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i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y 9 B d X R v U m V t b 3 Z l Z E N v b H V t b n M x L n t G Z W N o Y S A s M H 0 m c X V v d D s s J n F 1 b 3 Q 7 U 2 V j d G l v b j E v V G F i b G E 3 L 0 F 1 d G 9 S Z W 1 v d m V k Q 2 9 s d W 1 u c z E u e 1 Z h c m l l Z G F k L D F 9 J n F 1 b 3 Q 7 L C Z x d W 9 0 O 1 N l Y 3 R p b 2 4 x L 1 R h Y m x h N y 9 B d X R v U m V t b 3 Z l Z E N v b H V t b n M x L n t w c m V j a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E 3 L 0 F 1 d G 9 S Z W 1 v d m V k Q 2 9 s d W 1 u c z E u e 0 Z l Y 2 h h I C w w f S Z x d W 9 0 O y w m c X V v d D t T Z W N 0 a W 9 u M S 9 U Y W J s Y T c v Q X V 0 b 1 J l b W 9 2 Z W R D b 2 x 1 b W 5 z M S 5 7 V m F y a W V k Y W Q s M X 0 m c X V v d D s s J n F 1 b 3 Q 7 U 2 V j d G l v b j E v V G F i b G E 3 L 0 F 1 d G 9 S Z W 1 v d m V k Q 2 9 s d W 1 u c z E u e 3 B y Z W N p b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m V j a G E g J n F 1 b 3 Q 7 L C Z x d W 9 0 O 1 Z h c m l l Z G F k J n F 1 b 3 Q 7 L C Z x d W 9 0 O 3 B y Z W N p b y Z x d W 9 0 O 1 0 i I C 8 + P E V u d H J 5 I F R 5 c G U 9 I k Z p b G x D b 2 x 1 b W 5 U e X B l c y I g V m F s d W U 9 I n N C d 1 l B I i A v P j x F b n R y e S B U e X B l P S J G a W x s T G F z d F V w Z G F 0 Z W Q i I F Z h b H V l P S J k M j A y M C 0 x M i 0 x M F Q x M z o z M z o 1 N S 4 y N j c w N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5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h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3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M F Q x O T o 1 O T o 0 N C 4 z O D U 0 M j c 3 W i I g L z 4 8 R W 5 0 c n k g V H l w Z T 0 i R m l s b E N v b H V t b l R 5 c G V z I i B W Y W x 1 Z T 0 i c 0 J n W U d C Z 1 l E I i A v P j x F b n R y e S B U e X B l P S J G a W x s Q 2 9 s d W 1 u T m F t Z X M i I F Z h b H V l P S J z W y Z x d W 9 0 O 1 Z h c m l l Z G F k J n F 1 b 3 Q 7 L C Z x d W 9 0 O 0 1 l c m N h Z G 8 m c X V v d D s s J n F 1 b 3 Q 7 V W 5 p Z G F k I G R l X G 5 j b 2 1 l c m N p Y W x p e m F j a c O z b i A m c X V v d D s s J n F 1 b 3 Q 7 U 2 V t Y W 5 h I C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T Y v Q X V 0 b 1 J l b W 9 2 Z W R D b 2 x 1 b W 5 z M S 5 7 V m F y a W V k Y W Q s M H 0 m c X V v d D s s J n F 1 b 3 Q 7 U 2 V j d G l v b j E v V G F i b G E x N i 9 B d X R v U m V t b 3 Z l Z E N v b H V t b n M x L n t N Z X J j Y W R v L D F 9 J n F 1 b 3 Q 7 L C Z x d W 9 0 O 1 N l Y 3 R p b 2 4 x L 1 R h Y m x h M T Y v Q X V 0 b 1 J l b W 9 2 Z W R D b 2 x 1 b W 5 z M S 5 7 V W 5 p Z G F k I G R l X G 5 j b 2 1 l c m N p Y W x p e m F j a c O z b i A s M n 0 m c X V v d D s s J n F 1 b 3 Q 7 U 2 V j d G l v b j E v V G F i b G E x N i 9 B d X R v U m V t b 3 Z l Z E N v b H V t b n M x L n t T Z W 1 h b m E g L D N 9 J n F 1 b 3 Q 7 L C Z x d W 9 0 O 1 N l Y 3 R p b 2 4 x L 1 R h Y m x h M T Y v Q X V 0 b 1 J l b W 9 2 Z W R D b 2 x 1 b W 5 z M S 5 7 Q X R y a W J 1 d G 8 s N H 0 m c X V v d D s s J n F 1 b 3 Q 7 U 2 V j d G l v b j E v V G F i b G E x N i 9 B d X R v U m V t b 3 Z l Z E N v b H V t b n M x L n t W Y W x v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Y T E 2 L 0 F 1 d G 9 S Z W 1 v d m V k Q 2 9 s d W 1 u c z E u e 1 Z h c m l l Z G F k L D B 9 J n F 1 b 3 Q 7 L C Z x d W 9 0 O 1 N l Y 3 R p b 2 4 x L 1 R h Y m x h M T Y v Q X V 0 b 1 J l b W 9 2 Z W R D b 2 x 1 b W 5 z M S 5 7 T W V y Y 2 F k b y w x f S Z x d W 9 0 O y w m c X V v d D t T Z W N 0 a W 9 u M S 9 U Y W J s Y T E 2 L 0 F 1 d G 9 S Z W 1 v d m V k Q 2 9 s d W 1 u c z E u e 1 V u a W R h Z C B k Z V x u Y 2 9 t Z X J j a W F s a X p h Y 2 n D s 2 4 g L D J 9 J n F 1 b 3 Q 7 L C Z x d W 9 0 O 1 N l Y 3 R p b 2 4 x L 1 R h Y m x h M T Y v Q X V 0 b 1 J l b W 9 2 Z W R D b 2 x 1 b W 5 z M S 5 7 U 2 V t Y W 5 h I C w z f S Z x d W 9 0 O y w m c X V v d D t T Z W N 0 a W 9 u M S 9 U Y W J s Y T E 2 L 0 F 1 d G 9 S Z W 1 v d m V k Q 2 9 s d W 1 u c z E u e 0 F 0 c m l i d X R v L D R 9 J n F 1 b 3 Q 7 L C Z x d W 9 0 O 1 N l Y 3 R p b 2 4 x L 1 R h Y m x h M T Y v Q X V 0 b 1 J l b W 9 2 Z W R D b 2 x 1 b W 5 z M S 5 7 V m F s b 3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2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v M E 9 g C h j Q b 1 w T 1 p l L Z Q N A A A A A A I A A A A A A B B m A A A A A Q A A I A A A A D s 8 y 9 M X k 3 t A s d d o 3 P E i d X X J k 2 N B 9 Z 9 F + 8 F k B s 8 0 i G k H A A A A A A 6 A A A A A A g A A I A A A A G + e 1 l n C I Q 1 r D E / z 9 q w k S 0 r B G h k D u 7 J E 0 u N x F h G Y 7 n e D U A A A A D n y T Z u q S e 6 j t 8 Q e S w G o 4 6 R F f c n 3 C 5 x H n 5 V l q o M W V h U e / d l m L Y D m 3 A 2 4 0 h Q P o F B m d C Q 8 2 8 z U u 3 f I i v 1 b Z U s v 1 Q u X C j H l m V N 7 5 z 7 b m 9 D F s R 7 Q Q A A A A C K z / E h V T j H v 1 h L 9 z I b u P J P 2 / m h w o K b P U u 8 X m 8 l z f H r + 4 f Y q k x R V D 5 / E Z 7 g C N 2 Z 0 e w n 8 k + E + b K k J p H O j B W x k e T c = < / D a t a M a s h u p > 
</file>

<file path=customXml/itemProps1.xml><?xml version="1.0" encoding="utf-8"?>
<ds:datastoreItem xmlns:ds="http://schemas.openxmlformats.org/officeDocument/2006/customXml" ds:itemID="{1BDEE6F9-8D12-43B8-9A39-D4E27D6427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Superficie_produccion_rdto</vt:lpstr>
      <vt:lpstr>Precio_mes</vt:lpstr>
      <vt:lpstr>Precio_semana_region</vt:lpstr>
      <vt:lpstr>Hoja11</vt:lpstr>
      <vt:lpstr>Exportacion</vt:lpstr>
      <vt:lpstr>Importaciones</vt:lpstr>
      <vt:lpstr>Empleo</vt:lpstr>
      <vt:lpstr>Ficha técnica</vt:lpstr>
      <vt:lpstr>Códigos</vt:lpstr>
      <vt:lpstr>Fuentes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2020-12-09T21:34:13Z</dcterms:created>
  <dcterms:modified xsi:type="dcterms:W3CDTF">2020-12-11T01:25:25Z</dcterms:modified>
</cp:coreProperties>
</file>